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Revised variables\Transpo updates (16-May)\"/>
    </mc:Choice>
  </mc:AlternateContent>
  <xr:revisionPtr revIDLastSave="0" documentId="8_{D1E2E7C9-9B06-4DC5-8E19-FEB7AAAEE8D0}" xr6:coauthVersionLast="47" xr6:coauthVersionMax="47" xr10:uidLastSave="{00000000-0000-0000-0000-000000000000}"/>
  <bookViews>
    <workbookView xWindow="-110" yWindow="-110" windowWidth="19420" windowHeight="10420" firstSheet="7" activeTab="11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D26" i="3"/>
  <c r="J31" i="3" l="1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D80" i="3"/>
  <c r="E26" i="3"/>
  <c r="D25" i="3"/>
  <c r="D24" i="3" l="1"/>
  <c r="E14" i="3"/>
  <c r="D18" i="3" l="1"/>
  <c r="H9" i="3" l="1"/>
  <c r="I9" i="3" s="1"/>
  <c r="D52" i="3" l="1"/>
  <c r="D55" i="3" l="1"/>
  <c r="D37" i="3" l="1"/>
  <c r="D86" i="3"/>
  <c r="D85" i="3"/>
  <c r="D84" i="3"/>
  <c r="D83" i="3"/>
  <c r="D81" i="3"/>
  <c r="F29" i="3" l="1"/>
  <c r="F30" i="3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F23" i="3"/>
  <c r="F22" i="3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H15" i="3"/>
  <c r="B7" i="2" s="1"/>
  <c r="F16" i="3" l="1"/>
  <c r="H16" i="3"/>
  <c r="F15" i="3"/>
  <c r="H18" i="3" l="1"/>
  <c r="E18" i="3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2" i="3"/>
  <c r="E25" i="3" s="1"/>
  <c r="H35" i="3"/>
  <c r="H33" i="3"/>
  <c r="D32" i="3"/>
  <c r="H32" i="3" s="1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J36" i="3" l="1"/>
  <c r="D7" i="10" s="1"/>
  <c r="J37" i="3"/>
  <c r="D8" i="10" s="1"/>
  <c r="J23" i="3"/>
  <c r="D8" i="8" s="1"/>
  <c r="J16" i="3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J12" i="3"/>
  <c r="K12" i="3"/>
  <c r="L12" i="3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B4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P10" i="3"/>
  <c r="R10" i="3"/>
  <c r="K10" i="3"/>
  <c r="I10" i="3"/>
  <c r="M10" i="3"/>
  <c r="Q10" i="3"/>
  <c r="J10" i="3"/>
  <c r="S10" i="3"/>
  <c r="L10" i="3"/>
  <c r="N10" i="3"/>
  <c r="Y10" i="3"/>
  <c r="AG10" i="3"/>
  <c r="Z10" i="3"/>
  <c r="AA10" i="3"/>
  <c r="AI10" i="3"/>
  <c r="AE10" i="3"/>
  <c r="T10" i="3"/>
  <c r="AB10" i="3"/>
  <c r="AJ10" i="3"/>
  <c r="AF10" i="3"/>
  <c r="AH10" i="3"/>
  <c r="U10" i="3"/>
  <c r="AC10" i="3"/>
  <c r="AK10" i="3"/>
  <c r="W10" i="3"/>
  <c r="X10" i="3"/>
  <c r="V10" i="3"/>
  <c r="AD10" i="3"/>
  <c r="AL10" i="3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R16" i="3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R33" i="3"/>
  <c r="L4" i="10" s="1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P14" i="3"/>
  <c r="Q14" i="3"/>
  <c r="J14" i="3"/>
  <c r="R14" i="3"/>
  <c r="K14" i="3"/>
  <c r="M14" i="3"/>
  <c r="N14" i="3"/>
  <c r="L14" i="3"/>
  <c r="B3" i="2"/>
  <c r="B5" i="2"/>
  <c r="B6" i="8"/>
  <c r="S36" i="3" l="1"/>
  <c r="M7" i="10" s="1"/>
  <c r="S37" i="3"/>
  <c r="M8" i="10" s="1"/>
  <c r="S14" i="3"/>
  <c r="S11" i="3"/>
  <c r="M3" i="2" s="1"/>
  <c r="S35" i="3"/>
  <c r="M6" i="10" s="1"/>
  <c r="M2" i="17"/>
  <c r="S32" i="3"/>
  <c r="M3" i="10" s="1"/>
  <c r="S28" i="3"/>
  <c r="M6" i="9" s="1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S16" i="3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T23" i="3"/>
  <c r="N8" i="8" s="1"/>
  <c r="T16" i="3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T21" i="3"/>
  <c r="N6" i="8" s="1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6" i="11"/>
  <c r="T13" i="3"/>
  <c r="N5" i="2" s="1"/>
  <c r="T11" i="3"/>
  <c r="N3" i="2" s="1"/>
  <c r="T14" i="3"/>
  <c r="U25" i="3" l="1"/>
  <c r="O3" i="9" s="1"/>
  <c r="U32" i="3"/>
  <c r="O3" i="10" s="1"/>
  <c r="U21" i="3"/>
  <c r="O6" i="8" s="1"/>
  <c r="U14" i="3"/>
  <c r="U11" i="3"/>
  <c r="O3" i="2" s="1"/>
  <c r="U35" i="3"/>
  <c r="O6" i="10" s="1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U23" i="3"/>
  <c r="O8" i="8" s="1"/>
  <c r="U16" i="3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V16" i="3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28" i="3"/>
  <c r="P6" i="9" s="1"/>
  <c r="V21" i="3"/>
  <c r="P6" i="8" s="1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V13" i="3"/>
  <c r="P5" i="2" s="1"/>
  <c r="V11" i="3"/>
  <c r="P3" i="2" s="1"/>
  <c r="V14" i="3"/>
  <c r="W11" i="3" l="1"/>
  <c r="Q3" i="2" s="1"/>
  <c r="W14" i="3"/>
  <c r="W36" i="3"/>
  <c r="Q7" i="10" s="1"/>
  <c r="W37" i="3"/>
  <c r="Q8" i="10" s="1"/>
  <c r="W21" i="3"/>
  <c r="Q6" i="8" s="1"/>
  <c r="W25" i="3"/>
  <c r="Q3" i="9" s="1"/>
  <c r="W28" i="3"/>
  <c r="Q6" i="9" s="1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W16" i="3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W13" i="3"/>
  <c r="Q5" i="2" s="1"/>
  <c r="X36" i="3" l="1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X23" i="3"/>
  <c r="R8" i="8" s="1"/>
  <c r="X16" i="3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X25" i="3"/>
  <c r="R3" i="9" s="1"/>
  <c r="X32" i="3"/>
  <c r="R3" i="10" s="1"/>
  <c r="Y9" i="3"/>
  <c r="Y14" i="3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X13" i="3"/>
  <c r="R5" i="2" s="1"/>
  <c r="X11" i="3"/>
  <c r="R3" i="2" s="1"/>
  <c r="X14" i="3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Y16" i="3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Y21" i="3"/>
  <c r="S6" i="8" s="1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Z23" i="3"/>
  <c r="T8" i="8" s="1"/>
  <c r="Z16" i="3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Z28" i="3"/>
  <c r="T6" i="9" s="1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Z13" i="3"/>
  <c r="T5" i="2" s="1"/>
  <c r="Z11" i="3"/>
  <c r="T3" i="2" s="1"/>
  <c r="Z14" i="3"/>
  <c r="AA14" i="3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AA16" i="3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AA28" i="3"/>
  <c r="U6" i="9" s="1"/>
  <c r="AA35" i="3"/>
  <c r="U6" i="10" s="1"/>
  <c r="AA32" i="3"/>
  <c r="U3" i="10" s="1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AB16" i="3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AB32" i="3"/>
  <c r="V3" i="10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AB13" i="3"/>
  <c r="V5" i="2" s="1"/>
  <c r="AB11" i="3"/>
  <c r="V3" i="2" s="1"/>
  <c r="AB14" i="3"/>
  <c r="AC14" i="3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AC16" i="3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AC28" i="3"/>
  <c r="W6" i="9" s="1"/>
  <c r="AC32" i="3"/>
  <c r="W3" i="10" s="1"/>
  <c r="AC25" i="3"/>
  <c r="W3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AD16" i="3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8" i="3"/>
  <c r="X6" i="9" s="1"/>
  <c r="AD25" i="3"/>
  <c r="X3" i="9" s="1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AD13" i="3"/>
  <c r="X5" i="2" s="1"/>
  <c r="AD14" i="3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AE23" i="3"/>
  <c r="Y8" i="8" s="1"/>
  <c r="AE16" i="3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AE32" i="3"/>
  <c r="Y3" i="10" s="1"/>
  <c r="AE28" i="3"/>
  <c r="Y6" i="9" s="1"/>
  <c r="AE21" i="3"/>
  <c r="Y6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AE13" i="3"/>
  <c r="Y5" i="2" s="1"/>
  <c r="AE14" i="3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AF23" i="3"/>
  <c r="Z8" i="8" s="1"/>
  <c r="AF16" i="3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3" i="13"/>
  <c r="Z6" i="11"/>
  <c r="AF13" i="3"/>
  <c r="Z5" i="2" s="1"/>
  <c r="AF14" i="3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G23" i="3"/>
  <c r="AA8" i="8" s="1"/>
  <c r="AG16" i="3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G32" i="3"/>
  <c r="AA3" i="10" s="1"/>
  <c r="AA2" i="17"/>
  <c r="AG21" i="3"/>
  <c r="AA6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3" i="13"/>
  <c r="AG13" i="3"/>
  <c r="AA5" i="2" s="1"/>
  <c r="AG11" i="3"/>
  <c r="AA3" i="2" s="1"/>
  <c r="AG14" i="3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H32" i="3"/>
  <c r="AB3" i="10" s="1"/>
  <c r="AH21" i="3"/>
  <c r="AB6" i="8" s="1"/>
  <c r="AH25" i="3"/>
  <c r="AB3" i="9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H13" i="3"/>
  <c r="AB5" i="2" s="1"/>
  <c r="AH14" i="3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I16" i="3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I32" i="3"/>
  <c r="AC3" i="10" s="1"/>
  <c r="AI28" i="3"/>
  <c r="AC6" i="9" s="1"/>
  <c r="AI21" i="3"/>
  <c r="AC6" i="8" s="1"/>
  <c r="AI25" i="3"/>
  <c r="AC3" i="9" s="1"/>
  <c r="AC2" i="17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I13" i="3"/>
  <c r="AC5" i="2" s="1"/>
  <c r="AI11" i="3"/>
  <c r="AC3" i="2" s="1"/>
  <c r="AI14" i="3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J23" i="3"/>
  <c r="AD8" i="8" s="1"/>
  <c r="AJ16" i="3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J32" i="3"/>
  <c r="AD3" i="10" s="1"/>
  <c r="AD2" i="17"/>
  <c r="AJ25" i="3"/>
  <c r="AD3" i="9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J13" i="3"/>
  <c r="AD5" i="2" s="1"/>
  <c r="AJ14" i="3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K16" i="3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K35" i="3"/>
  <c r="AE6" i="10" s="1"/>
  <c r="AK28" i="3"/>
  <c r="AE6" i="9" s="1"/>
  <c r="AK25" i="3"/>
  <c r="AE3" i="9" s="1"/>
  <c r="AE2" i="17"/>
  <c r="AK21" i="3"/>
  <c r="AE6" i="8" s="1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K13" i="3"/>
  <c r="AE5" i="2" s="1"/>
  <c r="AK14" i="3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L16" i="3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L32" i="3"/>
  <c r="AF3" i="10" s="1"/>
  <c r="AF2" i="17"/>
  <c r="AL25" i="3"/>
  <c r="AF3" i="9" s="1"/>
  <c r="AL28" i="3"/>
  <c r="AF6" i="9" s="1"/>
  <c r="AL21" i="3"/>
  <c r="AF6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L13" i="3"/>
  <c r="AF5" i="2" s="1"/>
  <c r="AL14" i="3"/>
  <c r="AL11" i="3"/>
  <c r="AF3" i="2" s="1"/>
</calcChain>
</file>

<file path=xl/sharedStrings.xml><?xml version="1.0" encoding="utf-8"?>
<sst xmlns="http://schemas.openxmlformats.org/spreadsheetml/2006/main" count="1789" uniqueCount="955">
  <si>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</si>
  <si>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</si>
  <si>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</si>
  <si>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</si>
  <si>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</si>
  <si>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</si>
  <si>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</si>
  <si>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</si>
  <si>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</si>
  <si>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</si>
  <si>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</si>
  <si>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</si>
  <si>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</si>
  <si>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</si>
  <si>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</si>
  <si>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</si>
  <si>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</si>
  <si>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</si>
  <si>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</si>
  <si>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</si>
  <si>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</si>
  <si>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</si>
  <si>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</si>
  <si>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</si>
  <si>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</si>
  <si>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</si>
  <si>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</si>
  <si>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</si>
  <si>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</si>
  <si>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</si>
  <si>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</si>
  <si>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</si>
  <si>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</si>
  <si>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</si>
  <si>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</si>
  <si>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</si>
  <si>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</si>
  <si>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</si>
  <si>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</si>
  <si>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</si>
  <si>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</si>
  <si>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</si>
  <si>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</si>
  <si>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</si>
  <si>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</si>
  <si>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</si>
  <si>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</si>
  <si>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</si>
  <si>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</si>
  <si>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</si>
  <si>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</si>
  <si>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</si>
  <si>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</si>
  <si>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</si>
  <si>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</si>
  <si>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</si>
  <si>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</si>
  <si>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</si>
  <si>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</si>
  <si>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</si>
  <si>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</si>
  <si>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</si>
  <si>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</si>
  <si>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</si>
  <si>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</si>
  <si>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</si>
  <si>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</si>
  <si>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</si>
  <si>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</si>
  <si>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</si>
  <si>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</si>
  <si>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</si>
  <si>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</si>
  <si>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</si>
  <si>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</si>
  <si>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</si>
  <si>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</si>
  <si>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</si>
  <si>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</si>
  <si>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</si>
  <si>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</si>
  <si>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</si>
  <si>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</si>
  <si>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</si>
  <si>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</si>
  <si>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</si>
  <si>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</si>
  <si>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</si>
  <si>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</si>
  <si>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</si>
  <si>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</si>
  <si>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</si>
  <si>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</si>
  <si>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</si>
  <si>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</si>
  <si>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</si>
  <si>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</si>
  <si>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</si>
  <si>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</si>
  <si>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</si>
  <si>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</si>
  <si>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</si>
  <si>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</si>
  <si>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</si>
  <si>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</si>
  <si>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</si>
  <si>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</si>
  <si>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</si>
  <si>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</si>
  <si>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</si>
  <si>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</si>
  <si>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</si>
  <si>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</si>
  <si>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</si>
  <si>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</si>
  <si>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</si>
  <si>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</si>
  <si>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</si>
  <si>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</si>
  <si>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</si>
  <si>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</si>
  <si>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</si>
  <si>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</si>
  <si>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</si>
  <si>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</si>
  <si>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</si>
  <si>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</si>
  <si>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</si>
  <si>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</si>
  <si>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https://www.eia.gov/outlooks/aeo/supplement/excel/suptab_39.xlsx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</si>
  <si>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</si>
  <si>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</si>
  <si>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</si>
  <si>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</si>
  <si>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</si>
  <si>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</si>
  <si>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</si>
  <si>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</si>
  <si>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</si>
  <si>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</si>
  <si>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</si>
  <si>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</si>
  <si>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</si>
  <si>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</si>
  <si>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</si>
  <si>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</si>
  <si>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</si>
  <si>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</si>
  <si>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</si>
  <si>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</si>
  <si>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</si>
  <si>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</si>
  <si>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</si>
  <si>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</si>
  <si>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</si>
  <si>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</si>
  <si>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</si>
  <si>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</si>
  <si>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</si>
  <si>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</si>
  <si>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</si>
  <si>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</si>
  <si>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</si>
  <si>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</si>
  <si>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</si>
  <si>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</si>
  <si>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</si>
  <si>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</si>
  <si>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</si>
  <si>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</si>
  <si>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</si>
  <si>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</si>
  <si>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</si>
  <si>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</si>
  <si>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</si>
  <si>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</si>
  <si>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</si>
  <si>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</si>
  <si>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</si>
  <si>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</si>
  <si>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</si>
  <si>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</si>
  <si>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</si>
  <si>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</si>
  <si>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</si>
  <si>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</si>
  <si>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</si>
  <si>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</si>
  <si>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</si>
  <si>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</si>
  <si>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</si>
  <si>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</si>
  <si>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</si>
  <si>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</si>
  <si>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</si>
  <si>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</si>
  <si>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</si>
  <si>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</si>
  <si>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</si>
  <si>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</si>
  <si>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</si>
  <si>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</si>
  <si>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</si>
  <si>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</si>
  <si>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</si>
  <si>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</si>
  <si>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</si>
  <si>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</si>
  <si>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</si>
  <si>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</si>
  <si>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</si>
  <si>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</si>
  <si>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</si>
  <si>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</si>
  <si>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</si>
  <si>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</si>
  <si>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</si>
  <si>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</si>
  <si>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</si>
  <si>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</si>
  <si>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</si>
  <si>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</si>
  <si>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</si>
  <si>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</si>
  <si>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</si>
  <si>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</si>
  <si>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</si>
  <si>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</si>
  <si>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</si>
  <si>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</si>
  <si>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</si>
  <si>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</si>
  <si>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</si>
  <si>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</si>
  <si>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</si>
  <si>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</si>
  <si>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</si>
  <si>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</si>
  <si>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</si>
  <si>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</si>
  <si>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</si>
  <si>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</si>
  <si>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</si>
  <si>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</si>
  <si>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</si>
  <si>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</si>
  <si>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</si>
  <si>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</si>
  <si>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</si>
  <si>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</si>
  <si>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</si>
  <si>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</si>
  <si>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</si>
  <si>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</si>
  <si>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</si>
  <si>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</si>
  <si>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</si>
  <si>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</si>
  <si>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</si>
  <si>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</si>
  <si>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</si>
  <si>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</si>
  <si>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</si>
  <si>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</si>
  <si>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</si>
  <si>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</si>
  <si>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</si>
  <si>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</si>
  <si>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</si>
  <si>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</si>
  <si>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</si>
  <si>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</si>
  <si>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</si>
  <si>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</si>
  <si>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</si>
  <si>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</si>
  <si>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</si>
  <si>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</si>
  <si>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</si>
  <si>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</si>
  <si>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</si>
  <si>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</si>
  <si>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</si>
  <si>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</si>
  <si>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</si>
  <si>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</si>
  <si>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</si>
  <si>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</si>
  <si>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</si>
  <si>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</si>
  <si>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</si>
  <si>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</si>
  <si>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</si>
  <si>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</si>
  <si>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</si>
  <si>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</si>
  <si>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</si>
  <si>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</si>
  <si>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</si>
  <si>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</si>
  <si>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</si>
  <si>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</si>
  <si>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</si>
  <si>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</si>
  <si>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</si>
  <si>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</si>
  <si>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</si>
  <si>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</si>
  <si>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</si>
  <si>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</si>
  <si>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</si>
  <si>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</si>
  <si>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</si>
  <si>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</si>
  <si>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</si>
  <si>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</si>
  <si>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</si>
  <si>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</si>
  <si>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</si>
  <si>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</si>
  <si>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</si>
  <si>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</si>
  <si>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</si>
  <si>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</si>
  <si>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</si>
  <si>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</si>
  <si>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</si>
  <si>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</si>
  <si>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</si>
  <si>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</si>
  <si>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</si>
  <si>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</si>
  <si>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</si>
  <si>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</si>
  <si>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</si>
  <si>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</si>
  <si>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</si>
  <si>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</si>
  <si>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</si>
  <si>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</si>
  <si>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</si>
  <si>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</si>
  <si>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</si>
  <si>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</si>
  <si>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</si>
  <si>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</si>
  <si>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</si>
  <si>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</si>
  <si>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</si>
  <si>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</si>
  <si>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</si>
  <si>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</si>
  <si>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</si>
  <si>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</si>
  <si>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</si>
  <si>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</si>
  <si>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</si>
  <si>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</si>
  <si>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</si>
  <si>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</si>
  <si>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</si>
  <si>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</si>
  <si>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</si>
  <si>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</si>
  <si>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</si>
  <si>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</si>
  <si>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</si>
  <si>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</si>
  <si>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</si>
  <si>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</si>
  <si>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</si>
  <si>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</si>
  <si>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</si>
  <si>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</si>
  <si>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</si>
  <si>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</si>
  <si>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</si>
  <si>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</si>
  <si>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</si>
  <si>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</si>
  <si>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</si>
  <si>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</si>
  <si>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</si>
  <si>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</si>
  <si>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</si>
  <si>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</si>
  <si>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</si>
  <si>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</si>
  <si>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</si>
  <si>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</si>
  <si>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</si>
  <si>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</si>
  <si>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</si>
  <si>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</si>
  <si>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</si>
  <si>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</si>
  <si>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</si>
  <si>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</si>
  <si>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</si>
  <si>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</si>
  <si>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</si>
  <si>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</si>
  <si>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</si>
  <si>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</si>
  <si>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</si>
  <si>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</si>
  <si>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</si>
  <si>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</si>
  <si>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</si>
  <si>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</si>
  <si>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</si>
  <si>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</si>
  <si>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</si>
  <si>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</si>
  <si>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</si>
  <si>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</si>
  <si>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</si>
  <si>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</si>
  <si>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</si>
  <si>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</si>
  <si>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</si>
  <si>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</si>
  <si>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</si>
  <si>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</si>
  <si>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</si>
  <si>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</si>
  <si>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</si>
  <si>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</si>
  <si>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</si>
  <si>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</si>
  <si>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</si>
  <si>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</si>
  <si>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</si>
  <si>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</si>
  <si>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</si>
  <si>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</si>
  <si>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</si>
  <si>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</si>
  <si>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</si>
  <si>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</si>
  <si>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</si>
  <si>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</si>
  <si>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</si>
  <si>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</si>
  <si>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</si>
  <si>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</si>
  <si>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</si>
  <si>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</si>
  <si>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</si>
  <si>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</si>
  <si>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</si>
  <si>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</si>
  <si>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</si>
  <si>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</si>
  <si>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</si>
  <si>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</si>
  <si>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</si>
  <si>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</si>
  <si>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</si>
  <si>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</si>
  <si>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</si>
  <si>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</si>
  <si>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</si>
  <si>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</si>
  <si>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</si>
  <si>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</si>
  <si>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</si>
  <si>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</si>
  <si>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</si>
  <si>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</si>
  <si>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</si>
  <si>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</si>
  <si>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</si>
  <si>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</si>
  <si>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</si>
  <si>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</si>
  <si>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</si>
  <si>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</si>
  <si>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</si>
  <si>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</si>
  <si>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</si>
  <si>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</si>
  <si>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</si>
  <si>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</si>
  <si>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</si>
  <si>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</si>
  <si>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</si>
  <si>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</si>
  <si>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</si>
  <si>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</si>
  <si>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</si>
  <si>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</si>
  <si>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</si>
  <si>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</si>
  <si>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</si>
  <si>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</si>
  <si>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</si>
  <si>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</si>
  <si>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</si>
  <si>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</si>
  <si>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</si>
  <si>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</si>
  <si>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</si>
  <si>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</si>
  <si>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</si>
  <si>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</si>
  <si>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</si>
  <si>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</si>
  <si>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</si>
  <si>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</si>
  <si>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</si>
  <si>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</si>
  <si>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</si>
  <si>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</si>
  <si>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</si>
  <si>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</si>
  <si>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</si>
  <si>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</si>
  <si>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</si>
  <si>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</si>
  <si>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</si>
  <si>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</si>
  <si>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</si>
  <si>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</si>
  <si>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</si>
  <si>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</si>
  <si>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</si>
  <si>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</si>
  <si>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</si>
  <si>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</si>
  <si>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</si>
  <si>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</si>
  <si>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</si>
  <si>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</si>
  <si>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</si>
  <si>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</si>
  <si>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</si>
  <si>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</si>
  <si>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</si>
  <si>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</si>
  <si>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</si>
  <si>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</si>
  <si>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</si>
  <si>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</si>
  <si>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</si>
  <si>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</si>
  <si>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</si>
  <si>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</si>
  <si>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</si>
  <si>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</si>
  <si>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</si>
  <si>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</si>
  <si>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</si>
  <si>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</si>
  <si>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</si>
  <si>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</si>
  <si>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</si>
  <si>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</si>
  <si>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</si>
  <si>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</si>
  <si>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</si>
  <si>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</si>
  <si>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</si>
  <si>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</si>
  <si>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</si>
  <si>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</si>
  <si>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</si>
  <si>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</si>
  <si>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</si>
  <si>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</si>
  <si>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</si>
  <si>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</si>
  <si>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</si>
  <si>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</si>
  <si>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</si>
  <si>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</si>
  <si>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</si>
  <si>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</si>
  <si>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</si>
  <si>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</si>
  <si>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</si>
  <si>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</si>
  <si>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</si>
  <si>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</si>
  <si>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</si>
  <si>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</si>
  <si>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</si>
  <si>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</si>
  <si>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</si>
  <si>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</si>
  <si>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</si>
  <si>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</si>
  <si>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</si>
  <si>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</si>
  <si>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</si>
  <si>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</si>
  <si>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</si>
  <si>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</si>
  <si>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</si>
  <si>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</si>
  <si>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</si>
  <si>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</si>
  <si>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</si>
  <si>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</si>
  <si>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</si>
  <si>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</si>
  <si>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</si>
  <si>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</si>
  <si>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</si>
  <si>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</si>
  <si>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</si>
  <si>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</si>
  <si>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</si>
  <si>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</si>
  <si>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</si>
  <si>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</si>
  <si>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</si>
  <si>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</si>
  <si>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</si>
  <si>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</si>
  <si>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</si>
  <si>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</si>
  <si>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</si>
  <si>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</si>
  <si>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</si>
  <si>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</si>
  <si>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</si>
  <si>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</si>
  <si>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</si>
  <si>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</si>
  <si>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</si>
  <si>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</si>
  <si>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</si>
  <si>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</si>
  <si>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</si>
  <si>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</si>
  <si>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</si>
  <si>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</si>
  <si>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</si>
  <si>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</si>
  <si>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</si>
  <si>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</si>
  <si>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</si>
  <si>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</si>
  <si>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</si>
  <si>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</si>
  <si>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</si>
  <si>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</si>
  <si>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</si>
  <si>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</si>
  <si>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</si>
  <si>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</si>
  <si>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</si>
  <si>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</si>
  <si>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</si>
  <si>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</si>
  <si>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</si>
  <si>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</si>
  <si>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</si>
  <si>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</si>
  <si>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</si>
  <si>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</si>
  <si>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</si>
  <si>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</si>
  <si>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</si>
  <si>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</si>
  <si>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</si>
  <si>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</si>
  <si>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</si>
  <si>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</si>
  <si>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</si>
  <si>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</si>
  <si>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</si>
  <si>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</si>
  <si>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</si>
  <si>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</si>
  <si>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</si>
  <si>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</si>
  <si>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</si>
  <si>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</si>
  <si>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</si>
  <si>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</si>
  <si>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</si>
  <si>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</si>
  <si>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</si>
  <si>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</si>
  <si>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</si>
  <si>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</si>
  <si>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</si>
  <si>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</si>
  <si>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</si>
  <si>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</si>
  <si>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</si>
  <si>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</si>
  <si>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</si>
  <si>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</si>
  <si>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</si>
  <si>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</si>
  <si>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</si>
  <si>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</si>
  <si>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</si>
  <si>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</si>
  <si>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</si>
  <si>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</si>
  <si>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</si>
  <si>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</si>
  <si>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</si>
  <si>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</si>
  <si>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</si>
  <si>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</si>
  <si>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</si>
  <si>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</si>
  <si>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</si>
  <si>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</si>
  <si>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</si>
  <si>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</si>
  <si>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</si>
  <si>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</si>
  <si>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</si>
  <si>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</si>
  <si>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</si>
  <si>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</si>
  <si>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</si>
  <si>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</si>
  <si>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</si>
  <si>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</si>
  <si>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</si>
  <si>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</si>
  <si>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</si>
  <si>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</si>
  <si>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</si>
  <si>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</si>
  <si>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</si>
  <si>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</si>
  <si>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</si>
  <si>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</si>
  <si>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</si>
  <si>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</si>
  <si>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</si>
  <si>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</si>
  <si>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</si>
  <si>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</si>
  <si>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</si>
  <si>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</si>
  <si>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</si>
  <si>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</si>
  <si>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</si>
  <si>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</si>
  <si>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</si>
  <si>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</si>
  <si>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</si>
  <si>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</si>
  <si>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</si>
  <si>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</si>
  <si>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</si>
  <si>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</si>
  <si>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</si>
  <si>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</si>
  <si>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</si>
  <si>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</si>
  <si>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</si>
  <si>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</si>
  <si>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</si>
  <si>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</si>
  <si>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</si>
  <si>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</si>
  <si>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</si>
  <si>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</si>
  <si>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</si>
  <si>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</si>
  <si>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</si>
  <si>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</si>
  <si>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</si>
  <si>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</si>
  <si>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</si>
  <si>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</si>
  <si>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</si>
  <si>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</si>
  <si>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</si>
  <si>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</si>
  <si>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</si>
  <si>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</si>
  <si>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</si>
  <si>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</si>
  <si>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</si>
  <si>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</si>
  <si>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</si>
  <si>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</si>
  <si>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</si>
  <si>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</si>
  <si>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</si>
  <si>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</si>
  <si>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</si>
  <si>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</si>
  <si>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</si>
  <si>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</si>
  <si>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</si>
  <si>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</si>
  <si>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</si>
  <si>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</si>
  <si>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</si>
  <si>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</si>
  <si>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</si>
  <si>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</si>
  <si>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</si>
  <si>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</si>
  <si>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</si>
  <si>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</si>
  <si>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</si>
  <si>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</si>
  <si>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</si>
  <si>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</si>
  <si>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</si>
  <si>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</si>
  <si>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</si>
  <si>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</si>
  <si>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</si>
  <si>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</si>
  <si>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</si>
  <si>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</si>
  <si>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</si>
  <si>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</si>
  <si>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</si>
  <si>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</si>
  <si>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</si>
  <si>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</si>
  <si>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</si>
  <si>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</si>
  <si>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</si>
  <si>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</si>
  <si>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</si>
  <si>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</si>
  <si>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</si>
  <si>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</si>
  <si>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</si>
  <si>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</si>
  <si>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</si>
  <si>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</si>
  <si>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</si>
  <si>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</si>
  <si>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</si>
  <si>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</si>
  <si>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</si>
  <si>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</si>
  <si>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</si>
  <si>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</si>
  <si>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</si>
  <si>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</si>
  <si>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</si>
  <si>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</si>
  <si>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</si>
  <si>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</si>
  <si>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</si>
  <si>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</si>
  <si>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</si>
  <si>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</si>
  <si>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</si>
  <si>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</si>
  <si>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</si>
  <si>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</si>
  <si>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</si>
  <si>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</si>
  <si>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</si>
  <si>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</si>
  <si>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</si>
  <si>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</si>
  <si>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</si>
  <si>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</si>
  <si>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</si>
  <si>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</si>
  <si>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</si>
  <si>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</si>
  <si>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</si>
  <si>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</si>
  <si>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</si>
  <si>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</si>
  <si>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</si>
  <si>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</si>
  <si>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</si>
  <si>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</si>
  <si>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</si>
  <si>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</si>
  <si>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</si>
  <si>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</si>
  <si>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</si>
  <si>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</si>
  <si>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</si>
  <si>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</si>
  <si>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</si>
  <si>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</si>
  <si>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</si>
  <si>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</si>
  <si>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</si>
  <si>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</si>
  <si>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</si>
  <si>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</si>
  <si>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</si>
  <si>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</si>
  <si>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</si>
  <si>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</si>
  <si>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</si>
  <si>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</si>
  <si>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</si>
  <si>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</si>
  <si>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</si>
  <si>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</si>
  <si>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</si>
  <si>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</si>
  <si>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</si>
  <si>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</si>
  <si>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</si>
  <si>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</si>
  <si>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</si>
  <si>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</si>
  <si>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</si>
  <si>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</si>
  <si>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</si>
  <si>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</si>
  <si>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</si>
  <si>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</si>
  <si>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</si>
  <si>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</si>
  <si>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</si>
  <si>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</si>
  <si>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</si>
  <si>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</si>
  <si>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</si>
  <si>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</si>
  <si>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</si>
  <si>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</si>
  <si>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</si>
  <si>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</si>
  <si>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</si>
  <si>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</si>
  <si>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Targets for start year electric vehicle sales</t>
  </si>
  <si>
    <t>Buses: &lt;580 vehicle sales in 2020</t>
  </si>
  <si>
    <t>HDVs: ~240 vehicle sales in 2020</t>
  </si>
  <si>
    <t>University of California, Institute of Transportation Studies</t>
  </si>
  <si>
    <t>2020</t>
  </si>
  <si>
    <t>Carbon Neutrality Study 1: Driving California’s Transportation Emissions to Zero</t>
  </si>
  <si>
    <t>https://escholarship.org/uc/item/5zb1238j</t>
  </si>
  <si>
    <t>Figure 53. Comparison to this study’s BAU (left) to other prominent BAUstudies of the transportation sector for LDVstocks.</t>
  </si>
  <si>
    <t>The study referenced from the University of California, Institute of Transportation Studies found the California model's BAU to</t>
  </si>
  <si>
    <t>align with other leading studies as illustrated in Figure 53.</t>
  </si>
  <si>
    <t>Derivation of these values may be reviewed in the downloadable file MPNVbT.xlxs, model version 1.4.3.2</t>
  </si>
  <si>
    <t>LDVs and HDVs (except battery electric vehicles)</t>
  </si>
  <si>
    <t>Battery electric vehicles LDVs and HDVs</t>
  </si>
  <si>
    <t>Battery electric HDVs and LDVs</t>
  </si>
  <si>
    <t>For battery electric vehicles, Transportation Technology Shareweights values</t>
  </si>
  <si>
    <t xml:space="preserve"> are drawn from input data from the initial California model release (2020).</t>
  </si>
  <si>
    <t>LDV psgr</t>
  </si>
  <si>
    <t>battery electric vehicles</t>
  </si>
  <si>
    <t>LDV frgt</t>
  </si>
  <si>
    <t>HDV frt and Moto frt</t>
  </si>
  <si>
    <t>HDV psgr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</si>
</sst>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0" fontId="10" fillId="0" borderId="0" xfId="0" applyFont="1" applyAlignment="1"/>
    <xf numFmtId="49" fontId="0" fillId="0" borderId="0" xfId="0" applyNumberFormat="1"/>
    <xf numFmtId="0" fontId="1" fillId="5" borderId="0" xfId="0" applyFont="1" applyFill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nef.turtl.co/story/evo-2020/page/3?teaser=yes" TargetMode="External"/><Relationship Id="rId1" Type="http://schemas.openxmlformats.org/officeDocument/2006/relationships/hyperlink" Target="https://jgcri.github.io/gcam-doc/choice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4"/>
  <sheetViews>
    <sheetView topLeftCell="A74" workbookViewId="0">
      <selection activeCell="A127" sqref="A127"/>
    </sheetView>
  </sheetViews>
  <sheetFormatPr defaultColWidth="9.1796875" defaultRowHeight="14.5" x14ac:dyDescent="0.35"/>
  <cols>
    <col min="1" max="1" width="9.1796875" style="15"/>
    <col min="2" max="2" width="56.26953125" style="15" customWidth="1"/>
    <col min="3" max="16384" width="9.1796875" style="15"/>
  </cols>
  <sheetData>
    <row r="1" spans="1:2" x14ac:dyDescent="0.35">
      <c r="A1" s="14" t="s">
        <v>903</v>
      </c>
    </row>
    <row r="3" spans="1:2" x14ac:dyDescent="0.35">
      <c r="A3" s="14" t="s">
        <v>0</v>
      </c>
      <c r="B3" s="16" t="s">
        <v>945</v>
      </c>
    </row>
    <row r="4" spans="1:2" x14ac:dyDescent="0.35">
      <c r="B4" s="15" t="s">
        <v>34</v>
      </c>
    </row>
    <row r="5" spans="1:2" x14ac:dyDescent="0.35">
      <c r="B5" s="3">
        <v>2020</v>
      </c>
    </row>
    <row r="6" spans="1:2" x14ac:dyDescent="0.35">
      <c r="B6" s="15" t="s">
        <v>127</v>
      </c>
    </row>
    <row r="7" spans="1:2" x14ac:dyDescent="0.35">
      <c r="B7" s="15" t="s">
        <v>129</v>
      </c>
    </row>
    <row r="8" spans="1:2" x14ac:dyDescent="0.35">
      <c r="B8" s="15" t="s">
        <v>128</v>
      </c>
    </row>
    <row r="10" spans="1:2" x14ac:dyDescent="0.35">
      <c r="B10" s="16" t="s">
        <v>946</v>
      </c>
    </row>
    <row r="11" spans="1:2" x14ac:dyDescent="0.35">
      <c r="B11" t="s">
        <v>937</v>
      </c>
    </row>
    <row r="12" spans="1:2" x14ac:dyDescent="0.35">
      <c r="B12" s="48" t="s">
        <v>938</v>
      </c>
    </row>
    <row r="13" spans="1:2" x14ac:dyDescent="0.35">
      <c r="B13" t="s">
        <v>939</v>
      </c>
    </row>
    <row r="14" spans="1:2" x14ac:dyDescent="0.35">
      <c r="B14" t="s">
        <v>940</v>
      </c>
    </row>
    <row r="15" spans="1:2" x14ac:dyDescent="0.35">
      <c r="B15" t="s">
        <v>941</v>
      </c>
    </row>
    <row r="17" spans="2:2" x14ac:dyDescent="0.35">
      <c r="B17" s="15" t="s">
        <v>913</v>
      </c>
    </row>
    <row r="18" spans="2:2" x14ac:dyDescent="0.35">
      <c r="B18" s="3">
        <v>2020</v>
      </c>
    </row>
    <row r="19" spans="2:2" x14ac:dyDescent="0.35">
      <c r="B19" s="15" t="s">
        <v>914</v>
      </c>
    </row>
    <row r="20" spans="2:2" x14ac:dyDescent="0.35">
      <c r="B20" s="46" t="s">
        <v>915</v>
      </c>
    </row>
    <row r="21" spans="2:2" x14ac:dyDescent="0.35">
      <c r="B21" s="15" t="s">
        <v>136</v>
      </c>
    </row>
    <row r="23" spans="2:2" x14ac:dyDescent="0.35">
      <c r="B23" s="16" t="s">
        <v>77</v>
      </c>
    </row>
    <row r="24" spans="2:2" x14ac:dyDescent="0.35">
      <c r="B24" s="17" t="s">
        <v>46</v>
      </c>
    </row>
    <row r="26" spans="2:2" x14ac:dyDescent="0.35">
      <c r="B26" s="16" t="s">
        <v>78</v>
      </c>
    </row>
    <row r="27" spans="2:2" x14ac:dyDescent="0.35">
      <c r="B27" s="18" t="s">
        <v>56</v>
      </c>
    </row>
    <row r="28" spans="2:2" x14ac:dyDescent="0.35">
      <c r="B28" s="7">
        <v>2014</v>
      </c>
    </row>
    <row r="29" spans="2:2" x14ac:dyDescent="0.35">
      <c r="B29" s="18" t="s">
        <v>57</v>
      </c>
    </row>
    <row r="30" spans="2:2" x14ac:dyDescent="0.35">
      <c r="B30" s="18" t="s">
        <v>58</v>
      </c>
    </row>
    <row r="31" spans="2:2" x14ac:dyDescent="0.35">
      <c r="B31" s="18"/>
    </row>
    <row r="32" spans="2:2" x14ac:dyDescent="0.35">
      <c r="B32" s="18" t="s">
        <v>59</v>
      </c>
    </row>
    <row r="33" spans="1:2" x14ac:dyDescent="0.35">
      <c r="B33" s="7">
        <v>2015</v>
      </c>
    </row>
    <row r="34" spans="1:2" x14ac:dyDescent="0.35">
      <c r="B34" s="18" t="s">
        <v>60</v>
      </c>
    </row>
    <row r="35" spans="1:2" x14ac:dyDescent="0.35">
      <c r="B35" s="18" t="s">
        <v>61</v>
      </c>
    </row>
    <row r="37" spans="1:2" x14ac:dyDescent="0.35">
      <c r="A37" s="14" t="s">
        <v>6</v>
      </c>
    </row>
    <row r="38" spans="1:2" x14ac:dyDescent="0.35">
      <c r="A38" s="35" t="s">
        <v>905</v>
      </c>
    </row>
    <row r="39" spans="1:2" x14ac:dyDescent="0.35">
      <c r="A39" s="35" t="s">
        <v>906</v>
      </c>
    </row>
    <row r="40" spans="1:2" x14ac:dyDescent="0.35">
      <c r="A40" s="35" t="s">
        <v>907</v>
      </c>
    </row>
    <row r="41" spans="1:2" x14ac:dyDescent="0.35">
      <c r="A41" s="46" t="s">
        <v>908</v>
      </c>
    </row>
    <row r="42" spans="1:2" x14ac:dyDescent="0.35">
      <c r="A42" s="14"/>
    </row>
    <row r="43" spans="1:2" x14ac:dyDescent="0.35">
      <c r="A43" s="15" t="s">
        <v>7</v>
      </c>
    </row>
    <row r="44" spans="1:2" x14ac:dyDescent="0.35">
      <c r="A44" s="15" t="s">
        <v>8</v>
      </c>
    </row>
    <row r="46" spans="1:2" x14ac:dyDescent="0.35">
      <c r="A46" s="15" t="s">
        <v>105</v>
      </c>
    </row>
    <row r="47" spans="1:2" x14ac:dyDescent="0.35">
      <c r="A47" s="15" t="s">
        <v>35</v>
      </c>
    </row>
    <row r="48" spans="1:2" x14ac:dyDescent="0.35">
      <c r="A48" s="15" t="s">
        <v>904</v>
      </c>
    </row>
    <row r="49" spans="1:2" x14ac:dyDescent="0.35">
      <c r="A49" s="15" t="s">
        <v>36</v>
      </c>
    </row>
    <row r="51" spans="1:2" x14ac:dyDescent="0.35">
      <c r="A51" s="16" t="s">
        <v>33</v>
      </c>
      <c r="B51" s="19"/>
    </row>
    <row r="53" spans="1:2" x14ac:dyDescent="0.35">
      <c r="B53" s="16" t="s">
        <v>43</v>
      </c>
    </row>
    <row r="54" spans="1:2" x14ac:dyDescent="0.35">
      <c r="B54" s="20"/>
    </row>
    <row r="55" spans="1:2" x14ac:dyDescent="0.35">
      <c r="B55" s="15" t="s">
        <v>28</v>
      </c>
    </row>
    <row r="56" spans="1:2" x14ac:dyDescent="0.35">
      <c r="B56" s="15" t="s">
        <v>29</v>
      </c>
    </row>
    <row r="57" spans="1:2" x14ac:dyDescent="0.35">
      <c r="B57" s="15" t="s">
        <v>30</v>
      </c>
    </row>
    <row r="59" spans="1:2" x14ac:dyDescent="0.35">
      <c r="B59" s="15" t="s">
        <v>31</v>
      </c>
    </row>
    <row r="60" spans="1:2" x14ac:dyDescent="0.35">
      <c r="B60" s="15" t="s">
        <v>32</v>
      </c>
    </row>
    <row r="62" spans="1:2" x14ac:dyDescent="0.35">
      <c r="B62" s="15" t="s">
        <v>25</v>
      </c>
    </row>
    <row r="63" spans="1:2" x14ac:dyDescent="0.35">
      <c r="B63" s="15" t="s">
        <v>26</v>
      </c>
    </row>
    <row r="64" spans="1:2" x14ac:dyDescent="0.35">
      <c r="B64" s="15" t="s">
        <v>27</v>
      </c>
    </row>
    <row r="66" spans="2:2" x14ac:dyDescent="0.35">
      <c r="B66" s="16" t="s">
        <v>44</v>
      </c>
    </row>
    <row r="68" spans="2:2" x14ac:dyDescent="0.35">
      <c r="B68" s="15" t="s">
        <v>130</v>
      </c>
    </row>
    <row r="69" spans="2:2" x14ac:dyDescent="0.35">
      <c r="B69" s="15" t="s">
        <v>910</v>
      </c>
    </row>
    <row r="70" spans="2:2" x14ac:dyDescent="0.35">
      <c r="B70" s="15" t="s">
        <v>131</v>
      </c>
    </row>
    <row r="71" spans="2:2" x14ac:dyDescent="0.35">
      <c r="B71" s="15" t="s">
        <v>911</v>
      </c>
    </row>
    <row r="72" spans="2:2" x14ac:dyDescent="0.35">
      <c r="B72" s="15" t="s">
        <v>912</v>
      </c>
    </row>
    <row r="74" spans="2:2" x14ac:dyDescent="0.35">
      <c r="B74" s="15" t="s">
        <v>137</v>
      </c>
    </row>
    <row r="75" spans="2:2" x14ac:dyDescent="0.35">
      <c r="B75" s="15" t="s">
        <v>42</v>
      </c>
    </row>
    <row r="77" spans="2:2" x14ac:dyDescent="0.35">
      <c r="B77" s="15" t="s">
        <v>909</v>
      </c>
    </row>
    <row r="78" spans="2:2" x14ac:dyDescent="0.35">
      <c r="B78" s="15" t="s">
        <v>45</v>
      </c>
    </row>
    <row r="80" spans="2:2" x14ac:dyDescent="0.35">
      <c r="B80" s="15" t="s">
        <v>47</v>
      </c>
    </row>
    <row r="81" spans="2:2" x14ac:dyDescent="0.35">
      <c r="B81" s="15" t="s">
        <v>45</v>
      </c>
    </row>
    <row r="83" spans="2:2" x14ac:dyDescent="0.35">
      <c r="B83" s="16" t="s">
        <v>48</v>
      </c>
    </row>
    <row r="85" spans="2:2" x14ac:dyDescent="0.35">
      <c r="B85" s="15" t="s">
        <v>74</v>
      </c>
    </row>
    <row r="86" spans="2:2" x14ac:dyDescent="0.35">
      <c r="B86" s="15" t="s">
        <v>138</v>
      </c>
    </row>
    <row r="87" spans="2:2" x14ac:dyDescent="0.35">
      <c r="B87" s="15" t="s">
        <v>139</v>
      </c>
    </row>
    <row r="88" spans="2:2" x14ac:dyDescent="0.35">
      <c r="B88" s="15" t="s">
        <v>140</v>
      </c>
    </row>
    <row r="90" spans="2:2" x14ac:dyDescent="0.35">
      <c r="B90" s="15" t="s">
        <v>79</v>
      </c>
    </row>
    <row r="91" spans="2:2" x14ac:dyDescent="0.35">
      <c r="B91" s="15" t="s">
        <v>75</v>
      </c>
    </row>
    <row r="92" spans="2:2" x14ac:dyDescent="0.35">
      <c r="B92" s="15" t="s">
        <v>83</v>
      </c>
    </row>
    <row r="93" spans="2:2" x14ac:dyDescent="0.35">
      <c r="B93" s="15" t="s">
        <v>76</v>
      </c>
    </row>
    <row r="94" spans="2:2" x14ac:dyDescent="0.35">
      <c r="B94" s="15" t="s">
        <v>84</v>
      </c>
    </row>
    <row r="95" spans="2:2" x14ac:dyDescent="0.35">
      <c r="B95" s="15" t="s">
        <v>80</v>
      </c>
    </row>
    <row r="96" spans="2:2" x14ac:dyDescent="0.35">
      <c r="B96" s="15" t="s">
        <v>81</v>
      </c>
    </row>
    <row r="97" spans="2:2" x14ac:dyDescent="0.35">
      <c r="B97" s="15" t="s">
        <v>82</v>
      </c>
    </row>
    <row r="99" spans="2:2" x14ac:dyDescent="0.35">
      <c r="B99" s="15" t="s">
        <v>106</v>
      </c>
    </row>
    <row r="100" spans="2:2" x14ac:dyDescent="0.35">
      <c r="B100" s="15" t="s">
        <v>110</v>
      </c>
    </row>
    <row r="101" spans="2:2" x14ac:dyDescent="0.35">
      <c r="B101" s="15" t="s">
        <v>107</v>
      </c>
    </row>
    <row r="102" spans="2:2" x14ac:dyDescent="0.35">
      <c r="B102" s="15" t="s">
        <v>108</v>
      </c>
    </row>
    <row r="103" spans="2:2" x14ac:dyDescent="0.35">
      <c r="B103" s="15" t="s">
        <v>109</v>
      </c>
    </row>
    <row r="105" spans="2:2" x14ac:dyDescent="0.35">
      <c r="B105" s="15" t="s">
        <v>68</v>
      </c>
    </row>
    <row r="106" spans="2:2" x14ac:dyDescent="0.35">
      <c r="B106" s="15" t="s">
        <v>69</v>
      </c>
    </row>
    <row r="107" spans="2:2" x14ac:dyDescent="0.35">
      <c r="B107" s="15" t="s">
        <v>70</v>
      </c>
    </row>
    <row r="108" spans="2:2" x14ac:dyDescent="0.35">
      <c r="B108" s="15" t="s">
        <v>71</v>
      </c>
    </row>
    <row r="109" spans="2:2" x14ac:dyDescent="0.35">
      <c r="B109" s="15" t="s">
        <v>72</v>
      </c>
    </row>
    <row r="110" spans="2:2" x14ac:dyDescent="0.35">
      <c r="B110" s="15" t="s">
        <v>73</v>
      </c>
    </row>
    <row r="112" spans="2:2" x14ac:dyDescent="0.35">
      <c r="B112" s="15" t="s">
        <v>121</v>
      </c>
    </row>
    <row r="114" spans="1:2" x14ac:dyDescent="0.35">
      <c r="B114" s="15" t="s">
        <v>49</v>
      </c>
    </row>
    <row r="115" spans="1:2" x14ac:dyDescent="0.35">
      <c r="B115" s="15" t="s">
        <v>50</v>
      </c>
    </row>
    <row r="116" spans="1:2" x14ac:dyDescent="0.35">
      <c r="B116" s="15" t="s">
        <v>51</v>
      </c>
    </row>
    <row r="117" spans="1:2" x14ac:dyDescent="0.35">
      <c r="B117" s="15" t="s">
        <v>52</v>
      </c>
    </row>
    <row r="118" spans="1:2" x14ac:dyDescent="0.35">
      <c r="B118" s="15" t="s">
        <v>53</v>
      </c>
    </row>
    <row r="119" spans="1:2" x14ac:dyDescent="0.35">
      <c r="B119" s="15" t="s">
        <v>54</v>
      </c>
    </row>
    <row r="120" spans="1:2" x14ac:dyDescent="0.35">
      <c r="B120" s="15" t="s">
        <v>55</v>
      </c>
    </row>
    <row r="122" spans="1:2" x14ac:dyDescent="0.35">
      <c r="A122" s="1" t="s">
        <v>947</v>
      </c>
    </row>
    <row r="123" spans="1:2" x14ac:dyDescent="0.35">
      <c r="A123" t="s">
        <v>948</v>
      </c>
    </row>
    <row r="124" spans="1:2" x14ac:dyDescent="0.35">
      <c r="A124" s="15" t="s">
        <v>949</v>
      </c>
    </row>
    <row r="125" spans="1:2" x14ac:dyDescent="0.35">
      <c r="A125" t="s">
        <v>942</v>
      </c>
    </row>
    <row r="126" spans="1:2" x14ac:dyDescent="0.35">
      <c r="A126" t="s">
        <v>943</v>
      </c>
    </row>
    <row r="127" spans="1:2" x14ac:dyDescent="0.35">
      <c r="A127" t="s">
        <v>944</v>
      </c>
    </row>
    <row r="128" spans="1:2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</sheetData>
  <hyperlinks>
    <hyperlink ref="A41" r:id="rId1" xr:uid="{00000000-0004-0000-0000-000001000000}"/>
    <hyperlink ref="B20" r:id="rId2" xr:uid="{00000000-0004-0000-0000-000002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C4" sqref="C4:AF4"/>
    </sheetView>
  </sheetViews>
  <sheetFormatPr defaultColWidth="9.1796875" defaultRowHeight="14.5" x14ac:dyDescent="0.35"/>
  <cols>
    <col min="1" max="1" width="24.453125" style="15" customWidth="1"/>
    <col min="2" max="13" width="12" style="15" bestFit="1" customWidth="1"/>
    <col min="14" max="14" width="11" style="15" bestFit="1" customWidth="1"/>
    <col min="15" max="17" width="12" style="15" bestFit="1" customWidth="1"/>
    <col min="18" max="20" width="11" style="15" bestFit="1" customWidth="1"/>
    <col min="21" max="26" width="12" style="15" bestFit="1" customWidth="1"/>
    <col min="27" max="27" width="11" style="15" bestFit="1" customWidth="1"/>
    <col min="28" max="30" width="12" style="15" bestFit="1" customWidth="1"/>
    <col min="31" max="31" width="11" style="15" bestFit="1" customWidth="1"/>
    <col min="32" max="32" width="9.26953125" style="15" bestFit="1" customWidth="1"/>
    <col min="33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>
        <f>Assumptions!B59</f>
        <v>7.1699320999999996E-2</v>
      </c>
      <c r="C2">
        <f>Assumptions!C59</f>
        <v>7.9299499999999995E-2</v>
      </c>
      <c r="D2">
        <f>Assumptions!D59</f>
        <v>8.6806201999999999E-2</v>
      </c>
      <c r="E2">
        <f>Assumptions!E59</f>
        <v>9.6378142999999999E-2</v>
      </c>
      <c r="F2">
        <f>Assumptions!F59</f>
        <v>0.10774742800000001</v>
      </c>
      <c r="G2">
        <f>Assumptions!G59</f>
        <v>0.12311778</v>
      </c>
      <c r="H2">
        <f>Assumptions!H59</f>
        <v>0.12311778</v>
      </c>
      <c r="I2">
        <f>Assumptions!I59</f>
        <v>0.12311778</v>
      </c>
      <c r="J2">
        <f>Assumptions!J59</f>
        <v>0.12710718800000001</v>
      </c>
      <c r="K2">
        <f>Assumptions!K59</f>
        <v>0.14099779000000001</v>
      </c>
      <c r="L2">
        <f>Assumptions!L59</f>
        <v>0.159449233</v>
      </c>
      <c r="M2">
        <f>Assumptions!M59</f>
        <v>0.19931154200000001</v>
      </c>
      <c r="N2">
        <f>Assumptions!N59</f>
        <v>0.24415663900000001</v>
      </c>
      <c r="O2">
        <f>Assumptions!O59</f>
        <v>0.293598358</v>
      </c>
      <c r="P2">
        <f>Assumptions!P59</f>
        <v>0.34710665899999998</v>
      </c>
      <c r="Q2">
        <f>Assumptions!Q59</f>
        <v>0.40404082800000002</v>
      </c>
      <c r="R2">
        <f>Assumptions!R59</f>
        <v>0.463686345</v>
      </c>
      <c r="S2">
        <f>Assumptions!S59</f>
        <v>0.52529182900000004</v>
      </c>
      <c r="T2">
        <f>Assumptions!T59</f>
        <v>0.58810319300000002</v>
      </c>
      <c r="U2">
        <f>Assumptions!U59</f>
        <v>0.65139297799999996</v>
      </c>
      <c r="V2">
        <f>Assumptions!V59</f>
        <v>0.71448372400000004</v>
      </c>
      <c r="W2">
        <f>Assumptions!W59</f>
        <v>0.77676499200000004</v>
      </c>
      <c r="X2">
        <f>Assumptions!X59</f>
        <v>0.837704263</v>
      </c>
      <c r="Y2">
        <f>Assumptions!Y59</f>
        <v>0.89685236999999995</v>
      </c>
      <c r="Z2">
        <f>Assumptions!Z59</f>
        <v>0.95384432900000005</v>
      </c>
      <c r="AA2">
        <f>Assumptions!AA59</f>
        <v>1</v>
      </c>
      <c r="AB2">
        <f>Assumptions!AB59</f>
        <v>1</v>
      </c>
      <c r="AC2">
        <f>Assumptions!AC59</f>
        <v>1</v>
      </c>
      <c r="AD2">
        <f>Assumptions!AD59</f>
        <v>1</v>
      </c>
      <c r="AE2">
        <f>Assumptions!AE59</f>
        <v>1</v>
      </c>
      <c r="AF2">
        <f>Assumptions!AF59</f>
        <v>1</v>
      </c>
    </row>
    <row r="3" spans="1:32" x14ac:dyDescent="0.35">
      <c r="A3" s="15" t="s">
        <v>2</v>
      </c>
      <c r="B3" s="15">
        <f>Data!H11</f>
        <v>0</v>
      </c>
      <c r="C3" s="15">
        <f>Data!I11</f>
        <v>0</v>
      </c>
      <c r="D3" s="15">
        <f>Data!J11</f>
        <v>0</v>
      </c>
      <c r="E3" s="15">
        <f>Data!K11</f>
        <v>0</v>
      </c>
      <c r="F3" s="15">
        <f>Data!L11</f>
        <v>0</v>
      </c>
      <c r="G3" s="15">
        <f>Data!M11</f>
        <v>0</v>
      </c>
      <c r="H3" s="15">
        <f>Data!N11</f>
        <v>0</v>
      </c>
      <c r="I3" s="15">
        <f>Data!O11</f>
        <v>0</v>
      </c>
      <c r="J3" s="15">
        <f>Data!P11</f>
        <v>0</v>
      </c>
      <c r="K3" s="15">
        <f>Data!Q11</f>
        <v>0</v>
      </c>
      <c r="L3" s="15">
        <f>Data!R11</f>
        <v>0</v>
      </c>
      <c r="M3" s="15">
        <f>Data!S11</f>
        <v>0</v>
      </c>
      <c r="N3" s="15">
        <f>Data!T11</f>
        <v>0</v>
      </c>
      <c r="O3" s="15">
        <f>Data!U11</f>
        <v>0</v>
      </c>
      <c r="P3" s="15">
        <f>Data!V11</f>
        <v>0</v>
      </c>
      <c r="Q3" s="15">
        <f>Data!W11</f>
        <v>0</v>
      </c>
      <c r="R3" s="15">
        <f>Data!X11</f>
        <v>0</v>
      </c>
      <c r="S3" s="15">
        <f>Data!Y11</f>
        <v>0</v>
      </c>
      <c r="T3" s="15">
        <f>Data!Z11</f>
        <v>0</v>
      </c>
      <c r="U3" s="15">
        <f>Data!AA11</f>
        <v>0</v>
      </c>
      <c r="V3" s="15">
        <f>Data!AB11</f>
        <v>0</v>
      </c>
      <c r="W3" s="15">
        <f>Data!AC11</f>
        <v>0</v>
      </c>
      <c r="X3" s="15">
        <f>Data!AD11</f>
        <v>0</v>
      </c>
      <c r="Y3" s="15">
        <f>Data!AE11</f>
        <v>0</v>
      </c>
      <c r="Z3" s="15">
        <f>Data!AF11</f>
        <v>0</v>
      </c>
      <c r="AA3" s="15">
        <f>Data!AG11</f>
        <v>0</v>
      </c>
      <c r="AB3" s="15">
        <f>Data!AH11</f>
        <v>0</v>
      </c>
      <c r="AC3" s="15">
        <f>Data!AI11</f>
        <v>0</v>
      </c>
      <c r="AD3" s="15">
        <f>Data!AJ11</f>
        <v>0</v>
      </c>
      <c r="AE3" s="15">
        <f>Data!AK11</f>
        <v>0</v>
      </c>
      <c r="AF3" s="15">
        <f>Data!AL11</f>
        <v>0</v>
      </c>
    </row>
    <row r="4" spans="1:32" x14ac:dyDescent="0.3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35">
      <c r="A5" s="15" t="s">
        <v>4</v>
      </c>
      <c r="B5" s="15">
        <f>Data!H13</f>
        <v>0</v>
      </c>
      <c r="C5" s="15">
        <f>Data!I13</f>
        <v>0</v>
      </c>
      <c r="D5" s="15">
        <f>Data!J13</f>
        <v>0</v>
      </c>
      <c r="E5" s="15">
        <f>Data!K13</f>
        <v>0</v>
      </c>
      <c r="F5" s="15">
        <f>Data!L13</f>
        <v>0</v>
      </c>
      <c r="G5" s="15">
        <f>Data!M13</f>
        <v>0</v>
      </c>
      <c r="H5" s="15">
        <f>Data!N13</f>
        <v>0</v>
      </c>
      <c r="I5" s="15">
        <f>Data!O13</f>
        <v>0</v>
      </c>
      <c r="J5" s="15">
        <f>Data!P13</f>
        <v>0</v>
      </c>
      <c r="K5" s="15">
        <f>Data!Q13</f>
        <v>0</v>
      </c>
      <c r="L5" s="15">
        <f>Data!R13</f>
        <v>0</v>
      </c>
      <c r="M5" s="15">
        <f>Data!S13</f>
        <v>0</v>
      </c>
      <c r="N5" s="15">
        <f>Data!T13</f>
        <v>0</v>
      </c>
      <c r="O5" s="15">
        <f>Data!U13</f>
        <v>0</v>
      </c>
      <c r="P5" s="15">
        <f>Data!V13</f>
        <v>0</v>
      </c>
      <c r="Q5" s="15">
        <f>Data!W13</f>
        <v>0</v>
      </c>
      <c r="R5" s="15">
        <f>Data!X13</f>
        <v>0</v>
      </c>
      <c r="S5" s="15">
        <f>Data!Y13</f>
        <v>0</v>
      </c>
      <c r="T5" s="15">
        <f>Data!Z13</f>
        <v>0</v>
      </c>
      <c r="U5" s="15">
        <f>Data!AA13</f>
        <v>0</v>
      </c>
      <c r="V5" s="15">
        <f>Data!AB13</f>
        <v>0</v>
      </c>
      <c r="W5" s="15">
        <f>Data!AC13</f>
        <v>0</v>
      </c>
      <c r="X5" s="15">
        <f>Data!AD13</f>
        <v>0</v>
      </c>
      <c r="Y5" s="15">
        <f>Data!AE13</f>
        <v>0</v>
      </c>
      <c r="Z5" s="15">
        <f>Data!AF13</f>
        <v>0</v>
      </c>
      <c r="AA5" s="15">
        <f>Data!AG13</f>
        <v>0</v>
      </c>
      <c r="AB5" s="15">
        <f>Data!AH13</f>
        <v>0</v>
      </c>
      <c r="AC5" s="15">
        <f>Data!AI13</f>
        <v>0</v>
      </c>
      <c r="AD5" s="15">
        <f>Data!AJ13</f>
        <v>0</v>
      </c>
      <c r="AE5" s="15">
        <f>Data!AK13</f>
        <v>0</v>
      </c>
      <c r="AF5" s="15">
        <f>Data!AL13</f>
        <v>0</v>
      </c>
    </row>
    <row r="6" spans="1:32" x14ac:dyDescent="0.35">
      <c r="A6" s="15" t="s">
        <v>5</v>
      </c>
      <c r="B6" s="15">
        <f>Assumptions!B63</f>
        <v>1.9460552999999998E-2</v>
      </c>
      <c r="C6" s="15">
        <f>Assumptions!C63</f>
        <v>2.0337040000000001E-2</v>
      </c>
      <c r="D6" s="15">
        <f>Assumptions!D63</f>
        <v>2.0885547000000001E-2</v>
      </c>
      <c r="E6" s="15">
        <f>Assumptions!E63</f>
        <v>2.1811047E-2</v>
      </c>
      <c r="F6" s="15">
        <f>Assumptions!F63</f>
        <v>2.2789772E-2</v>
      </c>
      <c r="G6" s="15">
        <f>Assumptions!G63</f>
        <v>2.4530158E-2</v>
      </c>
      <c r="H6" s="15">
        <f>Assumptions!H63</f>
        <v>1.9105086E-2</v>
      </c>
      <c r="I6" s="15">
        <f>Assumptions!I63</f>
        <v>2.5750637E-2</v>
      </c>
      <c r="J6" s="15">
        <f>Assumptions!J63</f>
        <v>2.9856924999999999E-2</v>
      </c>
      <c r="K6" s="15">
        <f>Assumptions!K63</f>
        <v>3.3546773000000002E-2</v>
      </c>
      <c r="L6" s="15">
        <f>Assumptions!L63</f>
        <v>3.7123840999999998E-2</v>
      </c>
      <c r="M6" s="15">
        <f>Assumptions!M63</f>
        <v>3.7123840999999998E-2</v>
      </c>
      <c r="N6" s="15">
        <f>Assumptions!N63</f>
        <v>3.7123840999999998E-2</v>
      </c>
      <c r="O6" s="15">
        <f>Assumptions!O63</f>
        <v>3.7123840999999998E-2</v>
      </c>
      <c r="P6" s="15">
        <f>Assumptions!P63</f>
        <v>3.7123840999999998E-2</v>
      </c>
      <c r="Q6" s="15">
        <f>Assumptions!Q63</f>
        <v>3.7123840999999998E-2</v>
      </c>
      <c r="R6" s="15">
        <f>Assumptions!R63</f>
        <v>3.7123840999999998E-2</v>
      </c>
      <c r="S6" s="15">
        <f>Assumptions!S63</f>
        <v>3.7123840999999998E-2</v>
      </c>
      <c r="T6" s="15">
        <f>Assumptions!T63</f>
        <v>3.7123840999999998E-2</v>
      </c>
      <c r="U6" s="15">
        <f>Assumptions!U63</f>
        <v>3.7123840999999998E-2</v>
      </c>
      <c r="V6" s="15">
        <f>Assumptions!V63</f>
        <v>3.7123840999999998E-2</v>
      </c>
      <c r="W6" s="15">
        <f>Assumptions!W63</f>
        <v>3.7123840999999998E-2</v>
      </c>
      <c r="X6" s="15">
        <f>Assumptions!X63</f>
        <v>3.7123840999999998E-2</v>
      </c>
      <c r="Y6" s="15">
        <f>Assumptions!Y63</f>
        <v>3.7123840999999998E-2</v>
      </c>
      <c r="Z6" s="15">
        <f>Assumptions!Z63</f>
        <v>3.7123840999999998E-2</v>
      </c>
      <c r="AA6" s="15">
        <f>Assumptions!AA63</f>
        <v>3.7123840999999998E-2</v>
      </c>
      <c r="AB6" s="15">
        <f>Assumptions!AB63</f>
        <v>3.7123840999999998E-2</v>
      </c>
      <c r="AC6" s="15">
        <f>Assumptions!AC63</f>
        <v>3.7123840999999998E-2</v>
      </c>
      <c r="AD6" s="15">
        <f>Assumptions!AD63</f>
        <v>3.7123840999999998E-2</v>
      </c>
      <c r="AE6" s="15">
        <f>Assumptions!AE63</f>
        <v>3.7123840999999998E-2</v>
      </c>
      <c r="AF6" s="15">
        <f>Assumptions!AF63</f>
        <v>3.7123840999999998E-2</v>
      </c>
    </row>
    <row r="7" spans="1:32" x14ac:dyDescent="0.35">
      <c r="A7" s="15" t="s">
        <v>122</v>
      </c>
      <c r="B7" s="15">
        <f>Data!H15</f>
        <v>0</v>
      </c>
      <c r="C7" s="15">
        <f>Data!I15</f>
        <v>0</v>
      </c>
      <c r="D7" s="15">
        <f>Data!J15</f>
        <v>0</v>
      </c>
      <c r="E7" s="15">
        <f>Data!K15</f>
        <v>0</v>
      </c>
      <c r="F7" s="15">
        <f>Data!L15</f>
        <v>0</v>
      </c>
      <c r="G7" s="15">
        <f>Data!M15</f>
        <v>0</v>
      </c>
      <c r="H7" s="15">
        <f>Data!N15</f>
        <v>0</v>
      </c>
      <c r="I7" s="15">
        <f>Data!O15</f>
        <v>0</v>
      </c>
      <c r="J7" s="15">
        <f>Data!P15</f>
        <v>0</v>
      </c>
      <c r="K7" s="15">
        <f>Data!Q15</f>
        <v>0</v>
      </c>
      <c r="L7" s="15">
        <f>Data!R15</f>
        <v>0</v>
      </c>
      <c r="M7" s="15">
        <f>Data!S15</f>
        <v>0</v>
      </c>
      <c r="N7" s="15">
        <f>Data!T15</f>
        <v>0</v>
      </c>
      <c r="O7" s="15">
        <f>Data!U15</f>
        <v>0</v>
      </c>
      <c r="P7" s="15">
        <f>Data!V15</f>
        <v>0</v>
      </c>
      <c r="Q7" s="15">
        <f>Data!W15</f>
        <v>0</v>
      </c>
      <c r="R7" s="15">
        <f>Data!X15</f>
        <v>0</v>
      </c>
      <c r="S7" s="15">
        <f>Data!Y15</f>
        <v>0</v>
      </c>
      <c r="T7" s="15">
        <f>Data!Z15</f>
        <v>0</v>
      </c>
      <c r="U7" s="15">
        <f>Data!AA15</f>
        <v>0</v>
      </c>
      <c r="V7" s="15">
        <f>Data!AB15</f>
        <v>0</v>
      </c>
      <c r="W7" s="15">
        <f>Data!AC15</f>
        <v>0</v>
      </c>
      <c r="X7" s="15">
        <f>Data!AD15</f>
        <v>0</v>
      </c>
      <c r="Y7" s="15">
        <f>Data!AE15</f>
        <v>0</v>
      </c>
      <c r="Z7" s="15">
        <f>Data!AF15</f>
        <v>0</v>
      </c>
      <c r="AA7" s="15">
        <f>Data!AG15</f>
        <v>0</v>
      </c>
      <c r="AB7" s="15">
        <f>Data!AH15</f>
        <v>0</v>
      </c>
      <c r="AC7" s="15">
        <f>Data!AI15</f>
        <v>0</v>
      </c>
      <c r="AD7" s="15">
        <f>Data!AJ15</f>
        <v>0</v>
      </c>
      <c r="AE7" s="15">
        <f>Data!AK15</f>
        <v>0</v>
      </c>
      <c r="AF7" s="15">
        <f>Data!AL15</f>
        <v>0</v>
      </c>
    </row>
    <row r="8" spans="1:32" s="47" customFormat="1" x14ac:dyDescent="0.35">
      <c r="A8" s="47" t="s">
        <v>123</v>
      </c>
      <c r="B8" s="47">
        <v>0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7">
        <v>0</v>
      </c>
      <c r="AF8" s="47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topLeftCell="O1" workbookViewId="0">
      <selection activeCell="B3" sqref="B3:AF3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Assumptions!B69</f>
        <v>4.0288390000000002E-3</v>
      </c>
      <c r="C2" s="15">
        <f>Assumptions!C69</f>
        <v>7.4906770000000003E-3</v>
      </c>
      <c r="D2" s="15">
        <f>Assumptions!D69</f>
        <v>1.3517357000000001E-2</v>
      </c>
      <c r="E2" s="15">
        <f>Assumptions!E69</f>
        <v>2.2982546E-2</v>
      </c>
      <c r="F2" s="15">
        <f>Assumptions!F69</f>
        <v>3.6100624999999997E-2</v>
      </c>
      <c r="G2" s="15">
        <f>Assumptions!G69</f>
        <v>5.1007505000000002E-2</v>
      </c>
      <c r="H2" s="15">
        <f>Assumptions!H69</f>
        <v>6.5037979999999995E-2</v>
      </c>
      <c r="I2" s="15">
        <f>Assumptions!I69</f>
        <v>7.4050884999999997E-2</v>
      </c>
      <c r="J2" s="15">
        <f>Assumptions!J69</f>
        <v>7.5902622000000003E-2</v>
      </c>
      <c r="K2" s="15">
        <f>Assumptions!K69</f>
        <v>7.9969093000000005E-2</v>
      </c>
      <c r="L2" s="15">
        <f>Assumptions!L69</f>
        <v>8.5852278000000004E-2</v>
      </c>
      <c r="M2" s="15">
        <f>Assumptions!M69</f>
        <v>0.115342836</v>
      </c>
      <c r="N2" s="15">
        <f>Assumptions!N69</f>
        <v>0.12811123299999999</v>
      </c>
      <c r="O2" s="15">
        <f>Assumptions!O69</f>
        <v>0.14218904299999999</v>
      </c>
      <c r="P2" s="15">
        <f>Assumptions!P69</f>
        <v>0.15715570200000001</v>
      </c>
      <c r="Q2" s="15">
        <f>Assumptions!Q69</f>
        <v>0.17312130100000001</v>
      </c>
      <c r="R2" s="15">
        <f>Assumptions!R69</f>
        <v>0.18486860099999999</v>
      </c>
      <c r="S2" s="15">
        <f>Assumptions!S69</f>
        <v>0.194230549</v>
      </c>
      <c r="T2" s="15">
        <f>Assumptions!T69</f>
        <v>0.200844037</v>
      </c>
      <c r="U2" s="15">
        <f>Assumptions!U69</f>
        <v>0.20479752200000001</v>
      </c>
      <c r="V2" s="15">
        <f>Assumptions!V69</f>
        <v>0.20639531</v>
      </c>
      <c r="W2" s="15">
        <f>Assumptions!W69</f>
        <v>0.207285109</v>
      </c>
      <c r="X2" s="15">
        <f>Assumptions!X69</f>
        <v>0.205884558</v>
      </c>
      <c r="Y2" s="15">
        <f>Assumptions!Y69</f>
        <v>0.203850332</v>
      </c>
      <c r="Z2" s="15">
        <f>Assumptions!Z69</f>
        <v>0.20227350999999999</v>
      </c>
      <c r="AA2" s="15">
        <f>Assumptions!AA69</f>
        <v>0.201661221</v>
      </c>
      <c r="AB2" s="15">
        <f>Assumptions!AB69</f>
        <v>0.202610965</v>
      </c>
      <c r="AC2" s="15">
        <f>Assumptions!AC69</f>
        <v>0.20489760400000001</v>
      </c>
      <c r="AD2" s="15">
        <f>Assumptions!AD69</f>
        <v>0.20845095499999999</v>
      </c>
      <c r="AE2" s="15">
        <f>Assumptions!AE69</f>
        <v>0.21348747400000001</v>
      </c>
      <c r="AF2" s="15">
        <f>Assumptions!AF69</f>
        <v>0.22004099999999999</v>
      </c>
    </row>
    <row r="3" spans="1:32" x14ac:dyDescent="0.35">
      <c r="A3" s="15" t="s">
        <v>2</v>
      </c>
      <c r="B3" s="15">
        <f>Data!H18</f>
        <v>1.2417684632922508E-3</v>
      </c>
      <c r="C3" s="15">
        <f>Data!I18</f>
        <v>1.2003761811825026E-3</v>
      </c>
      <c r="D3" s="15">
        <f>Data!J18</f>
        <v>1.158983899072763E-3</v>
      </c>
      <c r="E3" s="15">
        <f>Data!K18</f>
        <v>1.1175916169630234E-3</v>
      </c>
      <c r="F3" s="15">
        <f>Data!L18</f>
        <v>1.0761993348532839E-3</v>
      </c>
      <c r="G3" s="15">
        <f>Data!M18</f>
        <v>1.0348070527435443E-3</v>
      </c>
      <c r="H3" s="15">
        <f>Data!N18</f>
        <v>9.9341477063379091E-4</v>
      </c>
      <c r="I3" s="15">
        <f>Data!O18</f>
        <v>9.5202248852405136E-4</v>
      </c>
      <c r="J3" s="15">
        <f>Data!P18</f>
        <v>9.106302064143118E-4</v>
      </c>
      <c r="K3" s="15">
        <f>Data!Q18</f>
        <v>8.6923792430457225E-4</v>
      </c>
      <c r="L3" s="15">
        <f>Data!R18</f>
        <v>8.278456421948327E-4</v>
      </c>
      <c r="M3" s="15">
        <f>Data!S18</f>
        <v>7.8645336008509314E-4</v>
      </c>
      <c r="N3" s="15">
        <f>Data!T18</f>
        <v>7.4506107797533971E-4</v>
      </c>
      <c r="O3" s="15">
        <f>Data!U18</f>
        <v>7.0366879586560016E-4</v>
      </c>
      <c r="P3" s="15">
        <f>Data!V18</f>
        <v>6.6227651375586061E-4</v>
      </c>
      <c r="Q3" s="15">
        <f>Data!W18</f>
        <v>6.2088423164612105E-4</v>
      </c>
      <c r="R3" s="15">
        <f>Data!X18</f>
        <v>5.794919495363815E-4</v>
      </c>
      <c r="S3" s="15">
        <f>Data!Y18</f>
        <v>5.3809966742664195E-4</v>
      </c>
      <c r="T3" s="15">
        <f>Data!Z18</f>
        <v>4.9670738531690239E-4</v>
      </c>
      <c r="U3" s="15">
        <f>Data!AA18</f>
        <v>4.5531510320714896E-4</v>
      </c>
      <c r="V3" s="15">
        <f>Data!AB18</f>
        <v>4.1392282109740941E-4</v>
      </c>
      <c r="W3" s="15">
        <f>Data!AC18</f>
        <v>3.7253053898766986E-4</v>
      </c>
      <c r="X3" s="15">
        <f>Data!AD18</f>
        <v>3.311382568779303E-4</v>
      </c>
      <c r="Y3" s="15">
        <f>Data!AE18</f>
        <v>2.8974597476819075E-4</v>
      </c>
      <c r="Z3" s="15">
        <f>Data!AF18</f>
        <v>2.483536926584512E-4</v>
      </c>
      <c r="AA3" s="15">
        <f>Data!AG18</f>
        <v>2.0696141054869777E-4</v>
      </c>
      <c r="AB3" s="15">
        <f>Data!AH18</f>
        <v>1.6556912843895821E-4</v>
      </c>
      <c r="AC3" s="15">
        <f>Data!AI18</f>
        <v>1.2417684632921866E-4</v>
      </c>
      <c r="AD3" s="15">
        <f>Data!AJ18</f>
        <v>8.2784564219479106E-5</v>
      </c>
      <c r="AE3" s="15">
        <f>Data!AK18</f>
        <v>4.1392282109739553E-5</v>
      </c>
      <c r="AF3" s="15">
        <f>Data!AL18</f>
        <v>0</v>
      </c>
    </row>
    <row r="4" spans="1:32" x14ac:dyDescent="0.35">
      <c r="A4" s="15" t="s">
        <v>3</v>
      </c>
      <c r="B4" s="15">
        <f>Data!H19</f>
        <v>3</v>
      </c>
      <c r="C4" s="15">
        <f>Data!I19</f>
        <v>3</v>
      </c>
      <c r="D4" s="15">
        <f>Data!J19</f>
        <v>3</v>
      </c>
      <c r="E4" s="15">
        <f>Data!K19</f>
        <v>3</v>
      </c>
      <c r="F4" s="15">
        <f>Data!L19</f>
        <v>3</v>
      </c>
      <c r="G4" s="15">
        <f>Data!M19</f>
        <v>3</v>
      </c>
      <c r="H4" s="15">
        <f>Data!N19</f>
        <v>3</v>
      </c>
      <c r="I4" s="15">
        <f>Data!O19</f>
        <v>3</v>
      </c>
      <c r="J4" s="15">
        <f>Data!P19</f>
        <v>3</v>
      </c>
      <c r="K4" s="15">
        <f>Data!Q19</f>
        <v>3</v>
      </c>
      <c r="L4" s="15">
        <f>Data!R19</f>
        <v>3</v>
      </c>
      <c r="M4" s="15">
        <f>Data!S19</f>
        <v>3</v>
      </c>
      <c r="N4" s="15">
        <f>Data!T19</f>
        <v>3</v>
      </c>
      <c r="O4" s="15">
        <f>Data!U19</f>
        <v>3</v>
      </c>
      <c r="P4" s="15">
        <f>Data!V19</f>
        <v>3</v>
      </c>
      <c r="Q4" s="15">
        <f>Data!W19</f>
        <v>3</v>
      </c>
      <c r="R4" s="15">
        <f>Data!X19</f>
        <v>3</v>
      </c>
      <c r="S4" s="15">
        <f>Data!Y19</f>
        <v>3</v>
      </c>
      <c r="T4" s="15">
        <f>Data!Z19</f>
        <v>3</v>
      </c>
      <c r="U4" s="15">
        <f>Data!AA19</f>
        <v>3</v>
      </c>
      <c r="V4" s="15">
        <f>Data!AB19</f>
        <v>3</v>
      </c>
      <c r="W4" s="15">
        <f>Data!AC19</f>
        <v>3</v>
      </c>
      <c r="X4" s="15">
        <f>Data!AD19</f>
        <v>3</v>
      </c>
      <c r="Y4" s="15">
        <f>Data!AE19</f>
        <v>3</v>
      </c>
      <c r="Z4" s="15">
        <f>Data!AF19</f>
        <v>3</v>
      </c>
      <c r="AA4" s="15">
        <f>Data!AG19</f>
        <v>3</v>
      </c>
      <c r="AB4" s="15">
        <f>Data!AH19</f>
        <v>3</v>
      </c>
      <c r="AC4" s="15">
        <f>Data!AI19</f>
        <v>3</v>
      </c>
      <c r="AD4" s="15">
        <f>Data!AJ19</f>
        <v>3</v>
      </c>
      <c r="AE4" s="15">
        <f>Data!AK19</f>
        <v>3</v>
      </c>
      <c r="AF4" s="15">
        <f>Data!AL19</f>
        <v>3</v>
      </c>
    </row>
    <row r="5" spans="1:32" x14ac:dyDescent="0.35">
      <c r="A5" s="15" t="s">
        <v>4</v>
      </c>
      <c r="B5" s="15">
        <f>Data!H20</f>
        <v>3</v>
      </c>
      <c r="C5" s="15">
        <f>Data!I20</f>
        <v>3</v>
      </c>
      <c r="D5" s="15">
        <f>Data!J20</f>
        <v>3</v>
      </c>
      <c r="E5" s="15">
        <f>Data!K20</f>
        <v>3</v>
      </c>
      <c r="F5" s="15">
        <f>Data!L20</f>
        <v>3</v>
      </c>
      <c r="G5" s="15">
        <f>Data!M20</f>
        <v>3</v>
      </c>
      <c r="H5" s="15">
        <f>Data!N20</f>
        <v>3</v>
      </c>
      <c r="I5" s="15">
        <f>Data!O20</f>
        <v>3</v>
      </c>
      <c r="J5" s="15">
        <f>Data!P20</f>
        <v>3</v>
      </c>
      <c r="K5" s="15">
        <f>Data!Q20</f>
        <v>3</v>
      </c>
      <c r="L5" s="15">
        <f>Data!R20</f>
        <v>3</v>
      </c>
      <c r="M5" s="15">
        <f>Data!S20</f>
        <v>3</v>
      </c>
      <c r="N5" s="15">
        <f>Data!T20</f>
        <v>3</v>
      </c>
      <c r="O5" s="15">
        <f>Data!U20</f>
        <v>3</v>
      </c>
      <c r="P5" s="15">
        <f>Data!V20</f>
        <v>3</v>
      </c>
      <c r="Q5" s="15">
        <f>Data!W20</f>
        <v>3</v>
      </c>
      <c r="R5" s="15">
        <f>Data!X20</f>
        <v>3</v>
      </c>
      <c r="S5" s="15">
        <f>Data!Y20</f>
        <v>3</v>
      </c>
      <c r="T5" s="15">
        <f>Data!Z20</f>
        <v>3</v>
      </c>
      <c r="U5" s="15">
        <f>Data!AA20</f>
        <v>3</v>
      </c>
      <c r="V5" s="15">
        <f>Data!AB20</f>
        <v>3</v>
      </c>
      <c r="W5" s="15">
        <f>Data!AC20</f>
        <v>3</v>
      </c>
      <c r="X5" s="15">
        <f>Data!AD20</f>
        <v>3</v>
      </c>
      <c r="Y5" s="15">
        <f>Data!AE20</f>
        <v>3</v>
      </c>
      <c r="Z5" s="15">
        <f>Data!AF20</f>
        <v>3</v>
      </c>
      <c r="AA5" s="15">
        <f>Data!AG20</f>
        <v>3</v>
      </c>
      <c r="AB5" s="15">
        <f>Data!AH20</f>
        <v>3</v>
      </c>
      <c r="AC5" s="15">
        <f>Data!AI20</f>
        <v>3</v>
      </c>
      <c r="AD5" s="15">
        <f>Data!AJ20</f>
        <v>3</v>
      </c>
      <c r="AE5" s="15">
        <f>Data!AK20</f>
        <v>3</v>
      </c>
      <c r="AF5" s="15">
        <f>Data!AL20</f>
        <v>3</v>
      </c>
    </row>
    <row r="6" spans="1:32" x14ac:dyDescent="0.35">
      <c r="A6" s="15" t="s">
        <v>5</v>
      </c>
      <c r="B6" s="15">
        <f>Data!H21</f>
        <v>0</v>
      </c>
      <c r="C6" s="15">
        <f>Data!I21</f>
        <v>0</v>
      </c>
      <c r="D6" s="15">
        <f>Data!J21</f>
        <v>0</v>
      </c>
      <c r="E6" s="15">
        <f>Data!K21</f>
        <v>0</v>
      </c>
      <c r="F6" s="15">
        <f>Data!L21</f>
        <v>0</v>
      </c>
      <c r="G6" s="15">
        <f>Data!M21</f>
        <v>0</v>
      </c>
      <c r="H6" s="15">
        <f>Data!N21</f>
        <v>0</v>
      </c>
      <c r="I6" s="15">
        <f>Data!O21</f>
        <v>0</v>
      </c>
      <c r="J6" s="15">
        <f>Data!P21</f>
        <v>0</v>
      </c>
      <c r="K6" s="15">
        <f>Data!Q21</f>
        <v>0</v>
      </c>
      <c r="L6" s="15">
        <f>Data!R21</f>
        <v>0</v>
      </c>
      <c r="M6" s="15">
        <f>Data!S21</f>
        <v>0</v>
      </c>
      <c r="N6" s="15">
        <f>Data!T21</f>
        <v>0</v>
      </c>
      <c r="O6" s="15">
        <f>Data!U21</f>
        <v>0</v>
      </c>
      <c r="P6" s="15">
        <f>Data!V21</f>
        <v>0</v>
      </c>
      <c r="Q6" s="15">
        <f>Data!W21</f>
        <v>0</v>
      </c>
      <c r="R6" s="15">
        <f>Data!X21</f>
        <v>0</v>
      </c>
      <c r="S6" s="15">
        <f>Data!Y21</f>
        <v>0</v>
      </c>
      <c r="T6" s="15">
        <f>Data!Z21</f>
        <v>0</v>
      </c>
      <c r="U6" s="15">
        <f>Data!AA21</f>
        <v>0</v>
      </c>
      <c r="V6" s="15">
        <f>Data!AB21</f>
        <v>0</v>
      </c>
      <c r="W6" s="15">
        <f>Data!AC21</f>
        <v>0</v>
      </c>
      <c r="X6" s="15">
        <f>Data!AD21</f>
        <v>0</v>
      </c>
      <c r="Y6" s="15">
        <f>Data!AE21</f>
        <v>0</v>
      </c>
      <c r="Z6" s="15">
        <f>Data!AF21</f>
        <v>0</v>
      </c>
      <c r="AA6" s="15">
        <f>Data!AG21</f>
        <v>0</v>
      </c>
      <c r="AB6" s="15">
        <f>Data!AH21</f>
        <v>0</v>
      </c>
      <c r="AC6" s="15">
        <f>Data!AI21</f>
        <v>0</v>
      </c>
      <c r="AD6" s="15">
        <f>Data!AJ21</f>
        <v>0</v>
      </c>
      <c r="AE6" s="15">
        <f>Data!AK21</f>
        <v>0</v>
      </c>
      <c r="AF6" s="15">
        <f>Data!AL21</f>
        <v>0</v>
      </c>
    </row>
    <row r="7" spans="1:32" x14ac:dyDescent="0.35">
      <c r="A7" s="15" t="s">
        <v>122</v>
      </c>
      <c r="B7" s="15">
        <f>Data!H22</f>
        <v>0</v>
      </c>
      <c r="C7" s="15">
        <f>Data!I22</f>
        <v>0</v>
      </c>
      <c r="D7" s="15">
        <f>Data!J22</f>
        <v>0</v>
      </c>
      <c r="E7" s="15">
        <f>Data!K22</f>
        <v>0</v>
      </c>
      <c r="F7" s="15">
        <f>Data!L22</f>
        <v>0</v>
      </c>
      <c r="G7" s="15">
        <f>Data!M22</f>
        <v>0</v>
      </c>
      <c r="H7" s="15">
        <f>Data!N22</f>
        <v>0</v>
      </c>
      <c r="I7" s="15">
        <f>Data!O22</f>
        <v>0</v>
      </c>
      <c r="J7" s="15">
        <f>Data!P22</f>
        <v>0</v>
      </c>
      <c r="K7" s="15">
        <f>Data!Q22</f>
        <v>0</v>
      </c>
      <c r="L7" s="15">
        <f>Data!R22</f>
        <v>0</v>
      </c>
      <c r="M7" s="15">
        <f>Data!S22</f>
        <v>0</v>
      </c>
      <c r="N7" s="15">
        <f>Data!T22</f>
        <v>0</v>
      </c>
      <c r="O7" s="15">
        <f>Data!U22</f>
        <v>0</v>
      </c>
      <c r="P7" s="15">
        <f>Data!V22</f>
        <v>0</v>
      </c>
      <c r="Q7" s="15">
        <f>Data!W22</f>
        <v>0</v>
      </c>
      <c r="R7" s="15">
        <f>Data!X22</f>
        <v>0</v>
      </c>
      <c r="S7" s="15">
        <f>Data!Y22</f>
        <v>0</v>
      </c>
      <c r="T7" s="15">
        <f>Data!Z22</f>
        <v>0</v>
      </c>
      <c r="U7" s="15">
        <f>Data!AA22</f>
        <v>0</v>
      </c>
      <c r="V7" s="15">
        <f>Data!AB22</f>
        <v>0</v>
      </c>
      <c r="W7" s="15">
        <f>Data!AC22</f>
        <v>0</v>
      </c>
      <c r="X7" s="15">
        <f>Data!AD22</f>
        <v>0</v>
      </c>
      <c r="Y7" s="15">
        <f>Data!AE22</f>
        <v>0</v>
      </c>
      <c r="Z7" s="15">
        <f>Data!AF22</f>
        <v>0</v>
      </c>
      <c r="AA7" s="15">
        <f>Data!AG22</f>
        <v>0</v>
      </c>
      <c r="AB7" s="15">
        <f>Data!AH22</f>
        <v>0</v>
      </c>
      <c r="AC7" s="15">
        <f>Data!AI22</f>
        <v>0</v>
      </c>
      <c r="AD7" s="15">
        <f>Data!AJ22</f>
        <v>0</v>
      </c>
      <c r="AE7" s="15">
        <f>Data!AK22</f>
        <v>0</v>
      </c>
      <c r="AF7" s="15">
        <f>Data!AL22</f>
        <v>0</v>
      </c>
    </row>
    <row r="8" spans="1:32" x14ac:dyDescent="0.35">
      <c r="A8" s="15" t="s">
        <v>123</v>
      </c>
      <c r="B8" s="15">
        <f>Data!H23</f>
        <v>0</v>
      </c>
      <c r="C8" s="15">
        <f>Data!I23</f>
        <v>0</v>
      </c>
      <c r="D8" s="15">
        <f>Data!J23</f>
        <v>0</v>
      </c>
      <c r="E8" s="15">
        <f>Data!K23</f>
        <v>0</v>
      </c>
      <c r="F8" s="15">
        <f>Data!L23</f>
        <v>0</v>
      </c>
      <c r="G8" s="15">
        <f>Data!M23</f>
        <v>0</v>
      </c>
      <c r="H8" s="15">
        <f>Data!N23</f>
        <v>0</v>
      </c>
      <c r="I8" s="15">
        <f>Data!O23</f>
        <v>0</v>
      </c>
      <c r="J8" s="15">
        <f>Data!P23</f>
        <v>0</v>
      </c>
      <c r="K8" s="15">
        <f>Data!Q23</f>
        <v>0</v>
      </c>
      <c r="L8" s="15">
        <f>Data!R23</f>
        <v>0</v>
      </c>
      <c r="M8" s="15">
        <f>Data!S23</f>
        <v>0</v>
      </c>
      <c r="N8" s="15">
        <f>Data!T23</f>
        <v>0</v>
      </c>
      <c r="O8" s="15">
        <f>Data!U23</f>
        <v>0</v>
      </c>
      <c r="P8" s="15">
        <f>Data!V23</f>
        <v>0</v>
      </c>
      <c r="Q8" s="15">
        <f>Data!W23</f>
        <v>0</v>
      </c>
      <c r="R8" s="15">
        <f>Data!X23</f>
        <v>0</v>
      </c>
      <c r="S8" s="15">
        <f>Data!Y23</f>
        <v>0</v>
      </c>
      <c r="T8" s="15">
        <f>Data!Z23</f>
        <v>0</v>
      </c>
      <c r="U8" s="15">
        <f>Data!AA23</f>
        <v>0</v>
      </c>
      <c r="V8" s="15">
        <f>Data!AB23</f>
        <v>0</v>
      </c>
      <c r="W8" s="15">
        <f>Data!AC23</f>
        <v>0</v>
      </c>
      <c r="X8" s="15">
        <f>Data!AD23</f>
        <v>0</v>
      </c>
      <c r="Y8" s="15">
        <f>Data!AE23</f>
        <v>0</v>
      </c>
      <c r="Z8" s="15">
        <f>Data!AF23</f>
        <v>0</v>
      </c>
      <c r="AA8" s="15">
        <f>Data!AG23</f>
        <v>0</v>
      </c>
      <c r="AB8" s="15">
        <f>Data!AH23</f>
        <v>0</v>
      </c>
      <c r="AC8" s="15">
        <f>Data!AI23</f>
        <v>0</v>
      </c>
      <c r="AD8" s="15">
        <f>Data!AJ23</f>
        <v>0</v>
      </c>
      <c r="AE8" s="15">
        <f>Data!AK23</f>
        <v>0</v>
      </c>
      <c r="AF8" s="15">
        <f>Data!AL23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tabSelected="1" topLeftCell="O1" workbookViewId="0">
      <selection activeCell="B2" sqref="B2:AF8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Assumptions!B89</f>
        <v>3.8708444000000002E-2</v>
      </c>
      <c r="C2" s="15">
        <f>Assumptions!C89</f>
        <v>4.6440683000000003E-2</v>
      </c>
      <c r="D2" s="15">
        <f>Assumptions!D89</f>
        <v>5.4172921999999998E-2</v>
      </c>
      <c r="E2" s="15">
        <f>Assumptions!E89</f>
        <v>6.1905160000000001E-2</v>
      </c>
      <c r="F2" s="15">
        <f>Assumptions!F89</f>
        <v>6.9637399000000003E-2</v>
      </c>
      <c r="G2" s="15">
        <f>Assumptions!G89</f>
        <v>7.7369637000000005E-2</v>
      </c>
      <c r="H2" s="15">
        <f>Assumptions!H89</f>
        <v>8.5101876000000007E-2</v>
      </c>
      <c r="I2" s="15">
        <f>Assumptions!I89</f>
        <v>9.2834114999999995E-2</v>
      </c>
      <c r="J2" s="15">
        <f>Assumptions!J89</f>
        <v>0.100566353</v>
      </c>
      <c r="K2" s="15">
        <f>Assumptions!K89</f>
        <v>0.108298592</v>
      </c>
      <c r="L2" s="15">
        <f>Assumptions!L89</f>
        <v>0.11603083</v>
      </c>
      <c r="M2" s="15">
        <f>Assumptions!M89</f>
        <v>0.123763069</v>
      </c>
      <c r="N2" s="15">
        <f>Assumptions!N89</f>
        <v>0.13149530700000001</v>
      </c>
      <c r="O2" s="15">
        <f>Assumptions!O89</f>
        <v>0.13922754600000001</v>
      </c>
      <c r="P2" s="15">
        <f>Assumptions!P89</f>
        <v>0.14695978500000001</v>
      </c>
      <c r="Q2" s="15">
        <f>Assumptions!Q89</f>
        <v>0.16242426200000001</v>
      </c>
      <c r="R2" s="15">
        <f>Assumptions!R89</f>
        <v>0.16242426200000001</v>
      </c>
      <c r="S2" s="15">
        <f>Assumptions!S89</f>
        <v>0.16242426200000001</v>
      </c>
      <c r="T2" s="15">
        <f>Assumptions!T89</f>
        <v>0.16242426200000001</v>
      </c>
      <c r="U2" s="15">
        <f>Assumptions!U89</f>
        <v>0.16242426200000001</v>
      </c>
      <c r="V2" s="15">
        <f>Assumptions!V89</f>
        <v>0.16242426200000001</v>
      </c>
      <c r="W2" s="15">
        <f>Assumptions!W89</f>
        <v>0.16242426200000001</v>
      </c>
      <c r="X2" s="15">
        <f>Assumptions!X89</f>
        <v>0.16242426200000001</v>
      </c>
      <c r="Y2" s="15">
        <f>Assumptions!Y89</f>
        <v>0.16242426200000001</v>
      </c>
      <c r="Z2" s="15">
        <f>Assumptions!Z89</f>
        <v>0.16242426200000001</v>
      </c>
      <c r="AA2" s="15">
        <f>Assumptions!AA89</f>
        <v>0.16242426200000001</v>
      </c>
      <c r="AB2" s="15">
        <f>Assumptions!AB89</f>
        <v>0.16242426200000001</v>
      </c>
      <c r="AC2" s="15">
        <f>Assumptions!AC89</f>
        <v>0.16242426200000001</v>
      </c>
      <c r="AD2" s="15">
        <f>Assumptions!AD89</f>
        <v>0.16242426200000001</v>
      </c>
      <c r="AE2" s="15">
        <f>Assumptions!AE89</f>
        <v>0.16242426200000001</v>
      </c>
      <c r="AF2" s="15">
        <f>Assumptions!AF89</f>
        <v>0.16242426200000001</v>
      </c>
    </row>
    <row r="3" spans="1:32" x14ac:dyDescent="0.35">
      <c r="A3" s="15" t="s">
        <v>2</v>
      </c>
      <c r="B3" s="15">
        <f>Data!H25</f>
        <v>0.29946959893376196</v>
      </c>
      <c r="C3" s="15">
        <f>Data!I25</f>
        <v>0.29738693021273471</v>
      </c>
      <c r="D3" s="15">
        <f>Data!J25</f>
        <v>0.29667274665769744</v>
      </c>
      <c r="E3" s="15">
        <f>Data!K25</f>
        <v>0.29572026850413236</v>
      </c>
      <c r="F3" s="15">
        <f>Data!L25</f>
        <v>0.29445519225006772</v>
      </c>
      <c r="G3" s="15">
        <f>Data!M25</f>
        <v>0.29278405874507424</v>
      </c>
      <c r="H3" s="15">
        <f>Data!N25</f>
        <v>0.29059235799906613</v>
      </c>
      <c r="I3" s="15">
        <f>Data!O25</f>
        <v>0.28774489324558783</v>
      </c>
      <c r="J3" s="15">
        <f>Data!P25</f>
        <v>0.28409041593315565</v>
      </c>
      <c r="K3" s="15">
        <f>Data!Q25</f>
        <v>0.27947310900832301</v>
      </c>
      <c r="L3" s="15">
        <f>Data!R25</f>
        <v>0.27375340038780249</v>
      </c>
      <c r="M3" s="15">
        <f>Data!S25</f>
        <v>0.26683895327736284</v>
      </c>
      <c r="N3" s="15">
        <f>Data!T25</f>
        <v>0.25872266930896826</v>
      </c>
      <c r="O3" s="15">
        <f>Data!U25</f>
        <v>0.24951840464650404</v>
      </c>
      <c r="P3" s="15">
        <f>Data!V25</f>
        <v>0.23947952461715002</v>
      </c>
      <c r="Q3" s="15">
        <f>Data!W25</f>
        <v>0.22898549668374718</v>
      </c>
      <c r="R3" s="15">
        <f>Data!X25</f>
        <v>0.21849146875034436</v>
      </c>
      <c r="S3" s="15">
        <f>Data!Y25</f>
        <v>0.20845258872099034</v>
      </c>
      <c r="T3" s="15">
        <f>Data!Z25</f>
        <v>0.19924832405852613</v>
      </c>
      <c r="U3" s="15">
        <f>Data!AA25</f>
        <v>0.19113204009013152</v>
      </c>
      <c r="V3" s="15">
        <f>Data!AB25</f>
        <v>0.18421759297969187</v>
      </c>
      <c r="W3" s="15">
        <f>Data!AC25</f>
        <v>0.17849788435917135</v>
      </c>
      <c r="X3" s="15">
        <f>Data!AD25</f>
        <v>0.17388057743433874</v>
      </c>
      <c r="Y3" s="15">
        <f>Data!AE25</f>
        <v>0.17022610012190656</v>
      </c>
      <c r="Z3" s="15">
        <f>Data!AF25</f>
        <v>0.16737863536842829</v>
      </c>
      <c r="AA3" s="15">
        <f>Data!AG25</f>
        <v>0.16518693462242012</v>
      </c>
      <c r="AB3" s="15">
        <f>Data!AH25</f>
        <v>0.16351580111742667</v>
      </c>
      <c r="AC3" s="15">
        <f>Data!AI25</f>
        <v>0.16225072486336203</v>
      </c>
      <c r="AD3" s="15">
        <f>Data!AJ25</f>
        <v>0.16129824670979698</v>
      </c>
      <c r="AE3" s="15">
        <f>Data!AK25</f>
        <v>0.16058406315475965</v>
      </c>
      <c r="AF3" s="15">
        <f>Data!AL25</f>
        <v>0.16005020400931197</v>
      </c>
    </row>
    <row r="4" spans="1:32" x14ac:dyDescent="0.35">
      <c r="A4" s="15" t="s">
        <v>3</v>
      </c>
      <c r="B4" s="15">
        <f>Data!H26</f>
        <v>0.29946959893376196</v>
      </c>
      <c r="C4" s="15">
        <f>Data!I26</f>
        <v>0.29946959893376196</v>
      </c>
      <c r="D4" s="15">
        <f>Data!J26</f>
        <v>0.29946959893376196</v>
      </c>
      <c r="E4" s="15">
        <f>Data!K26</f>
        <v>0.29946959893376196</v>
      </c>
      <c r="F4" s="15">
        <f>Data!L26</f>
        <v>0.29946959893376196</v>
      </c>
      <c r="G4" s="15">
        <f>Data!M26</f>
        <v>0.29946959893376196</v>
      </c>
      <c r="H4" s="15">
        <f>Data!N26</f>
        <v>0.29946959893376196</v>
      </c>
      <c r="I4" s="15">
        <f>Data!O26</f>
        <v>0.29946959893376196</v>
      </c>
      <c r="J4" s="15">
        <f>Data!P26</f>
        <v>0.29946959893376196</v>
      </c>
      <c r="K4" s="15">
        <f>Data!Q26</f>
        <v>0.29946959893376196</v>
      </c>
      <c r="L4" s="15">
        <f>Data!R26</f>
        <v>0.29946959893376196</v>
      </c>
      <c r="M4" s="15">
        <f>Data!S26</f>
        <v>0.29946959893376196</v>
      </c>
      <c r="N4" s="15">
        <f>Data!T26</f>
        <v>0.29946959893376196</v>
      </c>
      <c r="O4" s="15">
        <f>Data!U26</f>
        <v>0.29946959893376196</v>
      </c>
      <c r="P4" s="15">
        <f>Data!V26</f>
        <v>0.29946959893376196</v>
      </c>
      <c r="Q4" s="15">
        <f>Data!W26</f>
        <v>0.29946959893376196</v>
      </c>
      <c r="R4" s="15">
        <f>Data!X26</f>
        <v>0.29946959893376196</v>
      </c>
      <c r="S4" s="15">
        <f>Data!Y26</f>
        <v>0.29946959893376196</v>
      </c>
      <c r="T4" s="15">
        <f>Data!Z26</f>
        <v>0.29946959893376196</v>
      </c>
      <c r="U4" s="15">
        <f>Data!AA26</f>
        <v>0.29946959893376196</v>
      </c>
      <c r="V4" s="15">
        <f>Data!AB26</f>
        <v>0.29946959893376196</v>
      </c>
      <c r="W4" s="15">
        <f>Data!AC26</f>
        <v>0.29946959893376196</v>
      </c>
      <c r="X4" s="15">
        <f>Data!AD26</f>
        <v>0.29946959893376196</v>
      </c>
      <c r="Y4" s="15">
        <f>Data!AE26</f>
        <v>0.29946959893376196</v>
      </c>
      <c r="Z4" s="15">
        <f>Data!AF26</f>
        <v>0.29946959893376196</v>
      </c>
      <c r="AA4" s="15">
        <f>Data!AG26</f>
        <v>0.29946959893376196</v>
      </c>
      <c r="AB4" s="15">
        <f>Data!AH26</f>
        <v>0.29946959893376196</v>
      </c>
      <c r="AC4" s="15">
        <f>Data!AI26</f>
        <v>0.29946959893376196</v>
      </c>
      <c r="AD4" s="15">
        <f>Data!AJ26</f>
        <v>0.29946959893376196</v>
      </c>
      <c r="AE4" s="15">
        <f>Data!AK26</f>
        <v>0.29946959893376196</v>
      </c>
      <c r="AF4" s="15">
        <f>Data!AL26</f>
        <v>0.29946959893376196</v>
      </c>
    </row>
    <row r="5" spans="1:32" x14ac:dyDescent="0.35">
      <c r="A5" s="15" t="s">
        <v>4</v>
      </c>
      <c r="B5" s="15">
        <f>Data!H27</f>
        <v>3</v>
      </c>
      <c r="C5" s="15">
        <f>Data!I27</f>
        <v>3</v>
      </c>
      <c r="D5" s="15">
        <f>Data!J27</f>
        <v>3</v>
      </c>
      <c r="E5" s="15">
        <f>Data!K27</f>
        <v>3</v>
      </c>
      <c r="F5" s="15">
        <f>Data!L27</f>
        <v>3</v>
      </c>
      <c r="G5" s="15">
        <f>Data!M27</f>
        <v>3</v>
      </c>
      <c r="H5" s="15">
        <f>Data!N27</f>
        <v>3</v>
      </c>
      <c r="I5" s="15">
        <f>Data!O27</f>
        <v>3</v>
      </c>
      <c r="J5" s="15">
        <f>Data!P27</f>
        <v>3</v>
      </c>
      <c r="K5" s="15">
        <f>Data!Q27</f>
        <v>3</v>
      </c>
      <c r="L5" s="15">
        <f>Data!R27</f>
        <v>3</v>
      </c>
      <c r="M5" s="15">
        <f>Data!S27</f>
        <v>3</v>
      </c>
      <c r="N5" s="15">
        <f>Data!T27</f>
        <v>3</v>
      </c>
      <c r="O5" s="15">
        <f>Data!U27</f>
        <v>3</v>
      </c>
      <c r="P5" s="15">
        <f>Data!V27</f>
        <v>3</v>
      </c>
      <c r="Q5" s="15">
        <f>Data!W27</f>
        <v>3</v>
      </c>
      <c r="R5" s="15">
        <f>Data!X27</f>
        <v>3</v>
      </c>
      <c r="S5" s="15">
        <f>Data!Y27</f>
        <v>3</v>
      </c>
      <c r="T5" s="15">
        <f>Data!Z27</f>
        <v>3</v>
      </c>
      <c r="U5" s="15">
        <f>Data!AA27</f>
        <v>3</v>
      </c>
      <c r="V5" s="15">
        <f>Data!AB27</f>
        <v>3</v>
      </c>
      <c r="W5" s="15">
        <f>Data!AC27</f>
        <v>3</v>
      </c>
      <c r="X5" s="15">
        <f>Data!AD27</f>
        <v>3</v>
      </c>
      <c r="Y5" s="15">
        <f>Data!AE27</f>
        <v>3</v>
      </c>
      <c r="Z5" s="15">
        <f>Data!AF27</f>
        <v>3</v>
      </c>
      <c r="AA5" s="15">
        <f>Data!AG27</f>
        <v>3</v>
      </c>
      <c r="AB5" s="15">
        <f>Data!AH27</f>
        <v>3</v>
      </c>
      <c r="AC5" s="15">
        <f>Data!AI27</f>
        <v>3</v>
      </c>
      <c r="AD5" s="15">
        <f>Data!AJ27</f>
        <v>3</v>
      </c>
      <c r="AE5" s="15">
        <f>Data!AK27</f>
        <v>3</v>
      </c>
      <c r="AF5" s="15">
        <f>Data!AL27</f>
        <v>3</v>
      </c>
    </row>
    <row r="6" spans="1:32" x14ac:dyDescent="0.35">
      <c r="A6" s="15" t="s">
        <v>5</v>
      </c>
      <c r="B6" s="15">
        <f>Data!H28</f>
        <v>0</v>
      </c>
      <c r="C6" s="15">
        <f>Data!I28</f>
        <v>0</v>
      </c>
      <c r="D6" s="15">
        <f>Data!J28</f>
        <v>0</v>
      </c>
      <c r="E6" s="15">
        <f>Data!K28</f>
        <v>0</v>
      </c>
      <c r="F6" s="15">
        <f>Data!L28</f>
        <v>0</v>
      </c>
      <c r="G6" s="15">
        <f>Data!M28</f>
        <v>0</v>
      </c>
      <c r="H6" s="15">
        <f>Data!N28</f>
        <v>0</v>
      </c>
      <c r="I6" s="15">
        <f>Data!O28</f>
        <v>0</v>
      </c>
      <c r="J6" s="15">
        <f>Data!P28</f>
        <v>0</v>
      </c>
      <c r="K6" s="15">
        <f>Data!Q28</f>
        <v>0</v>
      </c>
      <c r="L6" s="15">
        <f>Data!R28</f>
        <v>0</v>
      </c>
      <c r="M6" s="15">
        <f>Data!S28</f>
        <v>0</v>
      </c>
      <c r="N6" s="15">
        <f>Data!T28</f>
        <v>0</v>
      </c>
      <c r="O6" s="15">
        <f>Data!U28</f>
        <v>0</v>
      </c>
      <c r="P6" s="15">
        <f>Data!V28</f>
        <v>0</v>
      </c>
      <c r="Q6" s="15">
        <f>Data!W28</f>
        <v>0</v>
      </c>
      <c r="R6" s="15">
        <f>Data!X28</f>
        <v>0</v>
      </c>
      <c r="S6" s="15">
        <f>Data!Y28</f>
        <v>0</v>
      </c>
      <c r="T6" s="15">
        <f>Data!Z28</f>
        <v>0</v>
      </c>
      <c r="U6" s="15">
        <f>Data!AA28</f>
        <v>0</v>
      </c>
      <c r="V6" s="15">
        <f>Data!AB28</f>
        <v>0</v>
      </c>
      <c r="W6" s="15">
        <f>Data!AC28</f>
        <v>0</v>
      </c>
      <c r="X6" s="15">
        <f>Data!AD28</f>
        <v>0</v>
      </c>
      <c r="Y6" s="15">
        <f>Data!AE28</f>
        <v>0</v>
      </c>
      <c r="Z6" s="15">
        <f>Data!AF28</f>
        <v>0</v>
      </c>
      <c r="AA6" s="15">
        <f>Data!AG28</f>
        <v>0</v>
      </c>
      <c r="AB6" s="15">
        <f>Data!AH28</f>
        <v>0</v>
      </c>
      <c r="AC6" s="15">
        <f>Data!AI28</f>
        <v>0</v>
      </c>
      <c r="AD6" s="15">
        <f>Data!AJ28</f>
        <v>0</v>
      </c>
      <c r="AE6" s="15">
        <f>Data!AK28</f>
        <v>0</v>
      </c>
      <c r="AF6" s="15">
        <f>Data!AL28</f>
        <v>0</v>
      </c>
    </row>
    <row r="7" spans="1:32" x14ac:dyDescent="0.35">
      <c r="A7" s="15" t="s">
        <v>122</v>
      </c>
      <c r="B7" s="15">
        <f>Data!H29</f>
        <v>0</v>
      </c>
      <c r="C7" s="15">
        <f>Data!I29</f>
        <v>0</v>
      </c>
      <c r="D7" s="15">
        <f>Data!J29</f>
        <v>0</v>
      </c>
      <c r="E7" s="15">
        <f>Data!K29</f>
        <v>0</v>
      </c>
      <c r="F7" s="15">
        <f>Data!L29</f>
        <v>0</v>
      </c>
      <c r="G7" s="15">
        <f>Data!M29</f>
        <v>0</v>
      </c>
      <c r="H7" s="15">
        <f>Data!N29</f>
        <v>0</v>
      </c>
      <c r="I7" s="15">
        <f>Data!O29</f>
        <v>0</v>
      </c>
      <c r="J7" s="15">
        <f>Data!P29</f>
        <v>0</v>
      </c>
      <c r="K7" s="15">
        <f>Data!Q29</f>
        <v>0</v>
      </c>
      <c r="L7" s="15">
        <f>Data!R29</f>
        <v>0</v>
      </c>
      <c r="M7" s="15">
        <f>Data!S29</f>
        <v>0</v>
      </c>
      <c r="N7" s="15">
        <f>Data!T29</f>
        <v>0</v>
      </c>
      <c r="O7" s="15">
        <f>Data!U29</f>
        <v>0</v>
      </c>
      <c r="P7" s="15">
        <f>Data!V29</f>
        <v>0</v>
      </c>
      <c r="Q7" s="15">
        <f>Data!W29</f>
        <v>0</v>
      </c>
      <c r="R7" s="15">
        <f>Data!X29</f>
        <v>0</v>
      </c>
      <c r="S7" s="15">
        <f>Data!Y29</f>
        <v>0</v>
      </c>
      <c r="T7" s="15">
        <f>Data!Z29</f>
        <v>0</v>
      </c>
      <c r="U7" s="15">
        <f>Data!AA29</f>
        <v>0</v>
      </c>
      <c r="V7" s="15">
        <f>Data!AB29</f>
        <v>0</v>
      </c>
      <c r="W7" s="15">
        <f>Data!AC29</f>
        <v>0</v>
      </c>
      <c r="X7" s="15">
        <f>Data!AD29</f>
        <v>0</v>
      </c>
      <c r="Y7" s="15">
        <f>Data!AE29</f>
        <v>0</v>
      </c>
      <c r="Z7" s="15">
        <f>Data!AF29</f>
        <v>0</v>
      </c>
      <c r="AA7" s="15">
        <f>Data!AG29</f>
        <v>0</v>
      </c>
      <c r="AB7" s="15">
        <f>Data!AH29</f>
        <v>0</v>
      </c>
      <c r="AC7" s="15">
        <f>Data!AI29</f>
        <v>0</v>
      </c>
      <c r="AD7" s="15">
        <f>Data!AJ29</f>
        <v>0</v>
      </c>
      <c r="AE7" s="15">
        <f>Data!AK29</f>
        <v>0</v>
      </c>
      <c r="AF7" s="15">
        <f>Data!AL29</f>
        <v>0</v>
      </c>
    </row>
    <row r="8" spans="1:32" x14ac:dyDescent="0.35">
      <c r="A8" s="15" t="s">
        <v>123</v>
      </c>
      <c r="B8" s="15">
        <f>Data!H30</f>
        <v>0</v>
      </c>
      <c r="C8" s="15">
        <f>Data!I30</f>
        <v>0</v>
      </c>
      <c r="D8" s="15">
        <f>Data!J30</f>
        <v>0</v>
      </c>
      <c r="E8" s="15">
        <f>Data!K30</f>
        <v>0</v>
      </c>
      <c r="F8" s="15">
        <f>Data!L30</f>
        <v>0</v>
      </c>
      <c r="G8" s="15">
        <f>Data!M30</f>
        <v>0</v>
      </c>
      <c r="H8" s="15">
        <f>Data!N30</f>
        <v>0</v>
      </c>
      <c r="I8" s="15">
        <f>Data!O30</f>
        <v>0</v>
      </c>
      <c r="J8" s="15">
        <f>Data!P30</f>
        <v>0</v>
      </c>
      <c r="K8" s="15">
        <f>Data!Q30</f>
        <v>0</v>
      </c>
      <c r="L8" s="15">
        <f>Data!R30</f>
        <v>0</v>
      </c>
      <c r="M8" s="15">
        <f>Data!S30</f>
        <v>0</v>
      </c>
      <c r="N8" s="15">
        <f>Data!T30</f>
        <v>0</v>
      </c>
      <c r="O8" s="15">
        <f>Data!U30</f>
        <v>0</v>
      </c>
      <c r="P8" s="15">
        <f>Data!V30</f>
        <v>0</v>
      </c>
      <c r="Q8" s="15">
        <f>Data!W30</f>
        <v>0</v>
      </c>
      <c r="R8" s="15">
        <f>Data!X30</f>
        <v>0</v>
      </c>
      <c r="S8" s="15">
        <f>Data!Y30</f>
        <v>0</v>
      </c>
      <c r="T8" s="15">
        <f>Data!Z30</f>
        <v>0</v>
      </c>
      <c r="U8" s="15">
        <f>Data!AA30</f>
        <v>0</v>
      </c>
      <c r="V8" s="15">
        <f>Data!AB30</f>
        <v>0</v>
      </c>
      <c r="W8" s="15">
        <f>Data!AC30</f>
        <v>0</v>
      </c>
      <c r="X8" s="15">
        <f>Data!AD30</f>
        <v>0</v>
      </c>
      <c r="Y8" s="15">
        <f>Data!AE30</f>
        <v>0</v>
      </c>
      <c r="Z8" s="15">
        <f>Data!AF30</f>
        <v>0</v>
      </c>
      <c r="AA8" s="15">
        <f>Data!AG30</f>
        <v>0</v>
      </c>
      <c r="AB8" s="15">
        <f>Data!AH30</f>
        <v>0</v>
      </c>
      <c r="AC8" s="15">
        <f>Data!AI30</f>
        <v>0</v>
      </c>
      <c r="AD8" s="15">
        <f>Data!AJ30</f>
        <v>0</v>
      </c>
      <c r="AE8" s="15">
        <f>Data!AK30</f>
        <v>0</v>
      </c>
      <c r="AF8" s="15">
        <f>Data!AL30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F8" sqref="B8:AF8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Assumptions!B79</f>
        <v>2.162813E-3</v>
      </c>
      <c r="C2" s="15">
        <f>Assumptions!C79</f>
        <v>2.3154429999999999E-3</v>
      </c>
      <c r="D2" s="15">
        <f>Assumptions!D79</f>
        <v>3.8036620000000002E-3</v>
      </c>
      <c r="E2" s="15">
        <f>Assumptions!E79</f>
        <v>5.3024580000000003E-3</v>
      </c>
      <c r="F2" s="15">
        <f>Assumptions!F79</f>
        <v>6.8161840000000003E-3</v>
      </c>
      <c r="G2" s="15">
        <f>Assumptions!G79</f>
        <v>8.3520650000000005E-3</v>
      </c>
      <c r="H2" s="15">
        <f>Assumptions!H79</f>
        <v>9.9196909999999996E-3</v>
      </c>
      <c r="I2" s="15">
        <f>Assumptions!I79</f>
        <v>1.1533804E-2</v>
      </c>
      <c r="J2" s="15">
        <f>Assumptions!J79</f>
        <v>1.3212750000000001E-2</v>
      </c>
      <c r="K2" s="15">
        <f>Assumptions!K79</f>
        <v>1.4978709E-2</v>
      </c>
      <c r="L2" s="15">
        <f>Assumptions!L79</f>
        <v>1.6867157000000001E-2</v>
      </c>
      <c r="M2" s="15">
        <f>Assumptions!M79</f>
        <v>1.7452430000000001E-2</v>
      </c>
      <c r="N2" s="15">
        <f>Assumptions!N79</f>
        <v>1.8252092000000001E-2</v>
      </c>
      <c r="O2" s="15">
        <f>Assumptions!O79</f>
        <v>1.9309627999999999E-2</v>
      </c>
      <c r="P2" s="15">
        <f>Assumptions!P79</f>
        <v>2.0645547E-2</v>
      </c>
      <c r="Q2" s="15">
        <f>Assumptions!Q79</f>
        <v>2.227985E-2</v>
      </c>
      <c r="R2" s="15">
        <f>Assumptions!R79</f>
        <v>2.4351382000000001E-2</v>
      </c>
      <c r="S2" s="15">
        <f>Assumptions!S79</f>
        <v>2.6780347999999999E-2</v>
      </c>
      <c r="T2" s="15">
        <f>Assumptions!T79</f>
        <v>2.9592798E-2</v>
      </c>
      <c r="U2" s="15">
        <f>Assumptions!U79</f>
        <v>3.2960165999999999E-2</v>
      </c>
      <c r="V2" s="15">
        <f>Assumptions!V79</f>
        <v>3.7044072999999997E-2</v>
      </c>
      <c r="W2" s="15">
        <f>Assumptions!W79</f>
        <v>4.2587001999999999E-2</v>
      </c>
      <c r="X2" s="15">
        <f>Assumptions!X79</f>
        <v>4.8824688999999998E-2</v>
      </c>
      <c r="Y2" s="15">
        <f>Assumptions!Y79</f>
        <v>5.5696411000000001E-2</v>
      </c>
      <c r="Z2" s="15">
        <f>Assumptions!Z79</f>
        <v>6.2507718000000004E-2</v>
      </c>
      <c r="AA2" s="15">
        <f>Assumptions!AA79</f>
        <v>6.8291605000000005E-2</v>
      </c>
      <c r="AB2" s="15">
        <f>Assumptions!AB79</f>
        <v>7.2692810999999996E-2</v>
      </c>
      <c r="AC2" s="15">
        <f>Assumptions!AC79</f>
        <v>7.5988175000000005E-2</v>
      </c>
      <c r="AD2" s="15">
        <f>Assumptions!AD79</f>
        <v>7.8326194000000002E-2</v>
      </c>
      <c r="AE2" s="15">
        <f>Assumptions!AE79</f>
        <v>8.0239419000000006E-2</v>
      </c>
      <c r="AF2" s="15">
        <f>Assumptions!AF79</f>
        <v>8.1928860000000006E-2</v>
      </c>
    </row>
    <row r="3" spans="1:32" x14ac:dyDescent="0.3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3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35">
      <c r="A5" s="15" t="s">
        <v>4</v>
      </c>
      <c r="B5" s="15">
        <f>Data!H34</f>
        <v>5</v>
      </c>
      <c r="C5" s="15">
        <f>Data!I34</f>
        <v>5</v>
      </c>
      <c r="D5" s="15">
        <f>Data!J34</f>
        <v>5</v>
      </c>
      <c r="E5" s="15">
        <f>Data!K34</f>
        <v>5</v>
      </c>
      <c r="F5" s="15">
        <f>Data!L34</f>
        <v>5</v>
      </c>
      <c r="G5" s="15">
        <f>Data!M34</f>
        <v>5</v>
      </c>
      <c r="H5" s="15">
        <f>Data!N34</f>
        <v>5</v>
      </c>
      <c r="I5" s="15">
        <f>Data!O34</f>
        <v>5</v>
      </c>
      <c r="J5" s="15">
        <f>Data!P34</f>
        <v>5</v>
      </c>
      <c r="K5" s="15">
        <f>Data!Q34</f>
        <v>5</v>
      </c>
      <c r="L5" s="15">
        <f>Data!R34</f>
        <v>5</v>
      </c>
      <c r="M5" s="15">
        <f>Data!S34</f>
        <v>5</v>
      </c>
      <c r="N5" s="15">
        <f>Data!T34</f>
        <v>5</v>
      </c>
      <c r="O5" s="15">
        <f>Data!U34</f>
        <v>5</v>
      </c>
      <c r="P5" s="15">
        <f>Data!V34</f>
        <v>5</v>
      </c>
      <c r="Q5" s="15">
        <f>Data!W34</f>
        <v>5</v>
      </c>
      <c r="R5" s="15">
        <f>Data!X34</f>
        <v>5</v>
      </c>
      <c r="S5" s="15">
        <f>Data!Y34</f>
        <v>5</v>
      </c>
      <c r="T5" s="15">
        <f>Data!Z34</f>
        <v>5</v>
      </c>
      <c r="U5" s="15">
        <f>Data!AA34</f>
        <v>5</v>
      </c>
      <c r="V5" s="15">
        <f>Data!AB34</f>
        <v>5</v>
      </c>
      <c r="W5" s="15">
        <f>Data!AC34</f>
        <v>5</v>
      </c>
      <c r="X5" s="15">
        <f>Data!AD34</f>
        <v>5</v>
      </c>
      <c r="Y5" s="15">
        <f>Data!AE34</f>
        <v>5</v>
      </c>
      <c r="Z5" s="15">
        <f>Data!AF34</f>
        <v>5</v>
      </c>
      <c r="AA5" s="15">
        <f>Data!AG34</f>
        <v>5</v>
      </c>
      <c r="AB5" s="15">
        <f>Data!AH34</f>
        <v>5</v>
      </c>
      <c r="AC5" s="15">
        <f>Data!AI34</f>
        <v>5</v>
      </c>
      <c r="AD5" s="15">
        <f>Data!AJ34</f>
        <v>5</v>
      </c>
      <c r="AE5" s="15">
        <f>Data!AK34</f>
        <v>5</v>
      </c>
      <c r="AF5" s="15">
        <f>Data!AL34</f>
        <v>5</v>
      </c>
    </row>
    <row r="6" spans="1:32" x14ac:dyDescent="0.35">
      <c r="A6" s="15" t="s">
        <v>5</v>
      </c>
      <c r="B6" s="15">
        <f>Data!H35</f>
        <v>0</v>
      </c>
      <c r="C6" s="15">
        <f>Data!I35</f>
        <v>0</v>
      </c>
      <c r="D6" s="15">
        <f>Data!J35</f>
        <v>0</v>
      </c>
      <c r="E6" s="15">
        <f>Data!K35</f>
        <v>0</v>
      </c>
      <c r="F6" s="15">
        <f>Data!L35</f>
        <v>0</v>
      </c>
      <c r="G6" s="15">
        <f>Data!M35</f>
        <v>0</v>
      </c>
      <c r="H6" s="15">
        <f>Data!N35</f>
        <v>0</v>
      </c>
      <c r="I6" s="15">
        <f>Data!O35</f>
        <v>0</v>
      </c>
      <c r="J6" s="15">
        <f>Data!P35</f>
        <v>0</v>
      </c>
      <c r="K6" s="15">
        <f>Data!Q35</f>
        <v>0</v>
      </c>
      <c r="L6" s="15">
        <f>Data!R35</f>
        <v>0</v>
      </c>
      <c r="M6" s="15">
        <f>Data!S35</f>
        <v>0</v>
      </c>
      <c r="N6" s="15">
        <f>Data!T35</f>
        <v>0</v>
      </c>
      <c r="O6" s="15">
        <f>Data!U35</f>
        <v>0</v>
      </c>
      <c r="P6" s="15">
        <f>Data!V35</f>
        <v>0</v>
      </c>
      <c r="Q6" s="15">
        <f>Data!W35</f>
        <v>0</v>
      </c>
      <c r="R6" s="15">
        <f>Data!X35</f>
        <v>0</v>
      </c>
      <c r="S6" s="15">
        <f>Data!Y35</f>
        <v>0</v>
      </c>
      <c r="T6" s="15">
        <f>Data!Z35</f>
        <v>0</v>
      </c>
      <c r="U6" s="15">
        <f>Data!AA35</f>
        <v>0</v>
      </c>
      <c r="V6" s="15">
        <f>Data!AB35</f>
        <v>0</v>
      </c>
      <c r="W6" s="15">
        <f>Data!AC35</f>
        <v>0</v>
      </c>
      <c r="X6" s="15">
        <f>Data!AD35</f>
        <v>0</v>
      </c>
      <c r="Y6" s="15">
        <f>Data!AE35</f>
        <v>0</v>
      </c>
      <c r="Z6" s="15">
        <f>Data!AF35</f>
        <v>0</v>
      </c>
      <c r="AA6" s="15">
        <f>Data!AG35</f>
        <v>0</v>
      </c>
      <c r="AB6" s="15">
        <f>Data!AH35</f>
        <v>0</v>
      </c>
      <c r="AC6" s="15">
        <f>Data!AI35</f>
        <v>0</v>
      </c>
      <c r="AD6" s="15">
        <f>Data!AJ35</f>
        <v>0</v>
      </c>
      <c r="AE6" s="15">
        <f>Data!AK35</f>
        <v>0</v>
      </c>
      <c r="AF6" s="15">
        <f>Data!AL35</f>
        <v>0</v>
      </c>
    </row>
    <row r="7" spans="1:32" x14ac:dyDescent="0.35">
      <c r="A7" s="15" t="s">
        <v>122</v>
      </c>
      <c r="B7" s="15">
        <f>Data!H36</f>
        <v>0</v>
      </c>
      <c r="C7" s="15">
        <f>Data!I36</f>
        <v>0</v>
      </c>
      <c r="D7" s="15">
        <f>Data!J36</f>
        <v>0</v>
      </c>
      <c r="E7" s="15">
        <f>Data!K36</f>
        <v>0</v>
      </c>
      <c r="F7" s="15">
        <f>Data!L36</f>
        <v>0</v>
      </c>
      <c r="G7" s="15">
        <f>Data!M36</f>
        <v>0</v>
      </c>
      <c r="H7" s="15">
        <f>Data!N36</f>
        <v>0</v>
      </c>
      <c r="I7" s="15">
        <f>Data!O36</f>
        <v>0</v>
      </c>
      <c r="J7" s="15">
        <f>Data!P36</f>
        <v>0</v>
      </c>
      <c r="K7" s="15">
        <f>Data!Q36</f>
        <v>0</v>
      </c>
      <c r="L7" s="15">
        <f>Data!R36</f>
        <v>0</v>
      </c>
      <c r="M7" s="15">
        <f>Data!S36</f>
        <v>0</v>
      </c>
      <c r="N7" s="15">
        <f>Data!T36</f>
        <v>0</v>
      </c>
      <c r="O7" s="15">
        <f>Data!U36</f>
        <v>0</v>
      </c>
      <c r="P7" s="15">
        <f>Data!V36</f>
        <v>0</v>
      </c>
      <c r="Q7" s="15">
        <f>Data!W36</f>
        <v>0</v>
      </c>
      <c r="R7" s="15">
        <f>Data!X36</f>
        <v>0</v>
      </c>
      <c r="S7" s="15">
        <f>Data!Y36</f>
        <v>0</v>
      </c>
      <c r="T7" s="15">
        <f>Data!Z36</f>
        <v>0</v>
      </c>
      <c r="U7" s="15">
        <f>Data!AA36</f>
        <v>0</v>
      </c>
      <c r="V7" s="15">
        <f>Data!AB36</f>
        <v>0</v>
      </c>
      <c r="W7" s="15">
        <f>Data!AC36</f>
        <v>0</v>
      </c>
      <c r="X7" s="15">
        <f>Data!AD36</f>
        <v>0</v>
      </c>
      <c r="Y7" s="15">
        <f>Data!AE36</f>
        <v>0</v>
      </c>
      <c r="Z7" s="15">
        <f>Data!AF36</f>
        <v>0</v>
      </c>
      <c r="AA7" s="15">
        <f>Data!AG36</f>
        <v>0</v>
      </c>
      <c r="AB7" s="15">
        <f>Data!AH36</f>
        <v>0</v>
      </c>
      <c r="AC7" s="15">
        <f>Data!AI36</f>
        <v>0</v>
      </c>
      <c r="AD7" s="15">
        <f>Data!AJ36</f>
        <v>0</v>
      </c>
      <c r="AE7" s="15">
        <f>Data!AK36</f>
        <v>0</v>
      </c>
      <c r="AF7" s="15">
        <f>Data!AL36</f>
        <v>0</v>
      </c>
    </row>
    <row r="8" spans="1:32" x14ac:dyDescent="0.35">
      <c r="A8" s="15" t="s">
        <v>123</v>
      </c>
      <c r="B8" s="15">
        <f>Data!H37</f>
        <v>2.2506977162920506E-5</v>
      </c>
      <c r="C8" s="15">
        <f>Data!I37</f>
        <v>1.4796206151642051E-2</v>
      </c>
      <c r="D8" s="15">
        <f>Data!J37</f>
        <v>1.9862366165932371E-2</v>
      </c>
      <c r="E8" s="15">
        <f>Data!K37</f>
        <v>2.6618901936101752E-2</v>
      </c>
      <c r="F8" s="15">
        <f>Data!L37</f>
        <v>3.5592895649854482E-2</v>
      </c>
      <c r="G8" s="15">
        <f>Data!M37</f>
        <v>4.7447312741685163E-2</v>
      </c>
      <c r="H8" s="15">
        <f>Data!N37</f>
        <v>6.2994445694272788E-2</v>
      </c>
      <c r="I8" s="15">
        <f>Data!O37</f>
        <v>8.3193331505104731E-2</v>
      </c>
      <c r="J8" s="15">
        <f>Data!P37</f>
        <v>0.10911687273311266</v>
      </c>
      <c r="K8" s="15">
        <f>Data!Q37</f>
        <v>0.14187037923897247</v>
      </c>
      <c r="L8" s="15">
        <f>Data!R37</f>
        <v>0.18244392493642103</v>
      </c>
      <c r="M8" s="15">
        <f>Data!S37</f>
        <v>0.23149251367073373</v>
      </c>
      <c r="N8" s="15">
        <f>Data!T37</f>
        <v>0.28906649869921563</v>
      </c>
      <c r="O8" s="15">
        <f>Data!U37</f>
        <v>0.35435822554594387</v>
      </c>
      <c r="P8" s="15">
        <f>Data!V37</f>
        <v>0.42557041215294833</v>
      </c>
      <c r="Q8" s="15">
        <f>Data!W37</f>
        <v>0.50001125348858144</v>
      </c>
      <c r="R8" s="15">
        <f>Data!X37</f>
        <v>0.57445209482421467</v>
      </c>
      <c r="S8" s="15">
        <f>Data!Y37</f>
        <v>0.64566428143121901</v>
      </c>
      <c r="T8" s="15">
        <f>Data!Z37</f>
        <v>0.71095600827794725</v>
      </c>
      <c r="U8" s="15">
        <f>Data!AA37</f>
        <v>0.76852999330642913</v>
      </c>
      <c r="V8" s="15">
        <f>Data!AB37</f>
        <v>0.81757858204074185</v>
      </c>
      <c r="W8" s="15">
        <f>Data!AC37</f>
        <v>0.8581521277381905</v>
      </c>
      <c r="X8" s="15">
        <f>Data!AD37</f>
        <v>0.89090563424405034</v>
      </c>
      <c r="Y8" s="15">
        <f>Data!AE37</f>
        <v>0.91682917547205822</v>
      </c>
      <c r="Z8" s="15">
        <f>Data!AF37</f>
        <v>0.93702806128289018</v>
      </c>
      <c r="AA8" s="15">
        <f>Data!AG37</f>
        <v>0.95257519423547787</v>
      </c>
      <c r="AB8" s="15">
        <f>Data!AH37</f>
        <v>0.96442961132730842</v>
      </c>
      <c r="AC8" s="15">
        <f>Data!AI37</f>
        <v>0.97340360504106105</v>
      </c>
      <c r="AD8" s="15">
        <f>Data!AJ37</f>
        <v>0.9801601408112306</v>
      </c>
      <c r="AE8" s="15">
        <f>Data!AK37</f>
        <v>0.98522630082552087</v>
      </c>
      <c r="AF8" s="15">
        <f>Data!AL37</f>
        <v>0.98901330465227377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3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3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3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3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35">
      <c r="A7" s="15" t="s">
        <v>122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35">
      <c r="A8" s="15" t="s">
        <v>123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3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3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3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3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35">
      <c r="A7" s="15" t="s">
        <v>122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35">
      <c r="A8" s="15" t="s">
        <v>123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3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3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3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3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35">
      <c r="A7" s="15" t="s">
        <v>122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35">
      <c r="A8" s="15" t="s">
        <v>123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3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3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3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3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35">
      <c r="A7" s="15" t="s">
        <v>122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35">
      <c r="A8" s="15" t="s">
        <v>123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3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35">
      <c r="A4" s="15" t="s">
        <v>3</v>
      </c>
      <c r="B4" s="15">
        <f>Data!H68</f>
        <v>0</v>
      </c>
      <c r="C4" s="15">
        <f>Data!I68</f>
        <v>0</v>
      </c>
      <c r="D4" s="15">
        <f>Data!J68</f>
        <v>0</v>
      </c>
      <c r="E4" s="15">
        <f>Data!K68</f>
        <v>0</v>
      </c>
      <c r="F4" s="15">
        <f>Data!L68</f>
        <v>0</v>
      </c>
      <c r="G4" s="15">
        <f>Data!M68</f>
        <v>0</v>
      </c>
      <c r="H4" s="15">
        <f>Data!N68</f>
        <v>0</v>
      </c>
      <c r="I4" s="15">
        <f>Data!O68</f>
        <v>0</v>
      </c>
      <c r="J4" s="15">
        <f>Data!P68</f>
        <v>0</v>
      </c>
      <c r="K4" s="15">
        <f>Data!Q68</f>
        <v>0</v>
      </c>
      <c r="L4" s="15">
        <f>Data!R68</f>
        <v>0</v>
      </c>
      <c r="M4" s="15">
        <f>Data!S68</f>
        <v>0</v>
      </c>
      <c r="N4" s="15">
        <f>Data!T68</f>
        <v>0</v>
      </c>
      <c r="O4" s="15">
        <f>Data!U68</f>
        <v>0</v>
      </c>
      <c r="P4" s="15">
        <f>Data!V68</f>
        <v>0</v>
      </c>
      <c r="Q4" s="15">
        <f>Data!W68</f>
        <v>0</v>
      </c>
      <c r="R4" s="15">
        <f>Data!X68</f>
        <v>0</v>
      </c>
      <c r="S4" s="15">
        <f>Data!Y68</f>
        <v>0</v>
      </c>
      <c r="T4" s="15">
        <f>Data!Z68</f>
        <v>0</v>
      </c>
      <c r="U4" s="15">
        <f>Data!AA68</f>
        <v>0</v>
      </c>
      <c r="V4" s="15">
        <f>Data!AB68</f>
        <v>0</v>
      </c>
      <c r="W4" s="15">
        <f>Data!AC68</f>
        <v>0</v>
      </c>
      <c r="X4" s="15">
        <f>Data!AD68</f>
        <v>0</v>
      </c>
      <c r="Y4" s="15">
        <f>Data!AE68</f>
        <v>0</v>
      </c>
      <c r="Z4" s="15">
        <f>Data!AF68</f>
        <v>0</v>
      </c>
      <c r="AA4" s="15">
        <f>Data!AG68</f>
        <v>0</v>
      </c>
      <c r="AB4" s="15">
        <f>Data!AH68</f>
        <v>0</v>
      </c>
      <c r="AC4" s="15">
        <f>Data!AI68</f>
        <v>0</v>
      </c>
      <c r="AD4" s="15">
        <f>Data!AJ68</f>
        <v>0</v>
      </c>
      <c r="AE4" s="15">
        <f>Data!AK68</f>
        <v>0</v>
      </c>
      <c r="AF4" s="15">
        <f>Data!AL68</f>
        <v>0</v>
      </c>
    </row>
    <row r="5" spans="1:32" x14ac:dyDescent="0.35">
      <c r="A5" s="15" t="s">
        <v>4</v>
      </c>
      <c r="B5" s="15">
        <f>Data!H69</f>
        <v>1</v>
      </c>
      <c r="C5" s="15">
        <f>Data!I69</f>
        <v>1</v>
      </c>
      <c r="D5" s="15">
        <f>Data!J69</f>
        <v>1</v>
      </c>
      <c r="E5" s="15">
        <f>Data!K69</f>
        <v>1</v>
      </c>
      <c r="F5" s="15">
        <f>Data!L69</f>
        <v>1</v>
      </c>
      <c r="G5" s="15">
        <f>Data!M69</f>
        <v>1</v>
      </c>
      <c r="H5" s="15">
        <f>Data!N69</f>
        <v>1</v>
      </c>
      <c r="I5" s="15">
        <f>Data!O69</f>
        <v>1</v>
      </c>
      <c r="J5" s="15">
        <f>Data!P69</f>
        <v>1</v>
      </c>
      <c r="K5" s="15">
        <f>Data!Q69</f>
        <v>1</v>
      </c>
      <c r="L5" s="15">
        <f>Data!R69</f>
        <v>1</v>
      </c>
      <c r="M5" s="15">
        <f>Data!S69</f>
        <v>1</v>
      </c>
      <c r="N5" s="15">
        <f>Data!T69</f>
        <v>1</v>
      </c>
      <c r="O5" s="15">
        <f>Data!U69</f>
        <v>1</v>
      </c>
      <c r="P5" s="15">
        <f>Data!V69</f>
        <v>1</v>
      </c>
      <c r="Q5" s="15">
        <f>Data!W69</f>
        <v>1</v>
      </c>
      <c r="R5" s="15">
        <f>Data!X69</f>
        <v>1</v>
      </c>
      <c r="S5" s="15">
        <f>Data!Y69</f>
        <v>1</v>
      </c>
      <c r="T5" s="15">
        <f>Data!Z69</f>
        <v>1</v>
      </c>
      <c r="U5" s="15">
        <f>Data!AA69</f>
        <v>1</v>
      </c>
      <c r="V5" s="15">
        <f>Data!AB69</f>
        <v>1</v>
      </c>
      <c r="W5" s="15">
        <f>Data!AC69</f>
        <v>1</v>
      </c>
      <c r="X5" s="15">
        <f>Data!AD69</f>
        <v>1</v>
      </c>
      <c r="Y5" s="15">
        <f>Data!AE69</f>
        <v>1</v>
      </c>
      <c r="Z5" s="15">
        <f>Data!AF69</f>
        <v>1</v>
      </c>
      <c r="AA5" s="15">
        <f>Data!AG69</f>
        <v>1</v>
      </c>
      <c r="AB5" s="15">
        <f>Data!AH69</f>
        <v>1</v>
      </c>
      <c r="AC5" s="15">
        <f>Data!AI69</f>
        <v>1</v>
      </c>
      <c r="AD5" s="15">
        <f>Data!AJ69</f>
        <v>1</v>
      </c>
      <c r="AE5" s="15">
        <f>Data!AK69</f>
        <v>1</v>
      </c>
      <c r="AF5" s="15">
        <f>Data!AL69</f>
        <v>1</v>
      </c>
    </row>
    <row r="6" spans="1:32" x14ac:dyDescent="0.3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35">
      <c r="A7" s="15" t="s">
        <v>122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35">
      <c r="A8" s="15" t="s">
        <v>123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3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3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3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3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35">
      <c r="A7" s="15" t="s">
        <v>122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35">
      <c r="A8" s="15" t="s">
        <v>123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0" spans="1:36" x14ac:dyDescent="0.35">
      <c r="A10" t="s">
        <v>141</v>
      </c>
    </row>
    <row r="11" spans="1:36" x14ac:dyDescent="0.35">
      <c r="A11" t="s">
        <v>142</v>
      </c>
    </row>
    <row r="12" spans="1:36" x14ac:dyDescent="0.35">
      <c r="A12" t="s">
        <v>143</v>
      </c>
    </row>
    <row r="13" spans="1:36" x14ac:dyDescent="0.35">
      <c r="A13" t="s">
        <v>144</v>
      </c>
    </row>
    <row r="14" spans="1:36" x14ac:dyDescent="0.35">
      <c r="B14" t="s">
        <v>145</v>
      </c>
      <c r="C14" t="s">
        <v>146</v>
      </c>
      <c r="D14" t="s">
        <v>147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148</v>
      </c>
    </row>
    <row r="15" spans="1:36" x14ac:dyDescent="0.35">
      <c r="A15" t="s">
        <v>149</v>
      </c>
      <c r="C15" t="s">
        <v>150</v>
      </c>
    </row>
    <row r="16" spans="1:36" x14ac:dyDescent="0.35">
      <c r="A16" t="s">
        <v>151</v>
      </c>
      <c r="C16" t="s">
        <v>152</v>
      </c>
    </row>
    <row r="17" spans="1:36" x14ac:dyDescent="0.35">
      <c r="A17" t="s">
        <v>153</v>
      </c>
      <c r="B17" t="s">
        <v>154</v>
      </c>
      <c r="C17" t="s">
        <v>155</v>
      </c>
      <c r="D17" t="s">
        <v>156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5">
        <v>-1E-3</v>
      </c>
    </row>
    <row r="18" spans="1:36" x14ac:dyDescent="0.35">
      <c r="A18" t="s">
        <v>157</v>
      </c>
      <c r="B18" t="s">
        <v>158</v>
      </c>
      <c r="C18" t="s">
        <v>159</v>
      </c>
      <c r="D18" t="s">
        <v>156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5">
        <v>-8.9999999999999993E-3</v>
      </c>
    </row>
    <row r="19" spans="1:36" x14ac:dyDescent="0.35">
      <c r="A19" t="s">
        <v>160</v>
      </c>
      <c r="B19" t="s">
        <v>161</v>
      </c>
      <c r="C19" t="s">
        <v>162</v>
      </c>
      <c r="D19" t="s">
        <v>156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5">
        <v>-1E-3</v>
      </c>
    </row>
    <row r="20" spans="1:36" x14ac:dyDescent="0.35">
      <c r="A20" t="s">
        <v>163</v>
      </c>
      <c r="C20" t="s">
        <v>164</v>
      </c>
    </row>
    <row r="21" spans="1:36" x14ac:dyDescent="0.35">
      <c r="A21" t="s">
        <v>165</v>
      </c>
      <c r="B21" t="s">
        <v>166</v>
      </c>
      <c r="C21" t="s">
        <v>167</v>
      </c>
      <c r="D21" t="s">
        <v>156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5">
        <v>2E-3</v>
      </c>
    </row>
    <row r="22" spans="1:36" x14ac:dyDescent="0.35">
      <c r="A22" t="s">
        <v>168</v>
      </c>
      <c r="B22" t="s">
        <v>169</v>
      </c>
      <c r="C22" t="s">
        <v>170</v>
      </c>
      <c r="D22" t="s">
        <v>156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5">
        <v>0.02</v>
      </c>
    </row>
    <row r="23" spans="1:36" x14ac:dyDescent="0.35">
      <c r="A23" t="s">
        <v>171</v>
      </c>
      <c r="B23" t="s">
        <v>172</v>
      </c>
      <c r="C23" t="s">
        <v>173</v>
      </c>
      <c r="D23" t="s">
        <v>156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5">
        <v>4.9000000000000002E-2</v>
      </c>
    </row>
    <row r="24" spans="1:36" x14ac:dyDescent="0.35">
      <c r="A24" t="s">
        <v>174</v>
      </c>
      <c r="B24" t="s">
        <v>175</v>
      </c>
      <c r="C24" t="s">
        <v>176</v>
      </c>
      <c r="D24" t="s">
        <v>156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5">
        <v>7.5999999999999998E-2</v>
      </c>
    </row>
    <row r="25" spans="1:36" x14ac:dyDescent="0.35">
      <c r="A25" t="s">
        <v>177</v>
      </c>
      <c r="B25" t="s">
        <v>178</v>
      </c>
      <c r="C25" t="s">
        <v>179</v>
      </c>
      <c r="D25" t="s">
        <v>156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5">
        <v>3.4000000000000002E-2</v>
      </c>
    </row>
    <row r="26" spans="1:36" x14ac:dyDescent="0.35">
      <c r="A26" t="s">
        <v>180</v>
      </c>
      <c r="B26" t="s">
        <v>181</v>
      </c>
      <c r="C26" t="s">
        <v>182</v>
      </c>
      <c r="D26" t="s">
        <v>156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5">
        <v>1.0999999999999999E-2</v>
      </c>
    </row>
    <row r="27" spans="1:36" x14ac:dyDescent="0.35">
      <c r="A27" t="s">
        <v>183</v>
      </c>
      <c r="B27" t="s">
        <v>184</v>
      </c>
      <c r="C27" t="s">
        <v>185</v>
      </c>
      <c r="D27" t="s">
        <v>156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186</v>
      </c>
      <c r="B28" t="s">
        <v>187</v>
      </c>
      <c r="C28" t="s">
        <v>188</v>
      </c>
      <c r="D28" t="s">
        <v>156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5">
        <v>4.9000000000000002E-2</v>
      </c>
    </row>
    <row r="29" spans="1:36" x14ac:dyDescent="0.35">
      <c r="A29" t="s">
        <v>189</v>
      </c>
      <c r="B29" t="s">
        <v>190</v>
      </c>
      <c r="C29" t="s">
        <v>191</v>
      </c>
      <c r="D29" t="s">
        <v>156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5">
        <v>1.2E-2</v>
      </c>
    </row>
    <row r="30" spans="1:36" x14ac:dyDescent="0.35">
      <c r="A30" t="s">
        <v>192</v>
      </c>
      <c r="B30" t="s">
        <v>193</v>
      </c>
      <c r="C30" t="s">
        <v>194</v>
      </c>
      <c r="D30" t="s">
        <v>156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5">
        <v>5.0000000000000001E-3</v>
      </c>
    </row>
    <row r="31" spans="1:36" x14ac:dyDescent="0.35">
      <c r="A31" t="s">
        <v>195</v>
      </c>
      <c r="B31" t="s">
        <v>196</v>
      </c>
      <c r="C31" t="s">
        <v>197</v>
      </c>
      <c r="D31" t="s">
        <v>156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5">
        <v>8.0000000000000002E-3</v>
      </c>
    </row>
    <row r="32" spans="1:36" x14ac:dyDescent="0.35">
      <c r="A32" t="s">
        <v>198</v>
      </c>
      <c r="B32" t="s">
        <v>196</v>
      </c>
      <c r="C32" t="s">
        <v>199</v>
      </c>
      <c r="D32" t="s">
        <v>156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5">
        <v>5.0000000000000001E-3</v>
      </c>
    </row>
    <row r="33" spans="1:36" x14ac:dyDescent="0.35">
      <c r="A33" t="s">
        <v>200</v>
      </c>
      <c r="B33" t="s">
        <v>201</v>
      </c>
      <c r="C33" t="s">
        <v>202</v>
      </c>
      <c r="D33" t="s">
        <v>156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203</v>
      </c>
      <c r="B34" t="s">
        <v>204</v>
      </c>
      <c r="C34" t="s">
        <v>205</v>
      </c>
      <c r="D34" t="s">
        <v>156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5">
        <v>6.8000000000000005E-2</v>
      </c>
    </row>
    <row r="35" spans="1:36" x14ac:dyDescent="0.35">
      <c r="A35" t="s">
        <v>206</v>
      </c>
      <c r="B35" t="s">
        <v>207</v>
      </c>
      <c r="C35" t="s">
        <v>208</v>
      </c>
      <c r="D35" t="s">
        <v>156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5">
        <v>4.9000000000000002E-2</v>
      </c>
    </row>
    <row r="36" spans="1:36" x14ac:dyDescent="0.35">
      <c r="A36" t="s">
        <v>111</v>
      </c>
      <c r="B36" t="s">
        <v>209</v>
      </c>
      <c r="C36" t="s">
        <v>210</v>
      </c>
      <c r="D36" t="s">
        <v>211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5">
        <v>4.2999999999999997E-2</v>
      </c>
    </row>
    <row r="37" spans="1:36" x14ac:dyDescent="0.35">
      <c r="A37" t="s">
        <v>112</v>
      </c>
      <c r="B37" t="s">
        <v>212</v>
      </c>
      <c r="C37" t="s">
        <v>213</v>
      </c>
      <c r="D37" t="s">
        <v>156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5">
        <v>6.0000000000000001E-3</v>
      </c>
    </row>
    <row r="38" spans="1:36" x14ac:dyDescent="0.35">
      <c r="A38" t="s">
        <v>214</v>
      </c>
      <c r="C38" t="s">
        <v>215</v>
      </c>
    </row>
    <row r="39" spans="1:36" x14ac:dyDescent="0.35">
      <c r="A39" t="s">
        <v>216</v>
      </c>
      <c r="C39" t="s">
        <v>217</v>
      </c>
    </row>
    <row r="40" spans="1:36" x14ac:dyDescent="0.35">
      <c r="A40" t="s">
        <v>153</v>
      </c>
      <c r="B40" t="s">
        <v>218</v>
      </c>
      <c r="C40" t="s">
        <v>219</v>
      </c>
      <c r="D40" t="s">
        <v>156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5">
        <v>3.0000000000000001E-3</v>
      </c>
    </row>
    <row r="41" spans="1:36" x14ac:dyDescent="0.35">
      <c r="A41" t="s">
        <v>157</v>
      </c>
      <c r="B41" t="s">
        <v>220</v>
      </c>
      <c r="C41" t="s">
        <v>221</v>
      </c>
      <c r="D41" t="s">
        <v>156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5">
        <v>3.1E-2</v>
      </c>
    </row>
    <row r="42" spans="1:36" x14ac:dyDescent="0.35">
      <c r="A42" t="s">
        <v>222</v>
      </c>
      <c r="B42" t="s">
        <v>223</v>
      </c>
      <c r="C42" t="s">
        <v>224</v>
      </c>
      <c r="D42" t="s">
        <v>156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5">
        <v>3.0000000000000001E-3</v>
      </c>
    </row>
    <row r="43" spans="1:36" x14ac:dyDescent="0.35">
      <c r="A43" t="s">
        <v>225</v>
      </c>
      <c r="C43" t="s">
        <v>226</v>
      </c>
    </row>
    <row r="44" spans="1:36" x14ac:dyDescent="0.35">
      <c r="A44" t="s">
        <v>165</v>
      </c>
      <c r="B44" t="s">
        <v>227</v>
      </c>
      <c r="C44" t="s">
        <v>228</v>
      </c>
      <c r="D44" t="s">
        <v>156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5">
        <v>1E-3</v>
      </c>
    </row>
    <row r="45" spans="1:36" x14ac:dyDescent="0.35">
      <c r="A45" t="s">
        <v>168</v>
      </c>
      <c r="B45" t="s">
        <v>229</v>
      </c>
      <c r="C45" t="s">
        <v>230</v>
      </c>
      <c r="D45" t="s">
        <v>156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171</v>
      </c>
      <c r="B46" t="s">
        <v>231</v>
      </c>
      <c r="C46" t="s">
        <v>232</v>
      </c>
      <c r="D46" t="s">
        <v>156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5">
        <v>8.8999999999999996E-2</v>
      </c>
    </row>
    <row r="47" spans="1:36" x14ac:dyDescent="0.35">
      <c r="A47" t="s">
        <v>174</v>
      </c>
      <c r="B47" t="s">
        <v>233</v>
      </c>
      <c r="C47" t="s">
        <v>234</v>
      </c>
      <c r="D47" t="s">
        <v>156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5">
        <v>9.7000000000000003E-2</v>
      </c>
    </row>
    <row r="48" spans="1:36" x14ac:dyDescent="0.35">
      <c r="A48" t="s">
        <v>177</v>
      </c>
      <c r="B48" t="s">
        <v>235</v>
      </c>
      <c r="C48" t="s">
        <v>236</v>
      </c>
      <c r="D48" t="s">
        <v>156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5">
        <v>9.2999999999999999E-2</v>
      </c>
    </row>
    <row r="49" spans="1:36" x14ac:dyDescent="0.35">
      <c r="A49" t="s">
        <v>180</v>
      </c>
      <c r="B49" t="s">
        <v>237</v>
      </c>
      <c r="C49" t="s">
        <v>238</v>
      </c>
      <c r="D49" t="s">
        <v>156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5">
        <v>7.0000000000000007E-2</v>
      </c>
    </row>
    <row r="50" spans="1:36" x14ac:dyDescent="0.35">
      <c r="A50" t="s">
        <v>183</v>
      </c>
      <c r="B50" t="s">
        <v>239</v>
      </c>
      <c r="C50" t="s">
        <v>240</v>
      </c>
      <c r="D50" t="s">
        <v>156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186</v>
      </c>
      <c r="B51" t="s">
        <v>241</v>
      </c>
      <c r="C51" t="s">
        <v>242</v>
      </c>
      <c r="D51" t="s">
        <v>156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5">
        <v>3.9E-2</v>
      </c>
    </row>
    <row r="52" spans="1:36" x14ac:dyDescent="0.35">
      <c r="A52" t="s">
        <v>189</v>
      </c>
      <c r="B52" t="s">
        <v>243</v>
      </c>
      <c r="C52" t="s">
        <v>244</v>
      </c>
      <c r="D52" t="s">
        <v>156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5">
        <v>1.2E-2</v>
      </c>
    </row>
    <row r="53" spans="1:36" x14ac:dyDescent="0.35">
      <c r="A53" t="s">
        <v>192</v>
      </c>
      <c r="B53" t="s">
        <v>245</v>
      </c>
      <c r="C53" t="s">
        <v>246</v>
      </c>
      <c r="D53" t="s">
        <v>156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5">
        <v>7.0000000000000001E-3</v>
      </c>
    </row>
    <row r="54" spans="1:36" x14ac:dyDescent="0.35">
      <c r="A54" t="s">
        <v>195</v>
      </c>
      <c r="B54" t="s">
        <v>247</v>
      </c>
      <c r="C54" t="s">
        <v>248</v>
      </c>
      <c r="D54" t="s">
        <v>156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5">
        <v>2.3E-2</v>
      </c>
    </row>
    <row r="55" spans="1:36" x14ac:dyDescent="0.35">
      <c r="A55" t="s">
        <v>198</v>
      </c>
      <c r="B55" t="s">
        <v>249</v>
      </c>
      <c r="C55" t="s">
        <v>250</v>
      </c>
      <c r="D55" t="s">
        <v>156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5">
        <v>7.0000000000000001E-3</v>
      </c>
    </row>
    <row r="56" spans="1:36" x14ac:dyDescent="0.35">
      <c r="A56" t="s">
        <v>200</v>
      </c>
      <c r="B56" t="s">
        <v>251</v>
      </c>
      <c r="C56" t="s">
        <v>252</v>
      </c>
      <c r="D56" t="s">
        <v>156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203</v>
      </c>
      <c r="B57" t="s">
        <v>253</v>
      </c>
      <c r="C57" t="s">
        <v>254</v>
      </c>
      <c r="D57" t="s">
        <v>156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5">
        <v>0.14599999999999999</v>
      </c>
    </row>
    <row r="58" spans="1:36" x14ac:dyDescent="0.35">
      <c r="A58" t="s">
        <v>255</v>
      </c>
      <c r="B58" t="s">
        <v>256</v>
      </c>
      <c r="C58" t="s">
        <v>257</v>
      </c>
      <c r="D58" t="s">
        <v>156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5">
        <v>2.8000000000000001E-2</v>
      </c>
    </row>
    <row r="59" spans="1:36" x14ac:dyDescent="0.35">
      <c r="A59" t="s">
        <v>113</v>
      </c>
      <c r="B59" t="s">
        <v>258</v>
      </c>
      <c r="C59" t="s">
        <v>259</v>
      </c>
      <c r="D59" t="s">
        <v>211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5">
        <v>0.02</v>
      </c>
    </row>
    <row r="60" spans="1:36" x14ac:dyDescent="0.35">
      <c r="A60" t="s">
        <v>114</v>
      </c>
      <c r="B60" t="s">
        <v>260</v>
      </c>
      <c r="C60" t="s">
        <v>261</v>
      </c>
      <c r="D60" t="s">
        <v>156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5">
        <v>7.0000000000000001E-3</v>
      </c>
    </row>
    <row r="61" spans="1:36" x14ac:dyDescent="0.35">
      <c r="A61" t="s">
        <v>115</v>
      </c>
      <c r="B61" t="s">
        <v>262</v>
      </c>
      <c r="C61" t="s">
        <v>263</v>
      </c>
      <c r="D61" t="s">
        <v>211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5">
        <v>2.8000000000000001E-2</v>
      </c>
    </row>
    <row r="62" spans="1:36" x14ac:dyDescent="0.35">
      <c r="A62" t="s">
        <v>116</v>
      </c>
      <c r="B62" t="s">
        <v>264</v>
      </c>
      <c r="C62" t="s">
        <v>265</v>
      </c>
      <c r="D62" t="s">
        <v>156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5">
        <v>3.1E-2</v>
      </c>
    </row>
    <row r="63" spans="1:36" x14ac:dyDescent="0.35">
      <c r="A63" t="s">
        <v>117</v>
      </c>
      <c r="B63" t="s">
        <v>266</v>
      </c>
      <c r="C63" t="s">
        <v>267</v>
      </c>
      <c r="D63" t="s">
        <v>156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268</v>
      </c>
      <c r="B64" t="s">
        <v>269</v>
      </c>
      <c r="D64" t="s">
        <v>270</v>
      </c>
    </row>
    <row r="65" spans="1:36" x14ac:dyDescent="0.35">
      <c r="A65" t="s">
        <v>271</v>
      </c>
      <c r="B65" t="s">
        <v>272</v>
      </c>
      <c r="C65" t="s">
        <v>273</v>
      </c>
      <c r="D65" t="s">
        <v>156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5">
        <v>1E-3</v>
      </c>
    </row>
    <row r="66" spans="1:36" x14ac:dyDescent="0.35">
      <c r="A66" t="s">
        <v>274</v>
      </c>
      <c r="B66" t="s">
        <v>275</v>
      </c>
      <c r="C66" t="s">
        <v>276</v>
      </c>
      <c r="D66" t="s">
        <v>156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5">
        <v>3.1E-2</v>
      </c>
    </row>
    <row r="67" spans="1:36" x14ac:dyDescent="0.35">
      <c r="A67" t="s">
        <v>277</v>
      </c>
      <c r="B67" t="s">
        <v>278</v>
      </c>
      <c r="C67" t="s">
        <v>279</v>
      </c>
      <c r="D67" t="s">
        <v>156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5">
        <v>2E-3</v>
      </c>
    </row>
    <row r="68" spans="1:36" x14ac:dyDescent="0.35">
      <c r="A68" t="s">
        <v>280</v>
      </c>
      <c r="B68" t="s">
        <v>281</v>
      </c>
      <c r="C68" t="s">
        <v>282</v>
      </c>
      <c r="D68" t="s">
        <v>156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5">
        <v>7.5999999999999998E-2</v>
      </c>
    </row>
    <row r="69" spans="1:36" x14ac:dyDescent="0.35">
      <c r="A69" t="s">
        <v>283</v>
      </c>
      <c r="B69" t="s">
        <v>284</v>
      </c>
      <c r="C69" t="s">
        <v>285</v>
      </c>
      <c r="D69" t="s">
        <v>156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5">
        <v>5.8000000000000003E-2</v>
      </c>
    </row>
    <row r="70" spans="1:36" x14ac:dyDescent="0.35">
      <c r="A70" t="s">
        <v>286</v>
      </c>
      <c r="B70" t="s">
        <v>287</v>
      </c>
      <c r="C70" t="s">
        <v>288</v>
      </c>
      <c r="D70" t="s">
        <v>156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5">
        <v>4.2999999999999997E-2</v>
      </c>
    </row>
    <row r="71" spans="1:36" x14ac:dyDescent="0.35">
      <c r="A71" t="s">
        <v>289</v>
      </c>
      <c r="B71" t="s">
        <v>290</v>
      </c>
      <c r="C71" t="s">
        <v>291</v>
      </c>
      <c r="D71" t="s">
        <v>156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5">
        <v>8.9999999999999993E-3</v>
      </c>
    </row>
    <row r="72" spans="1:36" x14ac:dyDescent="0.35">
      <c r="A72" t="s">
        <v>292</v>
      </c>
      <c r="B72" t="s">
        <v>293</v>
      </c>
      <c r="C72" t="s">
        <v>294</v>
      </c>
      <c r="D72" t="s">
        <v>156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5">
        <v>7.3999999999999996E-2</v>
      </c>
    </row>
    <row r="73" spans="1:36" x14ac:dyDescent="0.35">
      <c r="A73" t="s">
        <v>118</v>
      </c>
      <c r="B73" t="s">
        <v>295</v>
      </c>
      <c r="C73" t="s">
        <v>296</v>
      </c>
      <c r="D73" t="s">
        <v>156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5">
        <v>7.0000000000000001E-3</v>
      </c>
    </row>
    <row r="74" spans="1:36" x14ac:dyDescent="0.35">
      <c r="A74" t="s">
        <v>297</v>
      </c>
      <c r="B74" t="s">
        <v>298</v>
      </c>
      <c r="C74" t="s">
        <v>299</v>
      </c>
      <c r="D74" t="s">
        <v>156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5">
        <v>1.6E-2</v>
      </c>
    </row>
    <row r="75" spans="1:36" x14ac:dyDescent="0.35">
      <c r="A75" t="s">
        <v>300</v>
      </c>
      <c r="B75" t="s">
        <v>301</v>
      </c>
      <c r="C75" t="s">
        <v>302</v>
      </c>
      <c r="D75" t="s">
        <v>156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119</v>
      </c>
      <c r="B76" t="s">
        <v>303</v>
      </c>
      <c r="C76" t="s">
        <v>304</v>
      </c>
      <c r="D76" t="s">
        <v>156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5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Data!H80</f>
        <v>0</v>
      </c>
      <c r="C2" s="15">
        <f>Data!I80</f>
        <v>0.10909682119561298</v>
      </c>
      <c r="D2" s="15">
        <f>Data!J80</f>
        <v>0.19781611144141825</v>
      </c>
      <c r="E2" s="15">
        <f>Data!K80</f>
        <v>0.33181222783183389</v>
      </c>
      <c r="F2" s="15">
        <f>Data!L80</f>
        <v>0.5</v>
      </c>
      <c r="G2" s="15">
        <f>Data!M80</f>
        <v>0.66818777216816616</v>
      </c>
      <c r="H2" s="15">
        <f>Data!N80</f>
        <v>0.80218388855858169</v>
      </c>
      <c r="I2" s="15">
        <f>Data!O80</f>
        <v>0.89090317880438707</v>
      </c>
      <c r="J2" s="15">
        <f>Data!P80</f>
        <v>0.94267582410113127</v>
      </c>
      <c r="K2" s="15">
        <f>Data!Q80</f>
        <v>0.97068776924864364</v>
      </c>
      <c r="L2" s="15">
        <f>Data!R80</f>
        <v>0.98522596830672693</v>
      </c>
      <c r="M2" s="15">
        <f>Data!S80</f>
        <v>0.99260845865571812</v>
      </c>
      <c r="N2" s="15">
        <f>Data!T80</f>
        <v>0.99631576010056411</v>
      </c>
      <c r="O2" s="15">
        <f>Data!U80</f>
        <v>0.99816706105750719</v>
      </c>
      <c r="P2" s="15">
        <f>Data!V80</f>
        <v>0.9990889488055994</v>
      </c>
      <c r="Q2" s="15">
        <f>Data!W80</f>
        <v>0.9995473777767595</v>
      </c>
      <c r="R2" s="15">
        <f>Data!X80</f>
        <v>0.99977518322976666</v>
      </c>
      <c r="S2" s="15">
        <f>Data!Y80</f>
        <v>0.99988834665937043</v>
      </c>
      <c r="T2" s="15">
        <f>Data!Z80</f>
        <v>0.99994455147527717</v>
      </c>
      <c r="U2" s="15">
        <f>Data!AA80</f>
        <v>0.99997246430888531</v>
      </c>
      <c r="V2" s="15">
        <f>Data!AB80</f>
        <v>0.99998632599091541</v>
      </c>
      <c r="W2" s="15">
        <f>Data!AC80</f>
        <v>0.99999320964130201</v>
      </c>
      <c r="X2" s="15">
        <f>Data!AD80</f>
        <v>0.99999662799613631</v>
      </c>
      <c r="Y2" s="15">
        <f>Data!AE80</f>
        <v>0.99999832550959444</v>
      </c>
      <c r="Z2" s="15">
        <f>Data!AF80</f>
        <v>0.99999916847197223</v>
      </c>
      <c r="AA2" s="15">
        <f>Data!AG80</f>
        <v>0.99999958707522896</v>
      </c>
      <c r="AB2" s="15">
        <f>Data!AH80</f>
        <v>0.99999979494758462</v>
      </c>
      <c r="AC2" s="15">
        <f>Data!AI80</f>
        <v>0.99999989817397339</v>
      </c>
      <c r="AD2" s="15">
        <f>Data!AJ80</f>
        <v>0.99999994943468906</v>
      </c>
      <c r="AE2" s="15">
        <f>Data!AK80</f>
        <v>0.99999997489000902</v>
      </c>
      <c r="AF2" s="15">
        <f>Data!AL80</f>
        <v>0.99999998753074737</v>
      </c>
    </row>
    <row r="3" spans="1:32" x14ac:dyDescent="0.3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35">
      <c r="A4" s="15" t="s">
        <v>3</v>
      </c>
      <c r="B4" s="15">
        <f>Data!H82</f>
        <v>3</v>
      </c>
      <c r="C4" s="15">
        <f>Data!I82</f>
        <v>3</v>
      </c>
      <c r="D4" s="15">
        <f>Data!J82</f>
        <v>3</v>
      </c>
      <c r="E4" s="15">
        <f>Data!K82</f>
        <v>3</v>
      </c>
      <c r="F4" s="15">
        <f>Data!L82</f>
        <v>3</v>
      </c>
      <c r="G4" s="15">
        <f>Data!M82</f>
        <v>3</v>
      </c>
      <c r="H4" s="15">
        <f>Data!N82</f>
        <v>3</v>
      </c>
      <c r="I4" s="15">
        <f>Data!O82</f>
        <v>3</v>
      </c>
      <c r="J4" s="15">
        <f>Data!P82</f>
        <v>3</v>
      </c>
      <c r="K4" s="15">
        <f>Data!Q82</f>
        <v>3</v>
      </c>
      <c r="L4" s="15">
        <f>Data!R82</f>
        <v>3</v>
      </c>
      <c r="M4" s="15">
        <f>Data!S82</f>
        <v>3</v>
      </c>
      <c r="N4" s="15">
        <f>Data!T82</f>
        <v>3</v>
      </c>
      <c r="O4" s="15">
        <f>Data!U82</f>
        <v>3</v>
      </c>
      <c r="P4" s="15">
        <f>Data!V82</f>
        <v>3</v>
      </c>
      <c r="Q4" s="15">
        <f>Data!W82</f>
        <v>3</v>
      </c>
      <c r="R4" s="15">
        <f>Data!X82</f>
        <v>3</v>
      </c>
      <c r="S4" s="15">
        <f>Data!Y82</f>
        <v>3</v>
      </c>
      <c r="T4" s="15">
        <f>Data!Z82</f>
        <v>3</v>
      </c>
      <c r="U4" s="15">
        <f>Data!AA82</f>
        <v>3</v>
      </c>
      <c r="V4" s="15">
        <f>Data!AB82</f>
        <v>3</v>
      </c>
      <c r="W4" s="15">
        <f>Data!AC82</f>
        <v>3</v>
      </c>
      <c r="X4" s="15">
        <f>Data!AD82</f>
        <v>3</v>
      </c>
      <c r="Y4" s="15">
        <f>Data!AE82</f>
        <v>3</v>
      </c>
      <c r="Z4" s="15">
        <f>Data!AF82</f>
        <v>3</v>
      </c>
      <c r="AA4" s="15">
        <f>Data!AG82</f>
        <v>3</v>
      </c>
      <c r="AB4" s="15">
        <f>Data!AH82</f>
        <v>3</v>
      </c>
      <c r="AC4" s="15">
        <f>Data!AI82</f>
        <v>3</v>
      </c>
      <c r="AD4" s="15">
        <f>Data!AJ82</f>
        <v>3</v>
      </c>
      <c r="AE4" s="15">
        <f>Data!AK82</f>
        <v>3</v>
      </c>
      <c r="AF4" s="15">
        <f>Data!AL82</f>
        <v>3</v>
      </c>
    </row>
    <row r="5" spans="1:32" x14ac:dyDescent="0.3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3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35">
      <c r="A7" s="15" t="s">
        <v>122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35">
      <c r="A8" s="15" t="s">
        <v>123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>
      <selection activeCell="B2" sqref="B2:AF8"/>
    </sheetView>
  </sheetViews>
  <sheetFormatPr defaultColWidth="9.1796875" defaultRowHeight="14.5" x14ac:dyDescent="0.35"/>
  <cols>
    <col min="1" max="1" width="24.453125" style="15" customWidth="1"/>
    <col min="2" max="16384" width="9.1796875" style="15"/>
  </cols>
  <sheetData>
    <row r="1" spans="1:32" ht="29" x14ac:dyDescent="0.3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'TTS-HDVs-frgt'!B2</f>
        <v>2.162813E-3</v>
      </c>
      <c r="C2" s="15">
        <f>'TTS-HDVs-frgt'!C2</f>
        <v>2.3154429999999999E-3</v>
      </c>
      <c r="D2" s="15">
        <f>'TTS-HDVs-frgt'!D2</f>
        <v>3.8036620000000002E-3</v>
      </c>
      <c r="E2" s="15">
        <f>'TTS-HDVs-frgt'!E2</f>
        <v>5.3024580000000003E-3</v>
      </c>
      <c r="F2" s="15">
        <f>'TTS-HDVs-frgt'!F2</f>
        <v>6.8161840000000003E-3</v>
      </c>
      <c r="G2" s="15">
        <f>'TTS-HDVs-frgt'!G2</f>
        <v>8.3520650000000005E-3</v>
      </c>
      <c r="H2" s="15">
        <f>'TTS-HDVs-frgt'!H2</f>
        <v>9.9196909999999996E-3</v>
      </c>
      <c r="I2" s="15">
        <f>'TTS-HDVs-frgt'!I2</f>
        <v>1.1533804E-2</v>
      </c>
      <c r="J2" s="15">
        <f>'TTS-HDVs-frgt'!J2</f>
        <v>1.3212750000000001E-2</v>
      </c>
      <c r="K2" s="15">
        <f>'TTS-HDVs-frgt'!K2</f>
        <v>1.4978709E-2</v>
      </c>
      <c r="L2" s="15">
        <f>'TTS-HDVs-frgt'!L2</f>
        <v>1.6867157000000001E-2</v>
      </c>
      <c r="M2" s="15">
        <f>'TTS-HDVs-frgt'!M2</f>
        <v>1.7452430000000001E-2</v>
      </c>
      <c r="N2" s="15">
        <f>'TTS-HDVs-frgt'!N2</f>
        <v>1.8252092000000001E-2</v>
      </c>
      <c r="O2" s="15">
        <f>'TTS-HDVs-frgt'!O2</f>
        <v>1.9309627999999999E-2</v>
      </c>
      <c r="P2" s="15">
        <f>'TTS-HDVs-frgt'!P2</f>
        <v>2.0645547E-2</v>
      </c>
      <c r="Q2" s="15">
        <f>'TTS-HDVs-frgt'!Q2</f>
        <v>2.227985E-2</v>
      </c>
      <c r="R2" s="15">
        <f>'TTS-HDVs-frgt'!R2</f>
        <v>2.4351382000000001E-2</v>
      </c>
      <c r="S2" s="15">
        <f>'TTS-HDVs-frgt'!S2</f>
        <v>2.6780347999999999E-2</v>
      </c>
      <c r="T2" s="15">
        <f>'TTS-HDVs-frgt'!T2</f>
        <v>2.9592798E-2</v>
      </c>
      <c r="U2" s="15">
        <f>'TTS-HDVs-frgt'!U2</f>
        <v>3.2960165999999999E-2</v>
      </c>
      <c r="V2" s="15">
        <f>'TTS-HDVs-frgt'!V2</f>
        <v>3.7044072999999997E-2</v>
      </c>
      <c r="W2" s="15">
        <f>'TTS-HDVs-frgt'!W2</f>
        <v>4.2587001999999999E-2</v>
      </c>
      <c r="X2" s="15">
        <f>'TTS-HDVs-frgt'!X2</f>
        <v>4.8824688999999998E-2</v>
      </c>
      <c r="Y2" s="15">
        <f>'TTS-HDVs-frgt'!Y2</f>
        <v>5.5696411000000001E-2</v>
      </c>
      <c r="Z2" s="15">
        <f>'TTS-HDVs-frgt'!Z2</f>
        <v>6.2507718000000004E-2</v>
      </c>
      <c r="AA2" s="15">
        <f>'TTS-HDVs-frgt'!AA2</f>
        <v>6.8291605000000005E-2</v>
      </c>
      <c r="AB2" s="15">
        <f>'TTS-HDVs-frgt'!AB2</f>
        <v>7.2692810999999996E-2</v>
      </c>
      <c r="AC2" s="15">
        <f>'TTS-HDVs-frgt'!AC2</f>
        <v>7.5988175000000005E-2</v>
      </c>
      <c r="AD2" s="15">
        <f>'TTS-HDVs-frgt'!AD2</f>
        <v>7.8326194000000002E-2</v>
      </c>
      <c r="AE2" s="15">
        <f>'TTS-HDVs-frgt'!AE2</f>
        <v>8.0239419000000006E-2</v>
      </c>
      <c r="AF2" s="15">
        <f>'TTS-HDVs-frgt'!AF2</f>
        <v>8.1928860000000006E-2</v>
      </c>
    </row>
    <row r="3" spans="1:32" x14ac:dyDescent="0.35">
      <c r="A3" s="15" t="s">
        <v>2</v>
      </c>
      <c r="B3" s="15">
        <f>'TTS-HDVs-frgt'!B3</f>
        <v>7.2809767943268324E-3</v>
      </c>
      <c r="C3" s="15">
        <f>'TTS-HDVs-frgt'!C3</f>
        <v>7.9539756206734417E-3</v>
      </c>
      <c r="D3" s="15">
        <f>'TTS-HDVs-frgt'!D3</f>
        <v>8.1847586969656192E-3</v>
      </c>
      <c r="E3" s="15">
        <f>'TTS-HDVs-frgt'!E3</f>
        <v>8.4925448911875676E-3</v>
      </c>
      <c r="F3" s="15">
        <f>'TTS-HDVs-frgt'!F3</f>
        <v>8.9013448244791796E-3</v>
      </c>
      <c r="G3" s="15">
        <f>'TTS-HDVs-frgt'!G3</f>
        <v>9.4413591225641757E-3</v>
      </c>
      <c r="H3" s="15">
        <f>'TTS-HDVs-frgt'!H3</f>
        <v>1.0149590832616918E-2</v>
      </c>
      <c r="I3" s="15">
        <f>'TTS-HDVs-frgt'!I3</f>
        <v>1.1069727778933097E-2</v>
      </c>
      <c r="J3" s="15">
        <f>'TTS-HDVs-frgt'!J3</f>
        <v>1.2250644800130824E-2</v>
      </c>
      <c r="K3" s="15">
        <f>'TTS-HDVs-frgt'!K3</f>
        <v>1.3742693012081563E-2</v>
      </c>
      <c r="L3" s="15">
        <f>'TTS-HDVs-frgt'!L3</f>
        <v>1.5590974090003679E-2</v>
      </c>
      <c r="M3" s="15">
        <f>'TTS-HDVs-frgt'!M3</f>
        <v>1.7825325978606671E-2</v>
      </c>
      <c r="N3" s="15">
        <f>'TTS-HDVs-frgt'!N3</f>
        <v>2.0448042462451119E-2</v>
      </c>
      <c r="O3" s="15">
        <f>'TTS-HDVs-frgt'!O3</f>
        <v>2.342233177341109E-2</v>
      </c>
      <c r="P3" s="15">
        <f>'TTS-HDVs-frgt'!P3</f>
        <v>2.666632080026762E-2</v>
      </c>
      <c r="Q3" s="15">
        <f>'TTS-HDVs-frgt'!Q3</f>
        <v>3.0057387469452152E-2</v>
      </c>
      <c r="R3" s="15">
        <f>'TTS-HDVs-frgt'!R3</f>
        <v>3.3448454138636688E-2</v>
      </c>
      <c r="S3" s="15">
        <f>'TTS-HDVs-frgt'!S3</f>
        <v>3.6692443165493215E-2</v>
      </c>
      <c r="T3" s="15">
        <f>'TTS-HDVs-frgt'!T3</f>
        <v>3.9666732476453186E-2</v>
      </c>
      <c r="U3" s="15">
        <f>'TTS-HDVs-frgt'!U3</f>
        <v>4.2289448960297633E-2</v>
      </c>
      <c r="V3" s="15">
        <f>'TTS-HDVs-frgt'!V3</f>
        <v>4.4523800848900626E-2</v>
      </c>
      <c r="W3" s="15">
        <f>'TTS-HDVs-frgt'!W3</f>
        <v>4.6372081926822753E-2</v>
      </c>
      <c r="X3" s="15">
        <f>'TTS-HDVs-frgt'!X3</f>
        <v>4.7864130138773484E-2</v>
      </c>
      <c r="Y3" s="15">
        <f>'TTS-HDVs-frgt'!Y3</f>
        <v>4.9045047159971211E-2</v>
      </c>
      <c r="Z3" s="15">
        <f>'TTS-HDVs-frgt'!Z3</f>
        <v>4.9965184106287391E-2</v>
      </c>
      <c r="AA3" s="15">
        <f>'TTS-HDVs-frgt'!AA3</f>
        <v>5.0673415816340134E-2</v>
      </c>
      <c r="AB3" s="15">
        <f>'TTS-HDVs-frgt'!AB3</f>
        <v>5.1213430114425126E-2</v>
      </c>
      <c r="AC3" s="15">
        <f>'TTS-HDVs-frgt'!AC3</f>
        <v>5.1622230047716738E-2</v>
      </c>
      <c r="AD3" s="15">
        <f>'TTS-HDVs-frgt'!AD3</f>
        <v>5.1930016241938694E-2</v>
      </c>
      <c r="AE3" s="15">
        <f>'TTS-HDVs-frgt'!AE3</f>
        <v>5.2160799318230866E-2</v>
      </c>
      <c r="AF3" s="15">
        <f>'TTS-HDVs-frgt'!AF3</f>
        <v>5.2333311909740617E-2</v>
      </c>
    </row>
    <row r="4" spans="1:32" x14ac:dyDescent="0.35">
      <c r="A4" s="15" t="s">
        <v>3</v>
      </c>
      <c r="B4" s="15">
        <f>'TTS-HDVs-frgt'!B4</f>
        <v>0</v>
      </c>
      <c r="C4" s="15">
        <f>'TTS-HDVs-frgt'!C4</f>
        <v>0</v>
      </c>
      <c r="D4" s="15">
        <f>'TTS-HDVs-frgt'!D4</f>
        <v>0</v>
      </c>
      <c r="E4" s="15">
        <f>'TTS-HDVs-frgt'!E4</f>
        <v>0</v>
      </c>
      <c r="F4" s="15">
        <f>'TTS-HDVs-frgt'!F4</f>
        <v>0</v>
      </c>
      <c r="G4" s="15">
        <f>'TTS-HDVs-frgt'!G4</f>
        <v>0</v>
      </c>
      <c r="H4" s="15">
        <f>'TTS-HDVs-frgt'!H4</f>
        <v>0</v>
      </c>
      <c r="I4" s="15">
        <f>'TTS-HDVs-frgt'!I4</f>
        <v>0</v>
      </c>
      <c r="J4" s="15">
        <f>'TTS-HDVs-frgt'!J4</f>
        <v>0</v>
      </c>
      <c r="K4" s="15">
        <f>'TTS-HDVs-frgt'!K4</f>
        <v>0</v>
      </c>
      <c r="L4" s="15">
        <f>'TTS-HDVs-frgt'!L4</f>
        <v>0</v>
      </c>
      <c r="M4" s="15">
        <f>'TTS-HDVs-frgt'!M4</f>
        <v>0</v>
      </c>
      <c r="N4" s="15">
        <f>'TTS-HDVs-frgt'!N4</f>
        <v>0</v>
      </c>
      <c r="O4" s="15">
        <f>'TTS-HDVs-frgt'!O4</f>
        <v>0</v>
      </c>
      <c r="P4" s="15">
        <f>'TTS-HDVs-frgt'!P4</f>
        <v>0</v>
      </c>
      <c r="Q4" s="15">
        <f>'TTS-HDVs-frgt'!Q4</f>
        <v>0</v>
      </c>
      <c r="R4" s="15">
        <f>'TTS-HDVs-frgt'!R4</f>
        <v>0</v>
      </c>
      <c r="S4" s="15">
        <f>'TTS-HDVs-frgt'!S4</f>
        <v>0</v>
      </c>
      <c r="T4" s="15">
        <f>'TTS-HDVs-frgt'!T4</f>
        <v>0</v>
      </c>
      <c r="U4" s="15">
        <f>'TTS-HDVs-frgt'!U4</f>
        <v>0</v>
      </c>
      <c r="V4" s="15">
        <f>'TTS-HDVs-frgt'!V4</f>
        <v>0</v>
      </c>
      <c r="W4" s="15">
        <f>'TTS-HDVs-frgt'!W4</f>
        <v>0</v>
      </c>
      <c r="X4" s="15">
        <f>'TTS-HDVs-frgt'!X4</f>
        <v>0</v>
      </c>
      <c r="Y4" s="15">
        <f>'TTS-HDVs-frgt'!Y4</f>
        <v>0</v>
      </c>
      <c r="Z4" s="15">
        <f>'TTS-HDVs-frgt'!Z4</f>
        <v>0</v>
      </c>
      <c r="AA4" s="15">
        <f>'TTS-HDVs-frgt'!AA4</f>
        <v>0</v>
      </c>
      <c r="AB4" s="15">
        <f>'TTS-HDVs-frgt'!AB4</f>
        <v>0</v>
      </c>
      <c r="AC4" s="15">
        <f>'TTS-HDVs-frgt'!AC4</f>
        <v>0</v>
      </c>
      <c r="AD4" s="15">
        <f>'TTS-HDVs-frgt'!AD4</f>
        <v>0</v>
      </c>
      <c r="AE4" s="15">
        <f>'TTS-HDVs-frgt'!AE4</f>
        <v>0</v>
      </c>
      <c r="AF4" s="15">
        <f>'TTS-HDVs-frgt'!AF4</f>
        <v>0</v>
      </c>
    </row>
    <row r="5" spans="1:32" x14ac:dyDescent="0.35">
      <c r="A5" s="15" t="s">
        <v>4</v>
      </c>
      <c r="B5" s="15">
        <f>'TTS-HDVs-frgt'!B5</f>
        <v>5</v>
      </c>
      <c r="C5" s="15">
        <f>'TTS-HDVs-frgt'!C5</f>
        <v>5</v>
      </c>
      <c r="D5" s="15">
        <f>'TTS-HDVs-frgt'!D5</f>
        <v>5</v>
      </c>
      <c r="E5" s="15">
        <f>'TTS-HDVs-frgt'!E5</f>
        <v>5</v>
      </c>
      <c r="F5" s="15">
        <f>'TTS-HDVs-frgt'!F5</f>
        <v>5</v>
      </c>
      <c r="G5" s="15">
        <f>'TTS-HDVs-frgt'!G5</f>
        <v>5</v>
      </c>
      <c r="H5" s="15">
        <f>'TTS-HDVs-frgt'!H5</f>
        <v>5</v>
      </c>
      <c r="I5" s="15">
        <f>'TTS-HDVs-frgt'!I5</f>
        <v>5</v>
      </c>
      <c r="J5" s="15">
        <f>'TTS-HDVs-frgt'!J5</f>
        <v>5</v>
      </c>
      <c r="K5" s="15">
        <f>'TTS-HDVs-frgt'!K5</f>
        <v>5</v>
      </c>
      <c r="L5" s="15">
        <f>'TTS-HDVs-frgt'!L5</f>
        <v>5</v>
      </c>
      <c r="M5" s="15">
        <f>'TTS-HDVs-frgt'!M5</f>
        <v>5</v>
      </c>
      <c r="N5" s="15">
        <f>'TTS-HDVs-frgt'!N5</f>
        <v>5</v>
      </c>
      <c r="O5" s="15">
        <f>'TTS-HDVs-frgt'!O5</f>
        <v>5</v>
      </c>
      <c r="P5" s="15">
        <f>'TTS-HDVs-frgt'!P5</f>
        <v>5</v>
      </c>
      <c r="Q5" s="15">
        <f>'TTS-HDVs-frgt'!Q5</f>
        <v>5</v>
      </c>
      <c r="R5" s="15">
        <f>'TTS-HDVs-frgt'!R5</f>
        <v>5</v>
      </c>
      <c r="S5" s="15">
        <f>'TTS-HDVs-frgt'!S5</f>
        <v>5</v>
      </c>
      <c r="T5" s="15">
        <f>'TTS-HDVs-frgt'!T5</f>
        <v>5</v>
      </c>
      <c r="U5" s="15">
        <f>'TTS-HDVs-frgt'!U5</f>
        <v>5</v>
      </c>
      <c r="V5" s="15">
        <f>'TTS-HDVs-frgt'!V5</f>
        <v>5</v>
      </c>
      <c r="W5" s="15">
        <f>'TTS-HDVs-frgt'!W5</f>
        <v>5</v>
      </c>
      <c r="X5" s="15">
        <f>'TTS-HDVs-frgt'!X5</f>
        <v>5</v>
      </c>
      <c r="Y5" s="15">
        <f>'TTS-HDVs-frgt'!Y5</f>
        <v>5</v>
      </c>
      <c r="Z5" s="15">
        <f>'TTS-HDVs-frgt'!Z5</f>
        <v>5</v>
      </c>
      <c r="AA5" s="15">
        <f>'TTS-HDVs-frgt'!AA5</f>
        <v>5</v>
      </c>
      <c r="AB5" s="15">
        <f>'TTS-HDVs-frgt'!AB5</f>
        <v>5</v>
      </c>
      <c r="AC5" s="15">
        <f>'TTS-HDVs-frgt'!AC5</f>
        <v>5</v>
      </c>
      <c r="AD5" s="15">
        <f>'TTS-HDVs-frgt'!AD5</f>
        <v>5</v>
      </c>
      <c r="AE5" s="15">
        <f>'TTS-HDVs-frgt'!AE5</f>
        <v>5</v>
      </c>
      <c r="AF5" s="15">
        <f>'TTS-HDVs-frgt'!AF5</f>
        <v>5</v>
      </c>
    </row>
    <row r="6" spans="1:32" x14ac:dyDescent="0.35">
      <c r="A6" s="15" t="s">
        <v>5</v>
      </c>
      <c r="B6" s="15">
        <f>'TTS-HDVs-frgt'!B6</f>
        <v>0</v>
      </c>
      <c r="C6" s="15">
        <f>'TTS-HDVs-frgt'!C6</f>
        <v>0</v>
      </c>
      <c r="D6" s="15">
        <f>'TTS-HDVs-frgt'!D6</f>
        <v>0</v>
      </c>
      <c r="E6" s="15">
        <f>'TTS-HDVs-frgt'!E6</f>
        <v>0</v>
      </c>
      <c r="F6" s="15">
        <f>'TTS-HDVs-frgt'!F6</f>
        <v>0</v>
      </c>
      <c r="G6" s="15">
        <f>'TTS-HDVs-frgt'!G6</f>
        <v>0</v>
      </c>
      <c r="H6" s="15">
        <f>'TTS-HDVs-frgt'!H6</f>
        <v>0</v>
      </c>
      <c r="I6" s="15">
        <f>'TTS-HDVs-frgt'!I6</f>
        <v>0</v>
      </c>
      <c r="J6" s="15">
        <f>'TTS-HDVs-frgt'!J6</f>
        <v>0</v>
      </c>
      <c r="K6" s="15">
        <f>'TTS-HDVs-frgt'!K6</f>
        <v>0</v>
      </c>
      <c r="L6" s="15">
        <f>'TTS-HDVs-frgt'!L6</f>
        <v>0</v>
      </c>
      <c r="M6" s="15">
        <f>'TTS-HDVs-frgt'!M6</f>
        <v>0</v>
      </c>
      <c r="N6" s="15">
        <f>'TTS-HDVs-frgt'!N6</f>
        <v>0</v>
      </c>
      <c r="O6" s="15">
        <f>'TTS-HDVs-frgt'!O6</f>
        <v>0</v>
      </c>
      <c r="P6" s="15">
        <f>'TTS-HDVs-frgt'!P6</f>
        <v>0</v>
      </c>
      <c r="Q6" s="15">
        <f>'TTS-HDVs-frgt'!Q6</f>
        <v>0</v>
      </c>
      <c r="R6" s="15">
        <f>'TTS-HDVs-frgt'!R6</f>
        <v>0</v>
      </c>
      <c r="S6" s="15">
        <f>'TTS-HDVs-frgt'!S6</f>
        <v>0</v>
      </c>
      <c r="T6" s="15">
        <f>'TTS-HDVs-frgt'!T6</f>
        <v>0</v>
      </c>
      <c r="U6" s="15">
        <f>'TTS-HDVs-frgt'!U6</f>
        <v>0</v>
      </c>
      <c r="V6" s="15">
        <f>'TTS-HDVs-frgt'!V6</f>
        <v>0</v>
      </c>
      <c r="W6" s="15">
        <f>'TTS-HDVs-frgt'!W6</f>
        <v>0</v>
      </c>
      <c r="X6" s="15">
        <f>'TTS-HDVs-frgt'!X6</f>
        <v>0</v>
      </c>
      <c r="Y6" s="15">
        <f>'TTS-HDVs-frgt'!Y6</f>
        <v>0</v>
      </c>
      <c r="Z6" s="15">
        <f>'TTS-HDVs-frgt'!Z6</f>
        <v>0</v>
      </c>
      <c r="AA6" s="15">
        <f>'TTS-HDVs-frgt'!AA6</f>
        <v>0</v>
      </c>
      <c r="AB6" s="15">
        <f>'TTS-HDVs-frgt'!AB6</f>
        <v>0</v>
      </c>
      <c r="AC6" s="15">
        <f>'TTS-HDVs-frgt'!AC6</f>
        <v>0</v>
      </c>
      <c r="AD6" s="15">
        <f>'TTS-HDVs-frgt'!AD6</f>
        <v>0</v>
      </c>
      <c r="AE6" s="15">
        <f>'TTS-HDVs-frgt'!AE6</f>
        <v>0</v>
      </c>
      <c r="AF6" s="15">
        <f>'TTS-HDVs-frgt'!AF6</f>
        <v>0</v>
      </c>
    </row>
    <row r="7" spans="1:32" x14ac:dyDescent="0.35">
      <c r="A7" s="15" t="s">
        <v>122</v>
      </c>
      <c r="B7" s="15">
        <f>'TTS-HDVs-frgt'!B7</f>
        <v>0</v>
      </c>
      <c r="C7" s="15">
        <f>'TTS-HDVs-frgt'!C7</f>
        <v>0</v>
      </c>
      <c r="D7" s="15">
        <f>'TTS-HDVs-frgt'!D7</f>
        <v>0</v>
      </c>
      <c r="E7" s="15">
        <f>'TTS-HDVs-frgt'!E7</f>
        <v>0</v>
      </c>
      <c r="F7" s="15">
        <f>'TTS-HDVs-frgt'!F7</f>
        <v>0</v>
      </c>
      <c r="G7" s="15">
        <f>'TTS-HDVs-frgt'!G7</f>
        <v>0</v>
      </c>
      <c r="H7" s="15">
        <f>'TTS-HDVs-frgt'!H7</f>
        <v>0</v>
      </c>
      <c r="I7" s="15">
        <f>'TTS-HDVs-frgt'!I7</f>
        <v>0</v>
      </c>
      <c r="J7" s="15">
        <f>'TTS-HDVs-frgt'!J7</f>
        <v>0</v>
      </c>
      <c r="K7" s="15">
        <f>'TTS-HDVs-frgt'!K7</f>
        <v>0</v>
      </c>
      <c r="L7" s="15">
        <f>'TTS-HDVs-frgt'!L7</f>
        <v>0</v>
      </c>
      <c r="M7" s="15">
        <f>'TTS-HDVs-frgt'!M7</f>
        <v>0</v>
      </c>
      <c r="N7" s="15">
        <f>'TTS-HDVs-frgt'!N7</f>
        <v>0</v>
      </c>
      <c r="O7" s="15">
        <f>'TTS-HDVs-frgt'!O7</f>
        <v>0</v>
      </c>
      <c r="P7" s="15">
        <f>'TTS-HDVs-frgt'!P7</f>
        <v>0</v>
      </c>
      <c r="Q7" s="15">
        <f>'TTS-HDVs-frgt'!Q7</f>
        <v>0</v>
      </c>
      <c r="R7" s="15">
        <f>'TTS-HDVs-frgt'!R7</f>
        <v>0</v>
      </c>
      <c r="S7" s="15">
        <f>'TTS-HDVs-frgt'!S7</f>
        <v>0</v>
      </c>
      <c r="T7" s="15">
        <f>'TTS-HDVs-frgt'!T7</f>
        <v>0</v>
      </c>
      <c r="U7" s="15">
        <f>'TTS-HDVs-frgt'!U7</f>
        <v>0</v>
      </c>
      <c r="V7" s="15">
        <f>'TTS-HDVs-frgt'!V7</f>
        <v>0</v>
      </c>
      <c r="W7" s="15">
        <f>'TTS-HDVs-frgt'!W7</f>
        <v>0</v>
      </c>
      <c r="X7" s="15">
        <f>'TTS-HDVs-frgt'!X7</f>
        <v>0</v>
      </c>
      <c r="Y7" s="15">
        <f>'TTS-HDVs-frgt'!Y7</f>
        <v>0</v>
      </c>
      <c r="Z7" s="15">
        <f>'TTS-HDVs-frgt'!Z7</f>
        <v>0</v>
      </c>
      <c r="AA7" s="15">
        <f>'TTS-HDVs-frgt'!AA7</f>
        <v>0</v>
      </c>
      <c r="AB7" s="15">
        <f>'TTS-HDVs-frgt'!AB7</f>
        <v>0</v>
      </c>
      <c r="AC7" s="15">
        <f>'TTS-HDVs-frgt'!AC7</f>
        <v>0</v>
      </c>
      <c r="AD7" s="15">
        <f>'TTS-HDVs-frgt'!AD7</f>
        <v>0</v>
      </c>
      <c r="AE7" s="15">
        <f>'TTS-HDVs-frgt'!AE7</f>
        <v>0</v>
      </c>
      <c r="AF7" s="15">
        <f>'TTS-HDVs-frgt'!AF7</f>
        <v>0</v>
      </c>
    </row>
    <row r="8" spans="1:32" x14ac:dyDescent="0.35">
      <c r="A8" s="15" t="s">
        <v>123</v>
      </c>
      <c r="B8" s="15">
        <f>'TTS-HDVs-frgt'!B8</f>
        <v>2.2506977162920506E-5</v>
      </c>
      <c r="C8" s="15">
        <f>'TTS-HDVs-frgt'!C8</f>
        <v>1.4796206151642051E-2</v>
      </c>
      <c r="D8" s="15">
        <f>'TTS-HDVs-frgt'!D8</f>
        <v>1.9862366165932371E-2</v>
      </c>
      <c r="E8" s="15">
        <f>'TTS-HDVs-frgt'!E8</f>
        <v>2.6618901936101752E-2</v>
      </c>
      <c r="F8" s="15">
        <f>'TTS-HDVs-frgt'!F8</f>
        <v>3.5592895649854482E-2</v>
      </c>
      <c r="G8" s="15">
        <f>'TTS-HDVs-frgt'!G8</f>
        <v>4.7447312741685163E-2</v>
      </c>
      <c r="H8" s="15">
        <f>'TTS-HDVs-frgt'!H8</f>
        <v>6.2994445694272788E-2</v>
      </c>
      <c r="I8" s="15">
        <f>'TTS-HDVs-frgt'!I8</f>
        <v>8.3193331505104731E-2</v>
      </c>
      <c r="J8" s="15">
        <f>'TTS-HDVs-frgt'!J8</f>
        <v>0.10911687273311266</v>
      </c>
      <c r="K8" s="15">
        <f>'TTS-HDVs-frgt'!K8</f>
        <v>0.14187037923897247</v>
      </c>
      <c r="L8" s="15">
        <f>'TTS-HDVs-frgt'!L8</f>
        <v>0.18244392493642103</v>
      </c>
      <c r="M8" s="15">
        <f>'TTS-HDVs-frgt'!M8</f>
        <v>0.23149251367073373</v>
      </c>
      <c r="N8" s="15">
        <f>'TTS-HDVs-frgt'!N8</f>
        <v>0.28906649869921563</v>
      </c>
      <c r="O8" s="15">
        <f>'TTS-HDVs-frgt'!O8</f>
        <v>0.35435822554594387</v>
      </c>
      <c r="P8" s="15">
        <f>'TTS-HDVs-frgt'!P8</f>
        <v>0.42557041215294833</v>
      </c>
      <c r="Q8" s="15">
        <f>'TTS-HDVs-frgt'!Q8</f>
        <v>0.50001125348858144</v>
      </c>
      <c r="R8" s="15">
        <f>'TTS-HDVs-frgt'!R8</f>
        <v>0.57445209482421467</v>
      </c>
      <c r="S8" s="15">
        <f>'TTS-HDVs-frgt'!S8</f>
        <v>0.64566428143121901</v>
      </c>
      <c r="T8" s="15">
        <f>'TTS-HDVs-frgt'!T8</f>
        <v>0.71095600827794725</v>
      </c>
      <c r="U8" s="15">
        <f>'TTS-HDVs-frgt'!U8</f>
        <v>0.76852999330642913</v>
      </c>
      <c r="V8" s="15">
        <f>'TTS-HDVs-frgt'!V8</f>
        <v>0.81757858204074185</v>
      </c>
      <c r="W8" s="15">
        <f>'TTS-HDVs-frgt'!W8</f>
        <v>0.8581521277381905</v>
      </c>
      <c r="X8" s="15">
        <f>'TTS-HDVs-frgt'!X8</f>
        <v>0.89090563424405034</v>
      </c>
      <c r="Y8" s="15">
        <f>'TTS-HDVs-frgt'!Y8</f>
        <v>0.91682917547205822</v>
      </c>
      <c r="Z8" s="15">
        <f>'TTS-HDVs-frgt'!Z8</f>
        <v>0.93702806128289018</v>
      </c>
      <c r="AA8" s="15">
        <f>'TTS-HDVs-frgt'!AA8</f>
        <v>0.95257519423547787</v>
      </c>
      <c r="AB8" s="15">
        <f>'TTS-HDVs-frgt'!AB8</f>
        <v>0.96442961132730842</v>
      </c>
      <c r="AC8" s="15">
        <f>'TTS-HDVs-frgt'!AC8</f>
        <v>0.97340360504106105</v>
      </c>
      <c r="AD8" s="15">
        <f>'TTS-HDVs-frgt'!AD8</f>
        <v>0.9801601408112306</v>
      </c>
      <c r="AE8" s="15">
        <f>'TTS-HDVs-frgt'!AE8</f>
        <v>0.98522630082552087</v>
      </c>
      <c r="AF8" s="15">
        <f>'TTS-HDVs-frgt'!AF8</f>
        <v>0.98901330465227377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0" spans="1:36" ht="14.5" x14ac:dyDescent="0.35">
      <c r="A10" t="s">
        <v>305</v>
      </c>
    </row>
    <row r="11" spans="1:36" ht="14.5" x14ac:dyDescent="0.35">
      <c r="A11" t="s">
        <v>306</v>
      </c>
    </row>
    <row r="12" spans="1:36" ht="14.5" x14ac:dyDescent="0.35">
      <c r="A12" t="s">
        <v>307</v>
      </c>
    </row>
    <row r="13" spans="1:36" ht="14.5" x14ac:dyDescent="0.35">
      <c r="A13" t="s">
        <v>144</v>
      </c>
    </row>
    <row r="14" spans="1:36" ht="14.5" x14ac:dyDescent="0.35">
      <c r="B14" t="s">
        <v>145</v>
      </c>
      <c r="C14" t="s">
        <v>146</v>
      </c>
      <c r="D14" t="s">
        <v>147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148</v>
      </c>
    </row>
    <row r="15" spans="1:36" ht="14.5" x14ac:dyDescent="0.35">
      <c r="A15" t="s">
        <v>308</v>
      </c>
      <c r="C15" t="s">
        <v>349</v>
      </c>
    </row>
    <row r="16" spans="1:36" ht="14.5" x14ac:dyDescent="0.35">
      <c r="A16" t="s">
        <v>151</v>
      </c>
      <c r="C16" t="s">
        <v>350</v>
      </c>
    </row>
    <row r="17" spans="1:36" ht="14.5" x14ac:dyDescent="0.35">
      <c r="A17" t="s">
        <v>153</v>
      </c>
      <c r="B17" t="s">
        <v>309</v>
      </c>
      <c r="C17" t="s">
        <v>351</v>
      </c>
      <c r="D17" t="s">
        <v>352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5">
        <v>-1.0999999999999999E-2</v>
      </c>
    </row>
    <row r="18" spans="1:36" ht="14.5" x14ac:dyDescent="0.35">
      <c r="A18" t="s">
        <v>157</v>
      </c>
      <c r="B18" t="s">
        <v>310</v>
      </c>
      <c r="C18" t="s">
        <v>353</v>
      </c>
      <c r="D18" t="s">
        <v>352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5">
        <v>-0.115</v>
      </c>
    </row>
    <row r="19" spans="1:36" ht="14.5" x14ac:dyDescent="0.35">
      <c r="A19" t="s">
        <v>160</v>
      </c>
      <c r="B19" t="s">
        <v>311</v>
      </c>
      <c r="C19" t="s">
        <v>354</v>
      </c>
      <c r="D19" t="s">
        <v>352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5">
        <v>-1.0999999999999999E-2</v>
      </c>
    </row>
    <row r="20" spans="1:36" ht="14.5" x14ac:dyDescent="0.35">
      <c r="A20" t="s">
        <v>163</v>
      </c>
      <c r="C20" t="s">
        <v>355</v>
      </c>
    </row>
    <row r="21" spans="1:36" ht="14.5" x14ac:dyDescent="0.35">
      <c r="A21" t="s">
        <v>165</v>
      </c>
      <c r="B21" t="s">
        <v>312</v>
      </c>
      <c r="C21" t="s">
        <v>356</v>
      </c>
      <c r="D21" t="s">
        <v>352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5">
        <v>-3.4000000000000002E-2</v>
      </c>
    </row>
    <row r="22" spans="1:36" ht="14.5" x14ac:dyDescent="0.35">
      <c r="A22" t="s">
        <v>168</v>
      </c>
      <c r="B22" t="s">
        <v>313</v>
      </c>
      <c r="C22" t="s">
        <v>357</v>
      </c>
      <c r="D22" t="s">
        <v>352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5">
        <v>-3.6999999999999998E-2</v>
      </c>
    </row>
    <row r="23" spans="1:36" ht="14.5" x14ac:dyDescent="0.35">
      <c r="A23" t="s">
        <v>171</v>
      </c>
      <c r="B23" t="s">
        <v>314</v>
      </c>
      <c r="C23" t="s">
        <v>358</v>
      </c>
      <c r="D23" t="s">
        <v>352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5">
        <v>8.7999999999999995E-2</v>
      </c>
    </row>
    <row r="24" spans="1:36" ht="14.5" x14ac:dyDescent="0.35">
      <c r="A24" t="s">
        <v>174</v>
      </c>
      <c r="B24" t="s">
        <v>315</v>
      </c>
      <c r="C24" t="s">
        <v>359</v>
      </c>
      <c r="D24" t="s">
        <v>352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5">
        <v>0.1</v>
      </c>
    </row>
    <row r="25" spans="1:36" ht="14.5" x14ac:dyDescent="0.35">
      <c r="A25" t="s">
        <v>177</v>
      </c>
      <c r="B25" t="s">
        <v>316</v>
      </c>
      <c r="C25" t="s">
        <v>360</v>
      </c>
      <c r="D25" t="s">
        <v>352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5">
        <v>4.5999999999999999E-2</v>
      </c>
    </row>
    <row r="26" spans="1:36" ht="14.5" x14ac:dyDescent="0.35">
      <c r="A26" t="s">
        <v>180</v>
      </c>
      <c r="B26" t="s">
        <v>317</v>
      </c>
      <c r="C26" t="s">
        <v>361</v>
      </c>
      <c r="D26" t="s">
        <v>352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5">
        <v>-8.9999999999999993E-3</v>
      </c>
    </row>
    <row r="27" spans="1:36" ht="14.5" x14ac:dyDescent="0.35">
      <c r="A27" t="s">
        <v>183</v>
      </c>
      <c r="B27" t="s">
        <v>318</v>
      </c>
      <c r="C27" t="s">
        <v>362</v>
      </c>
      <c r="D27" t="s">
        <v>352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186</v>
      </c>
      <c r="B28" t="s">
        <v>319</v>
      </c>
      <c r="C28" t="s">
        <v>363</v>
      </c>
      <c r="D28" t="s">
        <v>352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5">
        <v>0.02</v>
      </c>
    </row>
    <row r="29" spans="1:36" ht="14.5" x14ac:dyDescent="0.35">
      <c r="A29" t="s">
        <v>189</v>
      </c>
      <c r="B29" t="s">
        <v>320</v>
      </c>
      <c r="C29" t="s">
        <v>364</v>
      </c>
      <c r="D29" t="s">
        <v>352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5">
        <v>-2.1000000000000001E-2</v>
      </c>
    </row>
    <row r="30" spans="1:36" ht="14.5" x14ac:dyDescent="0.35">
      <c r="A30" t="s">
        <v>192</v>
      </c>
      <c r="B30" t="s">
        <v>321</v>
      </c>
      <c r="C30" t="s">
        <v>365</v>
      </c>
      <c r="D30" t="s">
        <v>352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5">
        <v>-1.6E-2</v>
      </c>
    </row>
    <row r="31" spans="1:36" ht="14.5" x14ac:dyDescent="0.35">
      <c r="A31" t="s">
        <v>195</v>
      </c>
      <c r="B31" t="s">
        <v>322</v>
      </c>
      <c r="C31" t="s">
        <v>366</v>
      </c>
      <c r="D31" t="s">
        <v>352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5">
        <v>2.3E-2</v>
      </c>
    </row>
    <row r="32" spans="1:36" ht="14.5" x14ac:dyDescent="0.35">
      <c r="A32" t="s">
        <v>198</v>
      </c>
      <c r="B32" t="s">
        <v>323</v>
      </c>
      <c r="C32" t="s">
        <v>367</v>
      </c>
      <c r="D32" t="s">
        <v>352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5">
        <v>4.0000000000000001E-3</v>
      </c>
    </row>
    <row r="33" spans="1:36" ht="14.5" x14ac:dyDescent="0.35">
      <c r="A33" t="s">
        <v>200</v>
      </c>
      <c r="B33" t="s">
        <v>324</v>
      </c>
      <c r="C33" t="s">
        <v>368</v>
      </c>
      <c r="D33" t="s">
        <v>352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203</v>
      </c>
      <c r="B34" t="s">
        <v>325</v>
      </c>
      <c r="C34" t="s">
        <v>369</v>
      </c>
      <c r="D34" t="s">
        <v>352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5">
        <v>2.9000000000000001E-2</v>
      </c>
    </row>
    <row r="35" spans="1:36" ht="14.5" x14ac:dyDescent="0.35">
      <c r="A35" t="s">
        <v>206</v>
      </c>
      <c r="B35" t="s">
        <v>326</v>
      </c>
      <c r="C35" t="s">
        <v>370</v>
      </c>
      <c r="D35" t="s">
        <v>352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5">
        <v>2.1999999999999999E-2</v>
      </c>
    </row>
    <row r="36" spans="1:36" ht="14.5" x14ac:dyDescent="0.35">
      <c r="A36" t="s">
        <v>24</v>
      </c>
      <c r="B36" t="s">
        <v>327</v>
      </c>
      <c r="C36" t="s">
        <v>371</v>
      </c>
      <c r="D36" t="s">
        <v>352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5">
        <v>-7.0000000000000001E-3</v>
      </c>
    </row>
    <row r="37" spans="1:36" ht="14.5" x14ac:dyDescent="0.35">
      <c r="A37" t="s">
        <v>328</v>
      </c>
      <c r="C37" t="s">
        <v>372</v>
      </c>
    </row>
    <row r="38" spans="1:36" ht="14.5" x14ac:dyDescent="0.35">
      <c r="A38" t="s">
        <v>216</v>
      </c>
      <c r="C38" t="s">
        <v>373</v>
      </c>
    </row>
    <row r="39" spans="1:36" ht="14.5" x14ac:dyDescent="0.35">
      <c r="A39" t="s">
        <v>153</v>
      </c>
      <c r="B39" t="s">
        <v>329</v>
      </c>
      <c r="C39" t="s">
        <v>374</v>
      </c>
      <c r="D39" t="s">
        <v>352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5">
        <v>7.0000000000000001E-3</v>
      </c>
    </row>
    <row r="40" spans="1:36" ht="14.5" x14ac:dyDescent="0.35">
      <c r="A40" t="s">
        <v>157</v>
      </c>
      <c r="B40" t="s">
        <v>330</v>
      </c>
      <c r="C40" t="s">
        <v>375</v>
      </c>
      <c r="D40" t="s">
        <v>352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5">
        <v>4.7E-2</v>
      </c>
    </row>
    <row r="41" spans="1:36" ht="14.5" x14ac:dyDescent="0.35">
      <c r="A41" t="s">
        <v>222</v>
      </c>
      <c r="B41" t="s">
        <v>331</v>
      </c>
      <c r="C41" t="s">
        <v>376</v>
      </c>
      <c r="D41" t="s">
        <v>352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5">
        <v>7.0000000000000001E-3</v>
      </c>
    </row>
    <row r="42" spans="1:36" ht="14.5" x14ac:dyDescent="0.35">
      <c r="A42" t="s">
        <v>225</v>
      </c>
      <c r="C42" t="s">
        <v>377</v>
      </c>
    </row>
    <row r="43" spans="1:36" ht="14.5" x14ac:dyDescent="0.35">
      <c r="A43" t="s">
        <v>165</v>
      </c>
      <c r="B43" t="s">
        <v>332</v>
      </c>
      <c r="C43" t="s">
        <v>378</v>
      </c>
      <c r="D43" t="s">
        <v>352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5">
        <v>-6.0000000000000001E-3</v>
      </c>
    </row>
    <row r="44" spans="1:36" ht="14.5" x14ac:dyDescent="0.35">
      <c r="A44" t="s">
        <v>168</v>
      </c>
      <c r="B44" t="s">
        <v>333</v>
      </c>
      <c r="C44" t="s">
        <v>379</v>
      </c>
      <c r="D44" t="s">
        <v>352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5">
        <v>-0.11600000000000001</v>
      </c>
    </row>
    <row r="45" spans="1:36" ht="14.5" x14ac:dyDescent="0.35">
      <c r="A45" t="s">
        <v>171</v>
      </c>
      <c r="B45" t="s">
        <v>334</v>
      </c>
      <c r="C45" t="s">
        <v>380</v>
      </c>
      <c r="D45" t="s">
        <v>352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5">
        <v>0.13700000000000001</v>
      </c>
    </row>
    <row r="46" spans="1:36" ht="14.5" x14ac:dyDescent="0.35">
      <c r="A46" t="s">
        <v>174</v>
      </c>
      <c r="B46" t="s">
        <v>335</v>
      </c>
      <c r="C46" t="s">
        <v>381</v>
      </c>
      <c r="D46" t="s">
        <v>352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5">
        <v>0.156</v>
      </c>
    </row>
    <row r="47" spans="1:36" ht="14.5" x14ac:dyDescent="0.35">
      <c r="A47" t="s">
        <v>177</v>
      </c>
      <c r="B47" t="s">
        <v>336</v>
      </c>
      <c r="C47" t="s">
        <v>382</v>
      </c>
      <c r="D47" t="s">
        <v>352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5">
        <v>6.9000000000000006E-2</v>
      </c>
    </row>
    <row r="48" spans="1:36" ht="14.5" x14ac:dyDescent="0.35">
      <c r="A48" t="s">
        <v>180</v>
      </c>
      <c r="B48" t="s">
        <v>337</v>
      </c>
      <c r="C48" t="s">
        <v>383</v>
      </c>
      <c r="D48" t="s">
        <v>352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5">
        <v>0.14499999999999999</v>
      </c>
    </row>
    <row r="49" spans="1:36" ht="14.5" x14ac:dyDescent="0.35">
      <c r="A49" t="s">
        <v>183</v>
      </c>
      <c r="B49" t="s">
        <v>338</v>
      </c>
      <c r="C49" t="s">
        <v>384</v>
      </c>
      <c r="D49" t="s">
        <v>352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186</v>
      </c>
      <c r="B50" t="s">
        <v>339</v>
      </c>
      <c r="C50" t="s">
        <v>385</v>
      </c>
      <c r="D50" t="s">
        <v>352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5">
        <v>8.1000000000000003E-2</v>
      </c>
    </row>
    <row r="51" spans="1:36" ht="14.5" x14ac:dyDescent="0.35">
      <c r="A51" t="s">
        <v>189</v>
      </c>
      <c r="B51" t="s">
        <v>340</v>
      </c>
      <c r="C51" t="s">
        <v>386</v>
      </c>
      <c r="D51" t="s">
        <v>352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5">
        <v>-5.0000000000000001E-3</v>
      </c>
    </row>
    <row r="52" spans="1:36" ht="14.5" x14ac:dyDescent="0.35">
      <c r="A52" t="s">
        <v>192</v>
      </c>
      <c r="B52" t="s">
        <v>341</v>
      </c>
      <c r="C52" t="s">
        <v>387</v>
      </c>
      <c r="D52" t="s">
        <v>352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5">
        <v>8.0000000000000002E-3</v>
      </c>
    </row>
    <row r="53" spans="1:36" ht="14.5" x14ac:dyDescent="0.35">
      <c r="A53" t="s">
        <v>195</v>
      </c>
      <c r="B53" t="s">
        <v>342</v>
      </c>
      <c r="C53" t="s">
        <v>388</v>
      </c>
      <c r="D53" t="s">
        <v>352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5">
        <v>1.4E-2</v>
      </c>
    </row>
    <row r="54" spans="1:36" ht="14.5" x14ac:dyDescent="0.35">
      <c r="A54" t="s">
        <v>198</v>
      </c>
      <c r="B54" t="s">
        <v>343</v>
      </c>
      <c r="C54" t="s">
        <v>389</v>
      </c>
      <c r="D54" t="s">
        <v>352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5">
        <v>-2.7E-2</v>
      </c>
    </row>
    <row r="55" spans="1:36" ht="14.5" x14ac:dyDescent="0.35">
      <c r="A55" t="s">
        <v>200</v>
      </c>
      <c r="B55" t="s">
        <v>344</v>
      </c>
      <c r="C55" t="s">
        <v>390</v>
      </c>
      <c r="D55" t="s">
        <v>352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203</v>
      </c>
      <c r="B56" t="s">
        <v>345</v>
      </c>
      <c r="C56" t="s">
        <v>391</v>
      </c>
      <c r="D56" t="s">
        <v>352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5">
        <v>0.245</v>
      </c>
    </row>
    <row r="57" spans="1:36" ht="14.5" x14ac:dyDescent="0.35">
      <c r="A57" t="s">
        <v>255</v>
      </c>
      <c r="B57" t="s">
        <v>346</v>
      </c>
      <c r="C57" t="s">
        <v>392</v>
      </c>
      <c r="D57" t="s">
        <v>352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5">
        <v>2.1999999999999999E-2</v>
      </c>
    </row>
    <row r="58" spans="1:36" ht="14.5" x14ac:dyDescent="0.35">
      <c r="A58" t="s">
        <v>22</v>
      </c>
      <c r="B58" t="s">
        <v>347</v>
      </c>
      <c r="C58" t="s">
        <v>393</v>
      </c>
      <c r="D58" t="s">
        <v>352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5">
        <v>0.01</v>
      </c>
    </row>
    <row r="59" spans="1:36" ht="14.5" x14ac:dyDescent="0.35">
      <c r="A59" t="s">
        <v>21</v>
      </c>
      <c r="B59" t="s">
        <v>348</v>
      </c>
      <c r="C59" t="s">
        <v>394</v>
      </c>
      <c r="D59" t="s">
        <v>352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5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920</v>
      </c>
    </row>
    <row r="2" spans="1:11" x14ac:dyDescent="0.35">
      <c r="A2" t="s">
        <v>921</v>
      </c>
    </row>
    <row r="3" spans="1:11" x14ac:dyDescent="0.35">
      <c r="A3" t="s">
        <v>922</v>
      </c>
    </row>
    <row r="4" spans="1:11" x14ac:dyDescent="0.35">
      <c r="A4" t="s">
        <v>144</v>
      </c>
    </row>
    <row r="5" spans="1:11" x14ac:dyDescent="0.35">
      <c r="A5" t="s">
        <v>923</v>
      </c>
      <c r="B5" t="s">
        <v>924</v>
      </c>
      <c r="C5" t="s">
        <v>925</v>
      </c>
      <c r="D5" t="s">
        <v>926</v>
      </c>
      <c r="E5" t="s">
        <v>927</v>
      </c>
      <c r="F5" t="s">
        <v>928</v>
      </c>
      <c r="G5" t="s">
        <v>929</v>
      </c>
      <c r="H5" t="s">
        <v>930</v>
      </c>
      <c r="I5" t="s">
        <v>931</v>
      </c>
      <c r="J5" t="s">
        <v>932</v>
      </c>
      <c r="K5" t="s">
        <v>933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1" spans="1:36" ht="14.5" x14ac:dyDescent="0.35">
      <c r="A11" t="s">
        <v>395</v>
      </c>
    </row>
    <row r="12" spans="1:36" ht="14.5" x14ac:dyDescent="0.35">
      <c r="A12" t="s">
        <v>396</v>
      </c>
    </row>
    <row r="13" spans="1:36" ht="14.5" x14ac:dyDescent="0.35">
      <c r="A13" t="s">
        <v>397</v>
      </c>
    </row>
    <row r="14" spans="1:36" ht="14.5" x14ac:dyDescent="0.35">
      <c r="A14" t="s">
        <v>144</v>
      </c>
    </row>
    <row r="15" spans="1:36" ht="14.5" x14ac:dyDescent="0.35">
      <c r="B15" t="s">
        <v>145</v>
      </c>
      <c r="C15" t="s">
        <v>146</v>
      </c>
      <c r="D15" t="s">
        <v>147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148</v>
      </c>
    </row>
    <row r="16" spans="1:36" ht="14.5" x14ac:dyDescent="0.35">
      <c r="A16" t="s">
        <v>41</v>
      </c>
      <c r="C16" t="s">
        <v>648</v>
      </c>
    </row>
    <row r="17" spans="1:36" ht="14.5" x14ac:dyDescent="0.35">
      <c r="A17" t="s">
        <v>398</v>
      </c>
      <c r="C17" t="s">
        <v>649</v>
      </c>
    </row>
    <row r="18" spans="1:36" ht="14.5" x14ac:dyDescent="0.35">
      <c r="A18" t="s">
        <v>399</v>
      </c>
      <c r="C18" t="s">
        <v>650</v>
      </c>
    </row>
    <row r="19" spans="1:36" ht="14.5" x14ac:dyDescent="0.35">
      <c r="A19" t="s">
        <v>400</v>
      </c>
      <c r="B19" t="s">
        <v>401</v>
      </c>
      <c r="C19" t="s">
        <v>651</v>
      </c>
      <c r="D19" t="s">
        <v>652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5">
        <v>1.6E-2</v>
      </c>
    </row>
    <row r="20" spans="1:36" ht="14.5" x14ac:dyDescent="0.35">
      <c r="A20" t="s">
        <v>402</v>
      </c>
      <c r="B20" t="s">
        <v>403</v>
      </c>
      <c r="C20" t="s">
        <v>653</v>
      </c>
      <c r="D20" t="s">
        <v>652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5">
        <v>2.4E-2</v>
      </c>
    </row>
    <row r="21" spans="1:36" ht="14.5" x14ac:dyDescent="0.35">
      <c r="A21" t="s">
        <v>404</v>
      </c>
      <c r="B21" t="s">
        <v>405</v>
      </c>
      <c r="C21" t="s">
        <v>654</v>
      </c>
      <c r="D21" t="s">
        <v>652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5">
        <v>0.104</v>
      </c>
    </row>
    <row r="22" spans="1:36" ht="14.5" x14ac:dyDescent="0.35">
      <c r="A22" t="s">
        <v>406</v>
      </c>
      <c r="B22" t="s">
        <v>407</v>
      </c>
      <c r="C22" t="s">
        <v>655</v>
      </c>
      <c r="D22" t="s">
        <v>652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5">
        <v>7.9000000000000001E-2</v>
      </c>
    </row>
    <row r="23" spans="1:36" ht="14.5" x14ac:dyDescent="0.35">
      <c r="A23" t="s">
        <v>408</v>
      </c>
      <c r="B23" t="s">
        <v>409</v>
      </c>
      <c r="C23" t="s">
        <v>656</v>
      </c>
      <c r="D23" t="s">
        <v>652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5">
        <v>5.8000000000000003E-2</v>
      </c>
    </row>
    <row r="24" spans="1:36" ht="14.5" x14ac:dyDescent="0.35">
      <c r="A24" t="s">
        <v>280</v>
      </c>
      <c r="B24" t="s">
        <v>410</v>
      </c>
      <c r="C24" t="s">
        <v>657</v>
      </c>
      <c r="D24" t="s">
        <v>652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5">
        <v>0.13600000000000001</v>
      </c>
    </row>
    <row r="25" spans="1:36" ht="14.5" x14ac:dyDescent="0.35">
      <c r="A25" t="s">
        <v>411</v>
      </c>
      <c r="B25" t="s">
        <v>412</v>
      </c>
      <c r="C25" t="s">
        <v>658</v>
      </c>
      <c r="D25" t="s">
        <v>652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5">
        <v>0.14399999999999999</v>
      </c>
    </row>
    <row r="26" spans="1:36" ht="14.5" x14ac:dyDescent="0.35">
      <c r="A26" t="s">
        <v>413</v>
      </c>
      <c r="B26" t="s">
        <v>414</v>
      </c>
      <c r="C26" t="s">
        <v>659</v>
      </c>
      <c r="D26" t="s">
        <v>652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5">
        <v>0.14399999999999999</v>
      </c>
    </row>
    <row r="27" spans="1:36" ht="14.5" x14ac:dyDescent="0.35">
      <c r="A27" t="s">
        <v>292</v>
      </c>
      <c r="B27" t="s">
        <v>415</v>
      </c>
      <c r="C27" t="s">
        <v>660</v>
      </c>
      <c r="D27" t="s">
        <v>652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5">
        <v>0.106</v>
      </c>
    </row>
    <row r="28" spans="1:36" ht="14.5" x14ac:dyDescent="0.35">
      <c r="A28" t="s">
        <v>416</v>
      </c>
      <c r="B28" t="s">
        <v>417</v>
      </c>
      <c r="C28" t="s">
        <v>661</v>
      </c>
      <c r="D28" t="s">
        <v>652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5">
        <v>2.3E-2</v>
      </c>
    </row>
    <row r="29" spans="1:36" ht="14.5" x14ac:dyDescent="0.35">
      <c r="A29" t="s">
        <v>418</v>
      </c>
      <c r="C29" t="s">
        <v>662</v>
      </c>
    </row>
    <row r="30" spans="1:36" ht="14.5" x14ac:dyDescent="0.35">
      <c r="A30" t="s">
        <v>400</v>
      </c>
      <c r="B30" t="s">
        <v>419</v>
      </c>
      <c r="C30" t="s">
        <v>663</v>
      </c>
      <c r="D30" t="s">
        <v>652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5">
        <v>2.5999999999999999E-2</v>
      </c>
    </row>
    <row r="31" spans="1:36" ht="14.5" x14ac:dyDescent="0.35">
      <c r="A31" t="s">
        <v>402</v>
      </c>
      <c r="B31" t="s">
        <v>420</v>
      </c>
      <c r="C31" t="s">
        <v>664</v>
      </c>
      <c r="D31" t="s">
        <v>652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5">
        <v>1.7999999999999999E-2</v>
      </c>
    </row>
    <row r="32" spans="1:36" ht="14.5" x14ac:dyDescent="0.35">
      <c r="A32" t="s">
        <v>404</v>
      </c>
      <c r="B32" t="s">
        <v>421</v>
      </c>
      <c r="C32" t="s">
        <v>665</v>
      </c>
      <c r="D32" t="s">
        <v>652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5">
        <v>5.1999999999999998E-2</v>
      </c>
    </row>
    <row r="33" spans="1:36" ht="14.5" x14ac:dyDescent="0.35">
      <c r="A33" t="s">
        <v>406</v>
      </c>
      <c r="B33" t="s">
        <v>422</v>
      </c>
      <c r="C33" t="s">
        <v>666</v>
      </c>
      <c r="D33" t="s">
        <v>652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5">
        <v>5.8999999999999997E-2</v>
      </c>
    </row>
    <row r="34" spans="1:36" ht="14.5" x14ac:dyDescent="0.35">
      <c r="A34" t="s">
        <v>408</v>
      </c>
      <c r="B34" t="s">
        <v>423</v>
      </c>
      <c r="C34" t="s">
        <v>667</v>
      </c>
      <c r="D34" t="s">
        <v>652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5">
        <v>6.9000000000000006E-2</v>
      </c>
    </row>
    <row r="35" spans="1:36" ht="14.5" x14ac:dyDescent="0.35">
      <c r="A35" t="s">
        <v>280</v>
      </c>
      <c r="B35" t="s">
        <v>424</v>
      </c>
      <c r="C35" t="s">
        <v>668</v>
      </c>
      <c r="D35" t="s">
        <v>652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5">
        <v>0.129</v>
      </c>
    </row>
    <row r="36" spans="1:36" ht="14.5" x14ac:dyDescent="0.35">
      <c r="A36" t="s">
        <v>411</v>
      </c>
      <c r="B36" t="s">
        <v>425</v>
      </c>
      <c r="C36" t="s">
        <v>669</v>
      </c>
      <c r="D36" t="s">
        <v>652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5">
        <v>0.14499999999999999</v>
      </c>
    </row>
    <row r="37" spans="1:36" ht="14.5" x14ac:dyDescent="0.35">
      <c r="A37" t="s">
        <v>413</v>
      </c>
      <c r="B37" t="s">
        <v>426</v>
      </c>
      <c r="C37" t="s">
        <v>670</v>
      </c>
      <c r="D37" t="s">
        <v>652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5">
        <v>0.14499999999999999</v>
      </c>
    </row>
    <row r="38" spans="1:36" ht="14.5" x14ac:dyDescent="0.35">
      <c r="A38" t="s">
        <v>292</v>
      </c>
      <c r="B38" t="s">
        <v>427</v>
      </c>
      <c r="C38" t="s">
        <v>671</v>
      </c>
      <c r="D38" t="s">
        <v>652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5">
        <v>0.14499999999999999</v>
      </c>
    </row>
    <row r="39" spans="1:36" ht="14.5" x14ac:dyDescent="0.35">
      <c r="A39" t="s">
        <v>428</v>
      </c>
      <c r="B39" t="s">
        <v>429</v>
      </c>
      <c r="C39" t="s">
        <v>672</v>
      </c>
      <c r="D39" t="s">
        <v>652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5">
        <v>2.5000000000000001E-2</v>
      </c>
    </row>
    <row r="40" spans="1:36" ht="14.5" x14ac:dyDescent="0.35">
      <c r="A40" t="s">
        <v>430</v>
      </c>
      <c r="C40" t="s">
        <v>673</v>
      </c>
    </row>
    <row r="41" spans="1:36" ht="14.5" x14ac:dyDescent="0.35">
      <c r="A41" t="s">
        <v>400</v>
      </c>
      <c r="B41" t="s">
        <v>431</v>
      </c>
      <c r="C41" t="s">
        <v>674</v>
      </c>
      <c r="D41" t="s">
        <v>652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5">
        <v>8.9999999999999993E-3</v>
      </c>
    </row>
    <row r="42" spans="1:36" ht="14.5" x14ac:dyDescent="0.35">
      <c r="A42" t="s">
        <v>402</v>
      </c>
      <c r="B42" t="s">
        <v>432</v>
      </c>
      <c r="C42" t="s">
        <v>675</v>
      </c>
      <c r="D42" t="s">
        <v>652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5">
        <v>-1.9E-2</v>
      </c>
    </row>
    <row r="43" spans="1:36" ht="14.5" x14ac:dyDescent="0.35">
      <c r="A43" t="s">
        <v>404</v>
      </c>
      <c r="B43" t="s">
        <v>433</v>
      </c>
      <c r="C43" t="s">
        <v>676</v>
      </c>
      <c r="D43" t="s">
        <v>652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5">
        <v>2.8000000000000001E-2</v>
      </c>
    </row>
    <row r="44" spans="1:36" ht="14.5" x14ac:dyDescent="0.35">
      <c r="A44" t="s">
        <v>406</v>
      </c>
      <c r="B44" t="s">
        <v>434</v>
      </c>
      <c r="C44" t="s">
        <v>677</v>
      </c>
      <c r="D44" t="s">
        <v>652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5">
        <v>2.9000000000000001E-2</v>
      </c>
    </row>
    <row r="45" spans="1:36" ht="14.5" x14ac:dyDescent="0.35">
      <c r="A45" t="s">
        <v>408</v>
      </c>
      <c r="B45" t="s">
        <v>435</v>
      </c>
      <c r="C45" t="s">
        <v>678</v>
      </c>
      <c r="D45" t="s">
        <v>652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280</v>
      </c>
      <c r="B46" t="s">
        <v>436</v>
      </c>
      <c r="C46" t="s">
        <v>679</v>
      </c>
      <c r="D46" t="s">
        <v>652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5">
        <v>0.127</v>
      </c>
    </row>
    <row r="47" spans="1:36" ht="14.5" x14ac:dyDescent="0.35">
      <c r="A47" t="s">
        <v>411</v>
      </c>
      <c r="B47" t="s">
        <v>437</v>
      </c>
      <c r="C47" t="s">
        <v>680</v>
      </c>
      <c r="D47" t="s">
        <v>652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5">
        <v>0.11600000000000001</v>
      </c>
    </row>
    <row r="48" spans="1:36" ht="14.5" x14ac:dyDescent="0.35">
      <c r="A48" t="s">
        <v>413</v>
      </c>
      <c r="B48" t="s">
        <v>438</v>
      </c>
      <c r="C48" t="s">
        <v>681</v>
      </c>
      <c r="D48" t="s">
        <v>652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5">
        <v>0.11600000000000001</v>
      </c>
    </row>
    <row r="49" spans="1:36" ht="14.5" x14ac:dyDescent="0.35">
      <c r="A49" t="s">
        <v>292</v>
      </c>
      <c r="B49" t="s">
        <v>439</v>
      </c>
      <c r="C49" t="s">
        <v>682</v>
      </c>
      <c r="D49" t="s">
        <v>652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5">
        <v>0.11899999999999999</v>
      </c>
    </row>
    <row r="50" spans="1:36" ht="14.5" x14ac:dyDescent="0.35">
      <c r="A50" t="s">
        <v>440</v>
      </c>
      <c r="B50" t="s">
        <v>441</v>
      </c>
      <c r="C50" t="s">
        <v>683</v>
      </c>
      <c r="D50" t="s">
        <v>652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5">
        <v>8.9999999999999993E-3</v>
      </c>
    </row>
    <row r="51" spans="1:36" ht="14.5" x14ac:dyDescent="0.35">
      <c r="A51" t="s">
        <v>442</v>
      </c>
      <c r="B51" t="s">
        <v>443</v>
      </c>
      <c r="C51" t="s">
        <v>684</v>
      </c>
      <c r="D51" t="s">
        <v>652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5">
        <v>1.6E-2</v>
      </c>
    </row>
    <row r="52" spans="1:36" ht="14.5" x14ac:dyDescent="0.35">
      <c r="A52" t="s">
        <v>444</v>
      </c>
      <c r="C52" t="s">
        <v>685</v>
      </c>
    </row>
    <row r="53" spans="1:36" ht="14.5" x14ac:dyDescent="0.35">
      <c r="A53" t="s">
        <v>399</v>
      </c>
      <c r="C53" t="s">
        <v>686</v>
      </c>
    </row>
    <row r="54" spans="1:36" ht="14.5" x14ac:dyDescent="0.35">
      <c r="A54" t="s">
        <v>400</v>
      </c>
      <c r="B54" t="s">
        <v>445</v>
      </c>
      <c r="C54" t="s">
        <v>687</v>
      </c>
      <c r="D54" t="s">
        <v>688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5">
        <v>8.0000000000000002E-3</v>
      </c>
    </row>
    <row r="55" spans="1:36" ht="14.5" x14ac:dyDescent="0.35">
      <c r="A55" t="s">
        <v>402</v>
      </c>
      <c r="B55" t="s">
        <v>446</v>
      </c>
      <c r="C55" t="s">
        <v>689</v>
      </c>
      <c r="D55" t="s">
        <v>688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5">
        <v>1.2999999999999999E-2</v>
      </c>
    </row>
    <row r="56" spans="1:36" ht="14.5" x14ac:dyDescent="0.35">
      <c r="A56" t="s">
        <v>404</v>
      </c>
      <c r="B56" t="s">
        <v>447</v>
      </c>
      <c r="C56" t="s">
        <v>690</v>
      </c>
      <c r="D56" t="s">
        <v>688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5">
        <v>9.8000000000000004E-2</v>
      </c>
    </row>
    <row r="57" spans="1:36" ht="14.5" x14ac:dyDescent="0.35">
      <c r="A57" t="s">
        <v>406</v>
      </c>
      <c r="B57" t="s">
        <v>448</v>
      </c>
      <c r="C57" t="s">
        <v>691</v>
      </c>
      <c r="D57" t="s">
        <v>688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5">
        <v>7.0999999999999994E-2</v>
      </c>
    </row>
    <row r="58" spans="1:36" ht="14.5" x14ac:dyDescent="0.35">
      <c r="A58" t="s">
        <v>408</v>
      </c>
      <c r="B58" t="s">
        <v>449</v>
      </c>
      <c r="C58" t="s">
        <v>692</v>
      </c>
      <c r="D58" t="s">
        <v>688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5">
        <v>4.8000000000000001E-2</v>
      </c>
    </row>
    <row r="59" spans="1:36" ht="14.5" x14ac:dyDescent="0.35">
      <c r="A59" t="s">
        <v>280</v>
      </c>
      <c r="B59" t="s">
        <v>450</v>
      </c>
      <c r="C59" t="s">
        <v>693</v>
      </c>
      <c r="D59" t="s">
        <v>688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5">
        <v>0.13200000000000001</v>
      </c>
    </row>
    <row r="60" spans="1:36" ht="14.5" x14ac:dyDescent="0.35">
      <c r="A60" t="s">
        <v>411</v>
      </c>
      <c r="B60" t="s">
        <v>451</v>
      </c>
      <c r="C60" t="s">
        <v>694</v>
      </c>
      <c r="D60" t="s">
        <v>688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5">
        <v>0.13500000000000001</v>
      </c>
    </row>
    <row r="61" spans="1:36" ht="14.5" x14ac:dyDescent="0.35">
      <c r="A61" t="s">
        <v>413</v>
      </c>
      <c r="B61" t="s">
        <v>452</v>
      </c>
      <c r="C61" t="s">
        <v>695</v>
      </c>
      <c r="D61" t="s">
        <v>688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5">
        <v>0.14000000000000001</v>
      </c>
    </row>
    <row r="62" spans="1:36" ht="14.5" x14ac:dyDescent="0.35">
      <c r="A62" t="s">
        <v>292</v>
      </c>
      <c r="B62" t="s">
        <v>453</v>
      </c>
      <c r="C62" t="s">
        <v>696</v>
      </c>
      <c r="D62" t="s">
        <v>688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5">
        <v>0.111</v>
      </c>
    </row>
    <row r="63" spans="1:36" ht="14.5" x14ac:dyDescent="0.35">
      <c r="A63" t="s">
        <v>416</v>
      </c>
      <c r="B63" t="s">
        <v>454</v>
      </c>
      <c r="C63" t="s">
        <v>697</v>
      </c>
      <c r="D63" t="s">
        <v>688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5">
        <v>1.4999999999999999E-2</v>
      </c>
    </row>
    <row r="64" spans="1:36" ht="14.5" x14ac:dyDescent="0.35">
      <c r="A64" t="s">
        <v>418</v>
      </c>
      <c r="C64" t="s">
        <v>698</v>
      </c>
    </row>
    <row r="65" spans="1:36" ht="14.5" x14ac:dyDescent="0.35">
      <c r="A65" t="s">
        <v>400</v>
      </c>
      <c r="B65" t="s">
        <v>455</v>
      </c>
      <c r="C65" t="s">
        <v>699</v>
      </c>
      <c r="D65" t="s">
        <v>688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5">
        <v>1.4999999999999999E-2</v>
      </c>
    </row>
    <row r="66" spans="1:36" ht="14.5" x14ac:dyDescent="0.35">
      <c r="A66" t="s">
        <v>402</v>
      </c>
      <c r="B66" t="s">
        <v>456</v>
      </c>
      <c r="C66" t="s">
        <v>700</v>
      </c>
      <c r="D66" t="s">
        <v>688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5">
        <v>8.0000000000000002E-3</v>
      </c>
    </row>
    <row r="67" spans="1:36" ht="14.5" x14ac:dyDescent="0.35">
      <c r="A67" t="s">
        <v>404</v>
      </c>
      <c r="B67" t="s">
        <v>457</v>
      </c>
      <c r="C67" t="s">
        <v>701</v>
      </c>
      <c r="D67" t="s">
        <v>688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5">
        <v>4.1000000000000002E-2</v>
      </c>
    </row>
    <row r="68" spans="1:36" ht="14.5" x14ac:dyDescent="0.35">
      <c r="A68" t="s">
        <v>406</v>
      </c>
      <c r="B68" t="s">
        <v>458</v>
      </c>
      <c r="C68" t="s">
        <v>702</v>
      </c>
      <c r="D68" t="s">
        <v>688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5">
        <v>4.8000000000000001E-2</v>
      </c>
    </row>
    <row r="69" spans="1:36" ht="14.5" x14ac:dyDescent="0.35">
      <c r="A69" t="s">
        <v>408</v>
      </c>
      <c r="B69" t="s">
        <v>459</v>
      </c>
      <c r="C69" t="s">
        <v>703</v>
      </c>
      <c r="D69" t="s">
        <v>688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5">
        <v>5.8999999999999997E-2</v>
      </c>
    </row>
    <row r="70" spans="1:36" ht="14.5" x14ac:dyDescent="0.35">
      <c r="A70" t="s">
        <v>280</v>
      </c>
      <c r="B70" t="s">
        <v>460</v>
      </c>
      <c r="C70" t="s">
        <v>704</v>
      </c>
      <c r="D70" t="s">
        <v>688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5">
        <v>0.123</v>
      </c>
    </row>
    <row r="71" spans="1:36" ht="14.5" x14ac:dyDescent="0.35">
      <c r="A71" t="s">
        <v>411</v>
      </c>
      <c r="B71" t="s">
        <v>461</v>
      </c>
      <c r="C71" t="s">
        <v>705</v>
      </c>
      <c r="D71" t="s">
        <v>688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5">
        <v>0.13500000000000001</v>
      </c>
    </row>
    <row r="72" spans="1:36" ht="14.5" x14ac:dyDescent="0.35">
      <c r="A72" t="s">
        <v>413</v>
      </c>
      <c r="B72" t="s">
        <v>462</v>
      </c>
      <c r="C72" t="s">
        <v>706</v>
      </c>
      <c r="D72" t="s">
        <v>688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5">
        <v>0.13600000000000001</v>
      </c>
    </row>
    <row r="73" spans="1:36" ht="14.5" x14ac:dyDescent="0.35">
      <c r="A73" t="s">
        <v>292</v>
      </c>
      <c r="B73" t="s">
        <v>463</v>
      </c>
      <c r="C73" t="s">
        <v>707</v>
      </c>
      <c r="D73" t="s">
        <v>688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5">
        <v>0.14499999999999999</v>
      </c>
    </row>
    <row r="74" spans="1:36" ht="14.5" x14ac:dyDescent="0.35">
      <c r="A74" t="s">
        <v>428</v>
      </c>
      <c r="B74" t="s">
        <v>464</v>
      </c>
      <c r="C74" t="s">
        <v>708</v>
      </c>
      <c r="D74" t="s">
        <v>688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5">
        <v>1.4E-2</v>
      </c>
    </row>
    <row r="75" spans="1:36" ht="14.5" x14ac:dyDescent="0.35">
      <c r="A75" t="s">
        <v>430</v>
      </c>
      <c r="C75" t="s">
        <v>709</v>
      </c>
    </row>
    <row r="76" spans="1:36" ht="14.5" x14ac:dyDescent="0.35">
      <c r="A76" t="s">
        <v>400</v>
      </c>
      <c r="B76" t="s">
        <v>465</v>
      </c>
      <c r="C76" t="s">
        <v>710</v>
      </c>
      <c r="D76" t="s">
        <v>688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5">
        <v>0</v>
      </c>
    </row>
    <row r="77" spans="1:36" ht="14.5" x14ac:dyDescent="0.35">
      <c r="A77" t="s">
        <v>402</v>
      </c>
      <c r="B77" t="s">
        <v>466</v>
      </c>
      <c r="C77" t="s">
        <v>711</v>
      </c>
      <c r="D77" t="s">
        <v>688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5">
        <v>-2.9000000000000001E-2</v>
      </c>
    </row>
    <row r="78" spans="1:36" ht="14.5" x14ac:dyDescent="0.35">
      <c r="A78" t="s">
        <v>404</v>
      </c>
      <c r="B78" t="s">
        <v>467</v>
      </c>
      <c r="C78" t="s">
        <v>712</v>
      </c>
      <c r="D78" t="s">
        <v>688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5">
        <v>0.02</v>
      </c>
    </row>
    <row r="79" spans="1:36" ht="14.5" x14ac:dyDescent="0.35">
      <c r="A79" t="s">
        <v>406</v>
      </c>
      <c r="B79" t="s">
        <v>468</v>
      </c>
      <c r="C79" t="s">
        <v>713</v>
      </c>
      <c r="D79" t="s">
        <v>688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5">
        <v>2.1000000000000001E-2</v>
      </c>
    </row>
    <row r="80" spans="1:36" ht="14.5" x14ac:dyDescent="0.35">
      <c r="A80" t="s">
        <v>408</v>
      </c>
      <c r="B80" t="s">
        <v>469</v>
      </c>
      <c r="C80" t="s">
        <v>714</v>
      </c>
      <c r="D80" t="s">
        <v>688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280</v>
      </c>
      <c r="B81" t="s">
        <v>470</v>
      </c>
      <c r="C81" t="s">
        <v>715</v>
      </c>
      <c r="D81" t="s">
        <v>688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5">
        <v>0.113</v>
      </c>
    </row>
    <row r="82" spans="1:36" ht="14.5" x14ac:dyDescent="0.35">
      <c r="A82" t="s">
        <v>411</v>
      </c>
      <c r="B82" t="s">
        <v>471</v>
      </c>
      <c r="C82" t="s">
        <v>716</v>
      </c>
      <c r="D82" t="s">
        <v>688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5">
        <v>7.2999999999999995E-2</v>
      </c>
    </row>
    <row r="83" spans="1:36" ht="14.5" x14ac:dyDescent="0.35">
      <c r="A83" t="s">
        <v>413</v>
      </c>
      <c r="B83" t="s">
        <v>472</v>
      </c>
      <c r="C83" t="s">
        <v>717</v>
      </c>
      <c r="D83" t="s">
        <v>688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5">
        <v>7.2999999999999995E-2</v>
      </c>
    </row>
    <row r="84" spans="1:36" ht="14.5" x14ac:dyDescent="0.35">
      <c r="A84" t="s">
        <v>292</v>
      </c>
      <c r="B84" t="s">
        <v>473</v>
      </c>
      <c r="C84" t="s">
        <v>718</v>
      </c>
      <c r="D84" t="s">
        <v>688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5">
        <v>0.11600000000000001</v>
      </c>
    </row>
    <row r="85" spans="1:36" ht="14.5" x14ac:dyDescent="0.35">
      <c r="A85" t="s">
        <v>440</v>
      </c>
      <c r="B85" t="s">
        <v>474</v>
      </c>
      <c r="C85" t="s">
        <v>719</v>
      </c>
      <c r="D85" t="s">
        <v>688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5">
        <v>1E-3</v>
      </c>
    </row>
    <row r="86" spans="1:36" ht="14.5" x14ac:dyDescent="0.35">
      <c r="A86" t="s">
        <v>399</v>
      </c>
      <c r="B86" t="s">
        <v>475</v>
      </c>
      <c r="C86" t="s">
        <v>720</v>
      </c>
    </row>
    <row r="87" spans="1:36" ht="14.5" x14ac:dyDescent="0.35">
      <c r="A87" t="s">
        <v>400</v>
      </c>
      <c r="B87" t="s">
        <v>476</v>
      </c>
      <c r="C87" t="s">
        <v>721</v>
      </c>
      <c r="D87" t="s">
        <v>688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5">
        <v>3.0000000000000001E-3</v>
      </c>
    </row>
    <row r="88" spans="1:36" ht="14.5" x14ac:dyDescent="0.35">
      <c r="A88" t="s">
        <v>402</v>
      </c>
      <c r="B88" t="s">
        <v>477</v>
      </c>
      <c r="C88" t="s">
        <v>722</v>
      </c>
      <c r="D88" t="s">
        <v>688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5">
        <v>0.01</v>
      </c>
    </row>
    <row r="89" spans="1:36" ht="14.5" x14ac:dyDescent="0.35">
      <c r="A89" t="s">
        <v>404</v>
      </c>
      <c r="B89" t="s">
        <v>478</v>
      </c>
      <c r="C89" t="s">
        <v>723</v>
      </c>
      <c r="D89" t="s">
        <v>688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5">
        <v>4.4999999999999998E-2</v>
      </c>
    </row>
    <row r="90" spans="1:36" ht="14.5" x14ac:dyDescent="0.35">
      <c r="A90" t="s">
        <v>406</v>
      </c>
      <c r="B90" t="s">
        <v>479</v>
      </c>
      <c r="C90" t="s">
        <v>724</v>
      </c>
      <c r="D90" t="s">
        <v>688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5">
        <v>2.1999999999999999E-2</v>
      </c>
    </row>
    <row r="91" spans="1:36" ht="14.5" x14ac:dyDescent="0.35">
      <c r="A91" t="s">
        <v>408</v>
      </c>
      <c r="B91" t="s">
        <v>480</v>
      </c>
      <c r="C91" t="s">
        <v>725</v>
      </c>
      <c r="D91" t="s">
        <v>688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5">
        <v>5.0999999999999997E-2</v>
      </c>
    </row>
    <row r="92" spans="1:36" ht="14.5" x14ac:dyDescent="0.35">
      <c r="A92" t="s">
        <v>280</v>
      </c>
      <c r="B92" t="s">
        <v>481</v>
      </c>
      <c r="C92" t="s">
        <v>726</v>
      </c>
      <c r="D92" t="s">
        <v>688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5">
        <v>0.124</v>
      </c>
    </row>
    <row r="93" spans="1:36" ht="14.5" x14ac:dyDescent="0.35">
      <c r="A93" t="s">
        <v>411</v>
      </c>
      <c r="B93" t="s">
        <v>482</v>
      </c>
      <c r="C93" t="s">
        <v>727</v>
      </c>
      <c r="D93" t="s">
        <v>688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5">
        <v>0.11</v>
      </c>
    </row>
    <row r="94" spans="1:36" ht="14.5" x14ac:dyDescent="0.35">
      <c r="A94" t="s">
        <v>413</v>
      </c>
      <c r="B94" t="s">
        <v>483</v>
      </c>
      <c r="C94" t="s">
        <v>728</v>
      </c>
      <c r="D94" t="s">
        <v>688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5">
        <v>0.114</v>
      </c>
    </row>
    <row r="95" spans="1:36" ht="14.5" x14ac:dyDescent="0.35">
      <c r="A95" t="s">
        <v>292</v>
      </c>
      <c r="B95" t="s">
        <v>484</v>
      </c>
      <c r="C95" t="s">
        <v>729</v>
      </c>
      <c r="D95" t="s">
        <v>688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5">
        <v>0.13400000000000001</v>
      </c>
    </row>
    <row r="96" spans="1:36" ht="14.5" x14ac:dyDescent="0.35">
      <c r="A96" t="s">
        <v>485</v>
      </c>
      <c r="B96" t="s">
        <v>486</v>
      </c>
      <c r="C96" t="s">
        <v>730</v>
      </c>
      <c r="D96" t="s">
        <v>688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5">
        <v>5.0000000000000001E-3</v>
      </c>
    </row>
    <row r="97" spans="1:36" ht="14.5" x14ac:dyDescent="0.35">
      <c r="A97" t="s">
        <v>487</v>
      </c>
      <c r="C97" t="s">
        <v>731</v>
      </c>
    </row>
    <row r="98" spans="1:36" ht="14.5" x14ac:dyDescent="0.35">
      <c r="A98" t="s">
        <v>399</v>
      </c>
      <c r="C98" t="s">
        <v>732</v>
      </c>
    </row>
    <row r="99" spans="1:36" ht="14.5" x14ac:dyDescent="0.35">
      <c r="A99" t="s">
        <v>400</v>
      </c>
      <c r="B99" t="s">
        <v>488</v>
      </c>
      <c r="C99" t="s">
        <v>733</v>
      </c>
      <c r="D99" t="s">
        <v>734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5">
        <v>8.0000000000000002E-3</v>
      </c>
    </row>
    <row r="100" spans="1:36" ht="14.5" x14ac:dyDescent="0.35">
      <c r="A100" t="s">
        <v>402</v>
      </c>
      <c r="B100" t="s">
        <v>489</v>
      </c>
      <c r="C100" t="s">
        <v>735</v>
      </c>
      <c r="D100" t="s">
        <v>736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5">
        <v>1.0999999999999999E-2</v>
      </c>
    </row>
    <row r="101" spans="1:36" ht="14.5" x14ac:dyDescent="0.35">
      <c r="A101" t="s">
        <v>404</v>
      </c>
      <c r="B101" t="s">
        <v>490</v>
      </c>
      <c r="C101" t="s">
        <v>737</v>
      </c>
      <c r="D101" t="s">
        <v>736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5">
        <v>5.0000000000000001E-3</v>
      </c>
    </row>
    <row r="102" spans="1:36" ht="14.5" x14ac:dyDescent="0.35">
      <c r="A102" t="s">
        <v>406</v>
      </c>
      <c r="B102" t="s">
        <v>491</v>
      </c>
      <c r="C102" t="s">
        <v>738</v>
      </c>
      <c r="D102" t="s">
        <v>736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5">
        <v>7.0000000000000001E-3</v>
      </c>
    </row>
    <row r="103" spans="1:36" ht="14.5" x14ac:dyDescent="0.35">
      <c r="A103" t="s">
        <v>408</v>
      </c>
      <c r="B103" t="s">
        <v>492</v>
      </c>
      <c r="C103" t="s">
        <v>739</v>
      </c>
      <c r="D103" t="s">
        <v>736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5">
        <v>8.9999999999999993E-3</v>
      </c>
    </row>
    <row r="104" spans="1:36" ht="14.5" x14ac:dyDescent="0.35">
      <c r="A104" t="s">
        <v>280</v>
      </c>
      <c r="B104" t="s">
        <v>493</v>
      </c>
      <c r="C104" t="s">
        <v>740</v>
      </c>
      <c r="D104" t="s">
        <v>734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5">
        <v>3.0000000000000001E-3</v>
      </c>
    </row>
    <row r="105" spans="1:36" ht="14.5" x14ac:dyDescent="0.35">
      <c r="A105" t="s">
        <v>411</v>
      </c>
      <c r="B105" t="s">
        <v>494</v>
      </c>
      <c r="C105" t="s">
        <v>741</v>
      </c>
      <c r="D105" t="s">
        <v>734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5">
        <v>8.0000000000000002E-3</v>
      </c>
    </row>
    <row r="106" spans="1:36" ht="14.5" x14ac:dyDescent="0.35">
      <c r="A106" t="s">
        <v>413</v>
      </c>
      <c r="B106" t="s">
        <v>495</v>
      </c>
      <c r="C106" t="s">
        <v>742</v>
      </c>
      <c r="D106" t="s">
        <v>736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5">
        <v>4.0000000000000001E-3</v>
      </c>
    </row>
    <row r="107" spans="1:36" ht="14.5" x14ac:dyDescent="0.35">
      <c r="A107" t="s">
        <v>292</v>
      </c>
      <c r="B107" t="s">
        <v>496</v>
      </c>
      <c r="C107" t="s">
        <v>743</v>
      </c>
      <c r="D107" t="s">
        <v>734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5">
        <v>-4.0000000000000001E-3</v>
      </c>
    </row>
    <row r="108" spans="1:36" ht="14.5" x14ac:dyDescent="0.35">
      <c r="A108" t="s">
        <v>497</v>
      </c>
      <c r="B108" t="s">
        <v>498</v>
      </c>
      <c r="C108" t="s">
        <v>744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5">
        <v>8.0000000000000002E-3</v>
      </c>
    </row>
    <row r="109" spans="1:36" ht="14.5" x14ac:dyDescent="0.35">
      <c r="A109" t="s">
        <v>418</v>
      </c>
      <c r="C109" t="s">
        <v>745</v>
      </c>
    </row>
    <row r="110" spans="1:36" ht="14.5" x14ac:dyDescent="0.35">
      <c r="A110" t="s">
        <v>400</v>
      </c>
      <c r="B110" t="s">
        <v>499</v>
      </c>
      <c r="C110" t="s">
        <v>746</v>
      </c>
      <c r="D110" t="s">
        <v>734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5">
        <v>1.2E-2</v>
      </c>
    </row>
    <row r="111" spans="1:36" ht="14.5" x14ac:dyDescent="0.35">
      <c r="A111" t="s">
        <v>402</v>
      </c>
      <c r="B111" t="s">
        <v>500</v>
      </c>
      <c r="C111" t="s">
        <v>747</v>
      </c>
      <c r="D111" t="s">
        <v>736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5">
        <v>0.01</v>
      </c>
    </row>
    <row r="112" spans="1:36" ht="14.5" x14ac:dyDescent="0.35">
      <c r="A112" t="s">
        <v>404</v>
      </c>
      <c r="B112" t="s">
        <v>501</v>
      </c>
      <c r="C112" t="s">
        <v>748</v>
      </c>
      <c r="D112" t="s">
        <v>736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5">
        <v>0.01</v>
      </c>
    </row>
    <row r="113" spans="1:36" ht="14.5" x14ac:dyDescent="0.35">
      <c r="A113" t="s">
        <v>406</v>
      </c>
      <c r="B113" t="s">
        <v>502</v>
      </c>
      <c r="C113" t="s">
        <v>749</v>
      </c>
      <c r="D113" t="s">
        <v>736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5">
        <v>1.0999999999999999E-2</v>
      </c>
    </row>
    <row r="114" spans="1:36" ht="14.5" x14ac:dyDescent="0.35">
      <c r="A114" t="s">
        <v>408</v>
      </c>
      <c r="B114" t="s">
        <v>503</v>
      </c>
      <c r="C114" t="s">
        <v>750</v>
      </c>
      <c r="D114" t="s">
        <v>751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5">
        <v>8.9999999999999993E-3</v>
      </c>
    </row>
    <row r="115" spans="1:36" ht="14.5" x14ac:dyDescent="0.35">
      <c r="A115" t="s">
        <v>280</v>
      </c>
      <c r="B115" t="s">
        <v>504</v>
      </c>
      <c r="C115" t="s">
        <v>752</v>
      </c>
      <c r="D115" t="s">
        <v>736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5">
        <v>5.0000000000000001E-3</v>
      </c>
    </row>
    <row r="116" spans="1:36" ht="14.5" x14ac:dyDescent="0.35">
      <c r="A116" t="s">
        <v>411</v>
      </c>
      <c r="B116" t="s">
        <v>505</v>
      </c>
      <c r="C116" t="s">
        <v>753</v>
      </c>
      <c r="D116" t="s">
        <v>736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5">
        <v>8.0000000000000002E-3</v>
      </c>
    </row>
    <row r="117" spans="1:36" ht="14.5" x14ac:dyDescent="0.35">
      <c r="A117" t="s">
        <v>413</v>
      </c>
      <c r="B117" t="s">
        <v>506</v>
      </c>
      <c r="C117" t="s">
        <v>754</v>
      </c>
      <c r="D117" t="s">
        <v>736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5">
        <v>8.0000000000000002E-3</v>
      </c>
    </row>
    <row r="118" spans="1:36" ht="14.5" x14ac:dyDescent="0.35">
      <c r="A118" t="s">
        <v>292</v>
      </c>
      <c r="B118" t="s">
        <v>507</v>
      </c>
      <c r="C118" t="s">
        <v>755</v>
      </c>
      <c r="D118" t="s">
        <v>736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5">
        <v>0</v>
      </c>
    </row>
    <row r="119" spans="1:36" ht="14.5" x14ac:dyDescent="0.35">
      <c r="A119" t="s">
        <v>508</v>
      </c>
      <c r="B119" t="s">
        <v>509</v>
      </c>
      <c r="C119" t="s">
        <v>756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5">
        <v>1.2E-2</v>
      </c>
    </row>
    <row r="120" spans="1:36" ht="14.5" x14ac:dyDescent="0.35">
      <c r="A120" t="s">
        <v>430</v>
      </c>
      <c r="C120" t="s">
        <v>757</v>
      </c>
    </row>
    <row r="121" spans="1:36" ht="14.5" x14ac:dyDescent="0.35">
      <c r="A121" t="s">
        <v>400</v>
      </c>
      <c r="B121" t="s">
        <v>510</v>
      </c>
      <c r="C121" t="s">
        <v>758</v>
      </c>
      <c r="D121" t="s">
        <v>734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5">
        <v>8.0000000000000002E-3</v>
      </c>
    </row>
    <row r="122" spans="1:36" ht="14.5" x14ac:dyDescent="0.35">
      <c r="A122" t="s">
        <v>402</v>
      </c>
      <c r="B122" t="s">
        <v>511</v>
      </c>
      <c r="C122" t="s">
        <v>759</v>
      </c>
      <c r="D122" t="s">
        <v>736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5">
        <v>0.01</v>
      </c>
    </row>
    <row r="123" spans="1:36" ht="14.5" x14ac:dyDescent="0.35">
      <c r="A123" t="s">
        <v>404</v>
      </c>
      <c r="B123" t="s">
        <v>512</v>
      </c>
      <c r="C123" t="s">
        <v>760</v>
      </c>
      <c r="D123" t="s">
        <v>736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5">
        <v>7.0000000000000001E-3</v>
      </c>
    </row>
    <row r="124" spans="1:36" ht="14.5" x14ac:dyDescent="0.35">
      <c r="A124" t="s">
        <v>406</v>
      </c>
      <c r="B124" t="s">
        <v>513</v>
      </c>
      <c r="C124" t="s">
        <v>761</v>
      </c>
      <c r="D124" t="s">
        <v>734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5">
        <v>8.0000000000000002E-3</v>
      </c>
    </row>
    <row r="125" spans="1:36" ht="14.5" x14ac:dyDescent="0.35">
      <c r="A125" t="s">
        <v>408</v>
      </c>
      <c r="B125" t="s">
        <v>514</v>
      </c>
      <c r="C125" t="s">
        <v>762</v>
      </c>
      <c r="D125" t="s">
        <v>736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280</v>
      </c>
      <c r="B126" t="s">
        <v>515</v>
      </c>
      <c r="C126" t="s">
        <v>763</v>
      </c>
      <c r="D126" t="s">
        <v>734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5">
        <v>1.2E-2</v>
      </c>
    </row>
    <row r="127" spans="1:36" ht="14.5" x14ac:dyDescent="0.35">
      <c r="A127" t="s">
        <v>411</v>
      </c>
      <c r="B127" t="s">
        <v>516</v>
      </c>
      <c r="C127" t="s">
        <v>764</v>
      </c>
      <c r="D127" t="s">
        <v>734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5">
        <v>0.04</v>
      </c>
    </row>
    <row r="128" spans="1:36" ht="14.5" x14ac:dyDescent="0.35">
      <c r="A128" t="s">
        <v>413</v>
      </c>
      <c r="B128" t="s">
        <v>517</v>
      </c>
      <c r="C128" t="s">
        <v>765</v>
      </c>
      <c r="D128" t="s">
        <v>736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5">
        <v>0.04</v>
      </c>
    </row>
    <row r="129" spans="1:36" ht="14.5" x14ac:dyDescent="0.35">
      <c r="A129" t="s">
        <v>292</v>
      </c>
      <c r="B129" t="s">
        <v>518</v>
      </c>
      <c r="C129" t="s">
        <v>766</v>
      </c>
      <c r="D129" t="s">
        <v>734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5">
        <v>2E-3</v>
      </c>
    </row>
    <row r="130" spans="1:36" ht="14.5" x14ac:dyDescent="0.35">
      <c r="A130" t="s">
        <v>519</v>
      </c>
      <c r="B130" t="s">
        <v>520</v>
      </c>
      <c r="C130" t="s">
        <v>767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5">
        <v>8.0000000000000002E-3</v>
      </c>
    </row>
    <row r="131" spans="1:36" ht="14.5" x14ac:dyDescent="0.35">
      <c r="A131" t="s">
        <v>521</v>
      </c>
      <c r="B131" t="s">
        <v>522</v>
      </c>
      <c r="C131" t="s">
        <v>768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5">
        <v>1.0999999999999999E-2</v>
      </c>
    </row>
    <row r="132" spans="1:36" ht="14.5" x14ac:dyDescent="0.35">
      <c r="A132" t="s">
        <v>523</v>
      </c>
      <c r="C132" t="s">
        <v>769</v>
      </c>
    </row>
    <row r="133" spans="1:36" ht="14.5" x14ac:dyDescent="0.35">
      <c r="A133" t="s">
        <v>399</v>
      </c>
      <c r="C133" t="s">
        <v>770</v>
      </c>
    </row>
    <row r="134" spans="1:36" ht="14.5" x14ac:dyDescent="0.35">
      <c r="A134" t="s">
        <v>400</v>
      </c>
      <c r="B134" t="s">
        <v>524</v>
      </c>
      <c r="C134" t="s">
        <v>771</v>
      </c>
      <c r="D134" t="s">
        <v>352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5">
        <v>2.1999999999999999E-2</v>
      </c>
    </row>
    <row r="135" spans="1:36" ht="14.5" x14ac:dyDescent="0.35">
      <c r="A135" t="s">
        <v>402</v>
      </c>
      <c r="B135" t="s">
        <v>525</v>
      </c>
      <c r="C135" t="s">
        <v>772</v>
      </c>
      <c r="D135" t="s">
        <v>352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5">
        <v>2.1000000000000001E-2</v>
      </c>
    </row>
    <row r="136" spans="1:36" ht="14.5" x14ac:dyDescent="0.35">
      <c r="A136" t="s">
        <v>404</v>
      </c>
      <c r="B136" t="s">
        <v>526</v>
      </c>
      <c r="C136" t="s">
        <v>773</v>
      </c>
      <c r="D136" t="s">
        <v>352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5">
        <v>0.11600000000000001</v>
      </c>
    </row>
    <row r="137" spans="1:36" ht="14.5" x14ac:dyDescent="0.35">
      <c r="A137" t="s">
        <v>406</v>
      </c>
      <c r="B137" t="s">
        <v>527</v>
      </c>
      <c r="C137" t="s">
        <v>774</v>
      </c>
      <c r="D137" t="s">
        <v>352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5">
        <v>0.10100000000000001</v>
      </c>
    </row>
    <row r="138" spans="1:36" ht="14.5" x14ac:dyDescent="0.35">
      <c r="A138" t="s">
        <v>408</v>
      </c>
      <c r="B138" t="s">
        <v>528</v>
      </c>
      <c r="C138" t="s">
        <v>775</v>
      </c>
      <c r="D138" t="s">
        <v>352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5">
        <v>6.6000000000000003E-2</v>
      </c>
    </row>
    <row r="139" spans="1:36" ht="14.5" x14ac:dyDescent="0.35">
      <c r="A139" t="s">
        <v>280</v>
      </c>
      <c r="B139" t="s">
        <v>529</v>
      </c>
      <c r="C139" t="s">
        <v>776</v>
      </c>
      <c r="D139" t="s">
        <v>352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5">
        <v>0.14299999999999999</v>
      </c>
    </row>
    <row r="140" spans="1:36" ht="14.5" x14ac:dyDescent="0.35">
      <c r="A140" t="s">
        <v>411</v>
      </c>
      <c r="B140" t="s">
        <v>530</v>
      </c>
      <c r="C140" t="s">
        <v>777</v>
      </c>
      <c r="D140" t="s">
        <v>352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5">
        <v>0.153</v>
      </c>
    </row>
    <row r="141" spans="1:36" ht="14.5" x14ac:dyDescent="0.35">
      <c r="A141" t="s">
        <v>413</v>
      </c>
      <c r="B141" t="s">
        <v>531</v>
      </c>
      <c r="C141" t="s">
        <v>778</v>
      </c>
      <c r="D141" t="s">
        <v>352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5">
        <v>0.153</v>
      </c>
    </row>
    <row r="142" spans="1:36" ht="14.5" x14ac:dyDescent="0.35">
      <c r="A142" t="s">
        <v>292</v>
      </c>
      <c r="B142" t="s">
        <v>532</v>
      </c>
      <c r="C142" t="s">
        <v>779</v>
      </c>
      <c r="D142" t="s">
        <v>352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5">
        <v>0.123</v>
      </c>
    </row>
    <row r="143" spans="1:36" ht="14.5" x14ac:dyDescent="0.35">
      <c r="A143" t="s">
        <v>416</v>
      </c>
      <c r="B143" t="s">
        <v>533</v>
      </c>
      <c r="C143" t="s">
        <v>780</v>
      </c>
      <c r="D143" t="s">
        <v>352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5">
        <v>2.7E-2</v>
      </c>
    </row>
    <row r="144" spans="1:36" ht="14.5" x14ac:dyDescent="0.35">
      <c r="A144" t="s">
        <v>418</v>
      </c>
      <c r="C144" t="s">
        <v>781</v>
      </c>
    </row>
    <row r="145" spans="1:36" ht="14.5" x14ac:dyDescent="0.35">
      <c r="A145" t="s">
        <v>400</v>
      </c>
      <c r="B145" t="s">
        <v>534</v>
      </c>
      <c r="C145" t="s">
        <v>782</v>
      </c>
      <c r="D145" t="s">
        <v>352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5">
        <v>2.1000000000000001E-2</v>
      </c>
    </row>
    <row r="146" spans="1:36" ht="14.5" x14ac:dyDescent="0.35">
      <c r="A146" t="s">
        <v>402</v>
      </c>
      <c r="B146" t="s">
        <v>535</v>
      </c>
      <c r="C146" t="s">
        <v>783</v>
      </c>
      <c r="D146" t="s">
        <v>352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5">
        <v>1.4E-2</v>
      </c>
    </row>
    <row r="147" spans="1:36" ht="14.5" x14ac:dyDescent="0.35">
      <c r="A147" t="s">
        <v>404</v>
      </c>
      <c r="B147" t="s">
        <v>536</v>
      </c>
      <c r="C147" t="s">
        <v>784</v>
      </c>
      <c r="D147" t="s">
        <v>352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5">
        <v>4.2999999999999997E-2</v>
      </c>
    </row>
    <row r="148" spans="1:36" ht="14.5" x14ac:dyDescent="0.35">
      <c r="A148" t="s">
        <v>406</v>
      </c>
      <c r="B148" t="s">
        <v>537</v>
      </c>
      <c r="C148" t="s">
        <v>785</v>
      </c>
      <c r="D148" t="s">
        <v>352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5">
        <v>6.4000000000000001E-2</v>
      </c>
    </row>
    <row r="149" spans="1:36" ht="14.5" x14ac:dyDescent="0.35">
      <c r="A149" t="s">
        <v>408</v>
      </c>
      <c r="B149" t="s">
        <v>538</v>
      </c>
      <c r="C149" t="s">
        <v>786</v>
      </c>
      <c r="D149" t="s">
        <v>352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5">
        <v>7.3999999999999996E-2</v>
      </c>
    </row>
    <row r="150" spans="1:36" ht="14.5" x14ac:dyDescent="0.35">
      <c r="A150" t="s">
        <v>280</v>
      </c>
      <c r="B150" t="s">
        <v>539</v>
      </c>
      <c r="C150" t="s">
        <v>787</v>
      </c>
      <c r="D150" t="s">
        <v>352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5">
        <v>0.13900000000000001</v>
      </c>
    </row>
    <row r="151" spans="1:36" ht="14.5" x14ac:dyDescent="0.35">
      <c r="A151" t="s">
        <v>411</v>
      </c>
      <c r="B151" t="s">
        <v>540</v>
      </c>
      <c r="C151" t="s">
        <v>788</v>
      </c>
      <c r="D151" t="s">
        <v>352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5">
        <v>0.157</v>
      </c>
    </row>
    <row r="152" spans="1:36" ht="14.5" x14ac:dyDescent="0.35">
      <c r="A152" t="s">
        <v>413</v>
      </c>
      <c r="B152" t="s">
        <v>541</v>
      </c>
      <c r="C152" t="s">
        <v>789</v>
      </c>
      <c r="D152" t="s">
        <v>352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5">
        <v>0.157</v>
      </c>
    </row>
    <row r="153" spans="1:36" ht="14.5" x14ac:dyDescent="0.35">
      <c r="A153" t="s">
        <v>292</v>
      </c>
      <c r="B153" t="s">
        <v>542</v>
      </c>
      <c r="C153" t="s">
        <v>790</v>
      </c>
      <c r="D153" t="s">
        <v>352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5">
        <v>0.157</v>
      </c>
    </row>
    <row r="154" spans="1:36" ht="14.5" x14ac:dyDescent="0.35">
      <c r="A154" t="s">
        <v>428</v>
      </c>
      <c r="B154" t="s">
        <v>543</v>
      </c>
      <c r="C154" t="s">
        <v>791</v>
      </c>
      <c r="D154" t="s">
        <v>352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5">
        <v>0.02</v>
      </c>
    </row>
    <row r="155" spans="1:36" ht="14.5" x14ac:dyDescent="0.35">
      <c r="A155" t="s">
        <v>430</v>
      </c>
      <c r="C155" t="s">
        <v>792</v>
      </c>
    </row>
    <row r="156" spans="1:36" ht="14.5" x14ac:dyDescent="0.35">
      <c r="A156" t="s">
        <v>400</v>
      </c>
      <c r="B156" t="s">
        <v>544</v>
      </c>
      <c r="C156" t="s">
        <v>793</v>
      </c>
      <c r="D156" t="s">
        <v>352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5">
        <v>8.0000000000000002E-3</v>
      </c>
    </row>
    <row r="157" spans="1:36" ht="14.5" x14ac:dyDescent="0.35">
      <c r="A157" t="s">
        <v>402</v>
      </c>
      <c r="B157" t="s">
        <v>545</v>
      </c>
      <c r="C157" t="s">
        <v>794</v>
      </c>
      <c r="D157" t="s">
        <v>352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5">
        <v>-4.2000000000000003E-2</v>
      </c>
    </row>
    <row r="158" spans="1:36" ht="14.5" x14ac:dyDescent="0.35">
      <c r="A158" t="s">
        <v>404</v>
      </c>
      <c r="B158" t="s">
        <v>546</v>
      </c>
      <c r="C158" t="s">
        <v>795</v>
      </c>
      <c r="D158" t="s">
        <v>352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5">
        <v>0.02</v>
      </c>
    </row>
    <row r="159" spans="1:36" ht="14.5" x14ac:dyDescent="0.35">
      <c r="A159" t="s">
        <v>406</v>
      </c>
      <c r="B159" t="s">
        <v>547</v>
      </c>
      <c r="C159" t="s">
        <v>796</v>
      </c>
      <c r="D159" t="s">
        <v>352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5">
        <v>3.4000000000000002E-2</v>
      </c>
    </row>
    <row r="160" spans="1:36" ht="14.5" x14ac:dyDescent="0.35">
      <c r="A160" t="s">
        <v>408</v>
      </c>
      <c r="B160" t="s">
        <v>548</v>
      </c>
      <c r="C160" t="s">
        <v>797</v>
      </c>
      <c r="D160" t="s">
        <v>352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280</v>
      </c>
      <c r="B161" t="s">
        <v>549</v>
      </c>
      <c r="C161" t="s">
        <v>798</v>
      </c>
      <c r="D161" t="s">
        <v>352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5">
        <v>0.13700000000000001</v>
      </c>
    </row>
    <row r="162" spans="1:36" ht="14.5" x14ac:dyDescent="0.35">
      <c r="A162" t="s">
        <v>411</v>
      </c>
      <c r="B162" t="s">
        <v>550</v>
      </c>
      <c r="C162" t="s">
        <v>799</v>
      </c>
      <c r="D162" t="s">
        <v>352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5">
        <v>0.124</v>
      </c>
    </row>
    <row r="163" spans="1:36" ht="14.5" x14ac:dyDescent="0.35">
      <c r="A163" t="s">
        <v>413</v>
      </c>
      <c r="B163" t="s">
        <v>551</v>
      </c>
      <c r="C163" t="s">
        <v>800</v>
      </c>
      <c r="D163" t="s">
        <v>352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5">
        <v>0.123</v>
      </c>
    </row>
    <row r="164" spans="1:36" ht="14.5" x14ac:dyDescent="0.35">
      <c r="A164" t="s">
        <v>292</v>
      </c>
      <c r="B164" t="s">
        <v>552</v>
      </c>
      <c r="C164" t="s">
        <v>801</v>
      </c>
      <c r="D164" t="s">
        <v>352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5">
        <v>0.126</v>
      </c>
    </row>
    <row r="165" spans="1:36" ht="14.5" x14ac:dyDescent="0.35">
      <c r="A165" t="s">
        <v>440</v>
      </c>
      <c r="B165" t="s">
        <v>553</v>
      </c>
      <c r="C165" t="s">
        <v>802</v>
      </c>
      <c r="D165" t="s">
        <v>352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5">
        <v>8.9999999999999993E-3</v>
      </c>
    </row>
    <row r="166" spans="1:36" ht="14.5" x14ac:dyDescent="0.35">
      <c r="A166" t="s">
        <v>21</v>
      </c>
      <c r="B166" t="s">
        <v>554</v>
      </c>
      <c r="C166" t="s">
        <v>803</v>
      </c>
      <c r="D166" t="s">
        <v>352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5">
        <v>1.7999999999999999E-2</v>
      </c>
    </row>
    <row r="167" spans="1:36" ht="14.5" x14ac:dyDescent="0.35">
      <c r="A167" t="s">
        <v>40</v>
      </c>
      <c r="C167" t="s">
        <v>804</v>
      </c>
    </row>
    <row r="168" spans="1:36" ht="14.5" x14ac:dyDescent="0.35">
      <c r="A168" t="s">
        <v>487</v>
      </c>
      <c r="C168" t="s">
        <v>805</v>
      </c>
    </row>
    <row r="169" spans="1:36" ht="14.5" x14ac:dyDescent="0.35">
      <c r="A169" t="s">
        <v>399</v>
      </c>
      <c r="C169" t="s">
        <v>806</v>
      </c>
    </row>
    <row r="170" spans="1:36" ht="14.5" x14ac:dyDescent="0.35">
      <c r="A170" t="s">
        <v>400</v>
      </c>
      <c r="B170" t="s">
        <v>555</v>
      </c>
      <c r="C170" t="s">
        <v>807</v>
      </c>
      <c r="D170" t="s">
        <v>734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5">
        <v>4.0000000000000001E-3</v>
      </c>
    </row>
    <row r="171" spans="1:36" ht="14.5" x14ac:dyDescent="0.35">
      <c r="A171" t="s">
        <v>402</v>
      </c>
      <c r="B171" t="s">
        <v>556</v>
      </c>
      <c r="C171" t="s">
        <v>808</v>
      </c>
      <c r="D171" t="s">
        <v>736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5">
        <v>7.0000000000000001E-3</v>
      </c>
    </row>
    <row r="172" spans="1:36" ht="14.5" x14ac:dyDescent="0.35">
      <c r="A172" t="s">
        <v>404</v>
      </c>
      <c r="B172" t="s">
        <v>557</v>
      </c>
      <c r="C172" t="s">
        <v>809</v>
      </c>
      <c r="D172" t="s">
        <v>736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5">
        <v>4.0000000000000001E-3</v>
      </c>
    </row>
    <row r="173" spans="1:36" ht="14.5" x14ac:dyDescent="0.35">
      <c r="A173" t="s">
        <v>406</v>
      </c>
      <c r="B173" t="s">
        <v>558</v>
      </c>
      <c r="C173" t="s">
        <v>810</v>
      </c>
      <c r="D173" t="s">
        <v>736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5">
        <v>4.0000000000000001E-3</v>
      </c>
    </row>
    <row r="174" spans="1:36" ht="14.5" x14ac:dyDescent="0.35">
      <c r="A174" t="s">
        <v>408</v>
      </c>
      <c r="B174" t="s">
        <v>559</v>
      </c>
      <c r="C174" t="s">
        <v>811</v>
      </c>
      <c r="D174" t="s">
        <v>736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5">
        <v>7.0000000000000001E-3</v>
      </c>
    </row>
    <row r="175" spans="1:36" ht="14.5" x14ac:dyDescent="0.35">
      <c r="A175" t="s">
        <v>280</v>
      </c>
      <c r="B175" t="s">
        <v>560</v>
      </c>
      <c r="C175" t="s">
        <v>812</v>
      </c>
      <c r="D175" t="s">
        <v>734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5">
        <v>3.0000000000000001E-3</v>
      </c>
    </row>
    <row r="176" spans="1:36" ht="14.5" x14ac:dyDescent="0.35">
      <c r="A176" t="s">
        <v>411</v>
      </c>
      <c r="B176" t="s">
        <v>561</v>
      </c>
      <c r="C176" t="s">
        <v>813</v>
      </c>
      <c r="D176" t="s">
        <v>734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5">
        <v>8.0000000000000002E-3</v>
      </c>
    </row>
    <row r="177" spans="1:36" ht="14.5" x14ac:dyDescent="0.35">
      <c r="A177" t="s">
        <v>413</v>
      </c>
      <c r="B177" t="s">
        <v>562</v>
      </c>
      <c r="C177" t="s">
        <v>814</v>
      </c>
      <c r="D177" t="s">
        <v>736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5">
        <v>4.0000000000000001E-3</v>
      </c>
    </row>
    <row r="178" spans="1:36" ht="14.5" x14ac:dyDescent="0.35">
      <c r="A178" t="s">
        <v>292</v>
      </c>
      <c r="B178" t="s">
        <v>563</v>
      </c>
      <c r="C178" t="s">
        <v>815</v>
      </c>
      <c r="D178" t="s">
        <v>734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5">
        <v>-4.0000000000000001E-3</v>
      </c>
    </row>
    <row r="179" spans="1:36" ht="14.5" x14ac:dyDescent="0.35">
      <c r="A179" t="s">
        <v>497</v>
      </c>
      <c r="B179" t="s">
        <v>564</v>
      </c>
      <c r="C179" t="s">
        <v>816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5">
        <v>4.0000000000000001E-3</v>
      </c>
    </row>
    <row r="180" spans="1:36" ht="14.5" x14ac:dyDescent="0.35">
      <c r="A180" t="s">
        <v>418</v>
      </c>
      <c r="C180" t="s">
        <v>817</v>
      </c>
    </row>
    <row r="181" spans="1:36" ht="14.5" x14ac:dyDescent="0.35">
      <c r="A181" t="s">
        <v>400</v>
      </c>
      <c r="B181" t="s">
        <v>565</v>
      </c>
      <c r="C181" t="s">
        <v>818</v>
      </c>
      <c r="D181" t="s">
        <v>734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5">
        <v>0.01</v>
      </c>
    </row>
    <row r="182" spans="1:36" ht="14.5" x14ac:dyDescent="0.35">
      <c r="A182" t="s">
        <v>402</v>
      </c>
      <c r="B182" t="s">
        <v>566</v>
      </c>
      <c r="C182" t="s">
        <v>819</v>
      </c>
      <c r="D182" t="s">
        <v>736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5">
        <v>8.9999999999999993E-3</v>
      </c>
    </row>
    <row r="183" spans="1:36" ht="14.5" x14ac:dyDescent="0.35">
      <c r="A183" t="s">
        <v>404</v>
      </c>
      <c r="B183" t="s">
        <v>567</v>
      </c>
      <c r="C183" t="s">
        <v>820</v>
      </c>
      <c r="D183" t="s">
        <v>736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5">
        <v>0.01</v>
      </c>
    </row>
    <row r="184" spans="1:36" ht="14.5" x14ac:dyDescent="0.35">
      <c r="A184" t="s">
        <v>406</v>
      </c>
      <c r="B184" t="s">
        <v>568</v>
      </c>
      <c r="C184" t="s">
        <v>821</v>
      </c>
      <c r="D184" t="s">
        <v>736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5">
        <v>0.01</v>
      </c>
    </row>
    <row r="185" spans="1:36" ht="14.5" x14ac:dyDescent="0.35">
      <c r="A185" t="s">
        <v>408</v>
      </c>
      <c r="B185" t="s">
        <v>569</v>
      </c>
      <c r="C185" t="s">
        <v>822</v>
      </c>
      <c r="D185" t="s">
        <v>751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5">
        <v>8.9999999999999993E-3</v>
      </c>
    </row>
    <row r="186" spans="1:36" ht="14.5" x14ac:dyDescent="0.35">
      <c r="A186" t="s">
        <v>280</v>
      </c>
      <c r="B186" t="s">
        <v>570</v>
      </c>
      <c r="C186" t="s">
        <v>823</v>
      </c>
      <c r="D186" t="s">
        <v>736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5">
        <v>7.0000000000000001E-3</v>
      </c>
    </row>
    <row r="187" spans="1:36" ht="14.5" x14ac:dyDescent="0.35">
      <c r="A187" t="s">
        <v>411</v>
      </c>
      <c r="B187" t="s">
        <v>571</v>
      </c>
      <c r="C187" t="s">
        <v>824</v>
      </c>
      <c r="D187" t="s">
        <v>736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5">
        <v>8.9999999999999993E-3</v>
      </c>
    </row>
    <row r="188" spans="1:36" ht="14.5" x14ac:dyDescent="0.35">
      <c r="A188" t="s">
        <v>413</v>
      </c>
      <c r="B188" t="s">
        <v>572</v>
      </c>
      <c r="C188" t="s">
        <v>825</v>
      </c>
      <c r="D188" t="s">
        <v>736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5">
        <v>8.0000000000000002E-3</v>
      </c>
    </row>
    <row r="189" spans="1:36" ht="14.5" x14ac:dyDescent="0.35">
      <c r="A189" t="s">
        <v>292</v>
      </c>
      <c r="B189" t="s">
        <v>573</v>
      </c>
      <c r="C189" t="s">
        <v>826</v>
      </c>
      <c r="D189" t="s">
        <v>736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5">
        <v>0</v>
      </c>
    </row>
    <row r="190" spans="1:36" ht="14.5" x14ac:dyDescent="0.35">
      <c r="A190" t="s">
        <v>508</v>
      </c>
      <c r="B190" t="s">
        <v>574</v>
      </c>
      <c r="C190" t="s">
        <v>827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5">
        <v>8.9999999999999993E-3</v>
      </c>
    </row>
    <row r="191" spans="1:36" ht="14.5" x14ac:dyDescent="0.35">
      <c r="A191" t="s">
        <v>430</v>
      </c>
      <c r="C191" t="s">
        <v>828</v>
      </c>
    </row>
    <row r="192" spans="1:36" ht="14.5" x14ac:dyDescent="0.35">
      <c r="A192" t="s">
        <v>400</v>
      </c>
      <c r="B192" t="s">
        <v>575</v>
      </c>
      <c r="C192" t="s">
        <v>829</v>
      </c>
      <c r="D192" t="s">
        <v>734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5">
        <v>8.0000000000000002E-3</v>
      </c>
    </row>
    <row r="193" spans="1:36" ht="14.5" x14ac:dyDescent="0.35">
      <c r="A193" t="s">
        <v>402</v>
      </c>
      <c r="B193" t="s">
        <v>576</v>
      </c>
      <c r="C193" t="s">
        <v>830</v>
      </c>
      <c r="D193" t="s">
        <v>736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5">
        <v>7.0000000000000001E-3</v>
      </c>
    </row>
    <row r="194" spans="1:36" ht="14.5" x14ac:dyDescent="0.35">
      <c r="A194" t="s">
        <v>404</v>
      </c>
      <c r="B194" t="s">
        <v>577</v>
      </c>
      <c r="C194" t="s">
        <v>831</v>
      </c>
      <c r="D194" t="s">
        <v>736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5">
        <v>6.0000000000000001E-3</v>
      </c>
    </row>
    <row r="195" spans="1:36" ht="14.5" x14ac:dyDescent="0.35">
      <c r="A195" t="s">
        <v>406</v>
      </c>
      <c r="B195" t="s">
        <v>578</v>
      </c>
      <c r="C195" t="s">
        <v>832</v>
      </c>
      <c r="D195" t="s">
        <v>734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5">
        <v>8.9999999999999993E-3</v>
      </c>
    </row>
    <row r="196" spans="1:36" ht="14.5" x14ac:dyDescent="0.35">
      <c r="A196" t="s">
        <v>408</v>
      </c>
      <c r="B196" t="s">
        <v>579</v>
      </c>
      <c r="C196" t="s">
        <v>833</v>
      </c>
      <c r="D196" t="s">
        <v>736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280</v>
      </c>
      <c r="B197" t="s">
        <v>580</v>
      </c>
      <c r="C197" t="s">
        <v>834</v>
      </c>
      <c r="D197" t="s">
        <v>734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5">
        <v>1.7000000000000001E-2</v>
      </c>
    </row>
    <row r="198" spans="1:36" ht="14.5" x14ac:dyDescent="0.35">
      <c r="A198" t="s">
        <v>411</v>
      </c>
      <c r="B198" t="s">
        <v>581</v>
      </c>
      <c r="C198" t="s">
        <v>835</v>
      </c>
      <c r="D198" t="s">
        <v>734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5">
        <v>0.01</v>
      </c>
    </row>
    <row r="199" spans="1:36" ht="14.5" x14ac:dyDescent="0.35">
      <c r="A199" t="s">
        <v>413</v>
      </c>
      <c r="B199" t="s">
        <v>582</v>
      </c>
      <c r="C199" t="s">
        <v>836</v>
      </c>
      <c r="D199" t="s">
        <v>736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5">
        <v>7.0000000000000001E-3</v>
      </c>
    </row>
    <row r="200" spans="1:36" ht="14.5" x14ac:dyDescent="0.35">
      <c r="A200" t="s">
        <v>292</v>
      </c>
      <c r="B200" t="s">
        <v>583</v>
      </c>
      <c r="C200" t="s">
        <v>837</v>
      </c>
      <c r="D200" t="s">
        <v>734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5">
        <v>3.0000000000000001E-3</v>
      </c>
    </row>
    <row r="201" spans="1:36" ht="14.5" x14ac:dyDescent="0.35">
      <c r="A201" t="s">
        <v>519</v>
      </c>
      <c r="B201" t="s">
        <v>584</v>
      </c>
      <c r="C201" t="s">
        <v>838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5">
        <v>8.0000000000000002E-3</v>
      </c>
    </row>
    <row r="202" spans="1:36" ht="14.5" x14ac:dyDescent="0.35">
      <c r="A202" t="s">
        <v>521</v>
      </c>
      <c r="B202" t="s">
        <v>585</v>
      </c>
      <c r="C202" t="s">
        <v>839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5">
        <v>8.9999999999999993E-3</v>
      </c>
    </row>
    <row r="203" spans="1:36" ht="14.5" x14ac:dyDescent="0.35">
      <c r="A203" t="s">
        <v>586</v>
      </c>
      <c r="C203" t="s">
        <v>840</v>
      </c>
    </row>
    <row r="204" spans="1:36" ht="14.5" x14ac:dyDescent="0.35">
      <c r="A204" t="s">
        <v>399</v>
      </c>
      <c r="C204" t="s">
        <v>841</v>
      </c>
    </row>
    <row r="205" spans="1:36" ht="14.5" x14ac:dyDescent="0.35">
      <c r="A205" t="s">
        <v>400</v>
      </c>
      <c r="B205" t="s">
        <v>587</v>
      </c>
      <c r="C205" t="s">
        <v>842</v>
      </c>
      <c r="D205" t="s">
        <v>156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5">
        <v>7.0000000000000001E-3</v>
      </c>
    </row>
    <row r="206" spans="1:36" ht="14.5" x14ac:dyDescent="0.35">
      <c r="A206" t="s">
        <v>402</v>
      </c>
      <c r="B206" t="s">
        <v>588</v>
      </c>
      <c r="C206" t="s">
        <v>843</v>
      </c>
      <c r="D206" t="s">
        <v>156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5">
        <v>2.7E-2</v>
      </c>
    </row>
    <row r="207" spans="1:36" ht="14.5" x14ac:dyDescent="0.35">
      <c r="A207" t="s">
        <v>404</v>
      </c>
      <c r="B207" t="s">
        <v>589</v>
      </c>
      <c r="C207" t="s">
        <v>844</v>
      </c>
      <c r="D207" t="s">
        <v>156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5">
        <v>4.9000000000000002E-2</v>
      </c>
    </row>
    <row r="208" spans="1:36" ht="14.5" x14ac:dyDescent="0.35">
      <c r="A208" t="s">
        <v>406</v>
      </c>
      <c r="B208" t="s">
        <v>590</v>
      </c>
      <c r="C208" t="s">
        <v>845</v>
      </c>
      <c r="D208" t="s">
        <v>156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5">
        <v>2.4E-2</v>
      </c>
    </row>
    <row r="209" spans="1:36" ht="14.5" x14ac:dyDescent="0.35">
      <c r="A209" t="s">
        <v>408</v>
      </c>
      <c r="B209" t="s">
        <v>591</v>
      </c>
      <c r="C209" t="s">
        <v>846</v>
      </c>
      <c r="D209" t="s">
        <v>156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5">
        <v>4.8000000000000001E-2</v>
      </c>
    </row>
    <row r="210" spans="1:36" ht="14.5" x14ac:dyDescent="0.35">
      <c r="A210" t="s">
        <v>280</v>
      </c>
      <c r="B210" t="s">
        <v>592</v>
      </c>
      <c r="C210" t="s">
        <v>847</v>
      </c>
      <c r="D210" t="s">
        <v>156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5">
        <v>4.8000000000000001E-2</v>
      </c>
    </row>
    <row r="211" spans="1:36" ht="14.5" x14ac:dyDescent="0.35">
      <c r="A211" t="s">
        <v>411</v>
      </c>
      <c r="B211" t="s">
        <v>593</v>
      </c>
      <c r="C211" t="s">
        <v>848</v>
      </c>
      <c r="D211" t="s">
        <v>156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5">
        <v>4.9000000000000002E-2</v>
      </c>
    </row>
    <row r="212" spans="1:36" ht="14.5" x14ac:dyDescent="0.35">
      <c r="A212" t="s">
        <v>413</v>
      </c>
      <c r="B212" t="s">
        <v>594</v>
      </c>
      <c r="C212" t="s">
        <v>849</v>
      </c>
      <c r="D212" t="s">
        <v>156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5">
        <v>4.9000000000000002E-2</v>
      </c>
    </row>
    <row r="213" spans="1:36" ht="14.5" x14ac:dyDescent="0.35">
      <c r="A213" t="s">
        <v>292</v>
      </c>
      <c r="B213" t="s">
        <v>595</v>
      </c>
      <c r="C213" t="s">
        <v>850</v>
      </c>
      <c r="D213" t="s">
        <v>156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5">
        <v>-4.0000000000000001E-3</v>
      </c>
    </row>
    <row r="214" spans="1:36" ht="14.5" x14ac:dyDescent="0.35">
      <c r="A214" t="s">
        <v>416</v>
      </c>
      <c r="B214" t="s">
        <v>596</v>
      </c>
      <c r="C214" t="s">
        <v>851</v>
      </c>
      <c r="D214" t="s">
        <v>156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5">
        <v>1.9E-2</v>
      </c>
    </row>
    <row r="215" spans="1:36" ht="14.5" x14ac:dyDescent="0.35">
      <c r="A215" t="s">
        <v>418</v>
      </c>
      <c r="C215" t="s">
        <v>852</v>
      </c>
    </row>
    <row r="216" spans="1:36" ht="14.5" x14ac:dyDescent="0.35">
      <c r="A216" t="s">
        <v>400</v>
      </c>
      <c r="B216" t="s">
        <v>597</v>
      </c>
      <c r="C216" t="s">
        <v>853</v>
      </c>
      <c r="D216" t="s">
        <v>156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5">
        <v>2.9000000000000001E-2</v>
      </c>
    </row>
    <row r="217" spans="1:36" ht="14.5" x14ac:dyDescent="0.35">
      <c r="A217" t="s">
        <v>402</v>
      </c>
      <c r="B217" t="s">
        <v>598</v>
      </c>
      <c r="C217" t="s">
        <v>854</v>
      </c>
      <c r="D217" t="s">
        <v>156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5">
        <v>2.5999999999999999E-2</v>
      </c>
    </row>
    <row r="218" spans="1:36" ht="14.5" x14ac:dyDescent="0.35">
      <c r="A218" t="s">
        <v>404</v>
      </c>
      <c r="B218" t="s">
        <v>599</v>
      </c>
      <c r="C218" t="s">
        <v>855</v>
      </c>
      <c r="D218" t="s">
        <v>156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5">
        <v>0.06</v>
      </c>
    </row>
    <row r="219" spans="1:36" ht="14.5" x14ac:dyDescent="0.35">
      <c r="A219" t="s">
        <v>406</v>
      </c>
      <c r="B219" t="s">
        <v>600</v>
      </c>
      <c r="C219" t="s">
        <v>856</v>
      </c>
      <c r="D219" t="s">
        <v>156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5">
        <v>3.2000000000000001E-2</v>
      </c>
    </row>
    <row r="220" spans="1:36" ht="14.5" x14ac:dyDescent="0.35">
      <c r="A220" t="s">
        <v>408</v>
      </c>
      <c r="B220" t="s">
        <v>601</v>
      </c>
      <c r="C220" t="s">
        <v>857</v>
      </c>
      <c r="D220" t="s">
        <v>156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5">
        <v>5.3999999999999999E-2</v>
      </c>
    </row>
    <row r="221" spans="1:36" ht="14.5" x14ac:dyDescent="0.35">
      <c r="A221" t="s">
        <v>280</v>
      </c>
      <c r="B221" t="s">
        <v>602</v>
      </c>
      <c r="C221" t="s">
        <v>858</v>
      </c>
      <c r="D221" t="s">
        <v>156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5">
        <v>0.06</v>
      </c>
    </row>
    <row r="222" spans="1:36" ht="14.5" x14ac:dyDescent="0.35">
      <c r="A222" t="s">
        <v>411</v>
      </c>
      <c r="B222" t="s">
        <v>603</v>
      </c>
      <c r="C222" t="s">
        <v>859</v>
      </c>
      <c r="D222" t="s">
        <v>156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5">
        <v>0.06</v>
      </c>
    </row>
    <row r="223" spans="1:36" ht="14.5" x14ac:dyDescent="0.35">
      <c r="A223" t="s">
        <v>413</v>
      </c>
      <c r="B223" t="s">
        <v>604</v>
      </c>
      <c r="C223" t="s">
        <v>860</v>
      </c>
      <c r="D223" t="s">
        <v>156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5">
        <v>0.06</v>
      </c>
    </row>
    <row r="224" spans="1:36" ht="14.5" x14ac:dyDescent="0.35">
      <c r="A224" t="s">
        <v>292</v>
      </c>
      <c r="B224" t="s">
        <v>605</v>
      </c>
      <c r="C224" t="s">
        <v>861</v>
      </c>
      <c r="D224" t="s">
        <v>156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5">
        <v>0.06</v>
      </c>
    </row>
    <row r="225" spans="1:36" ht="14.5" x14ac:dyDescent="0.35">
      <c r="A225" t="s">
        <v>428</v>
      </c>
      <c r="B225" t="s">
        <v>606</v>
      </c>
      <c r="C225" t="s">
        <v>862</v>
      </c>
      <c r="D225" t="s">
        <v>156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5">
        <v>2.9000000000000001E-2</v>
      </c>
    </row>
    <row r="226" spans="1:36" ht="14.5" x14ac:dyDescent="0.35">
      <c r="A226" t="s">
        <v>430</v>
      </c>
      <c r="C226" t="s">
        <v>863</v>
      </c>
    </row>
    <row r="227" spans="1:36" ht="14.5" x14ac:dyDescent="0.35">
      <c r="A227" t="s">
        <v>400</v>
      </c>
      <c r="B227" t="s">
        <v>607</v>
      </c>
      <c r="C227" t="s">
        <v>864</v>
      </c>
      <c r="D227" t="s">
        <v>156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5">
        <v>6.0000000000000001E-3</v>
      </c>
    </row>
    <row r="228" spans="1:36" ht="14.5" x14ac:dyDescent="0.35">
      <c r="A228" t="s">
        <v>402</v>
      </c>
      <c r="B228" t="s">
        <v>608</v>
      </c>
      <c r="C228" t="s">
        <v>865</v>
      </c>
      <c r="D228" t="s">
        <v>156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5">
        <v>6.0000000000000001E-3</v>
      </c>
    </row>
    <row r="229" spans="1:36" ht="14.5" x14ac:dyDescent="0.35">
      <c r="A229" t="s">
        <v>404</v>
      </c>
      <c r="B229" t="s">
        <v>609</v>
      </c>
      <c r="C229" t="s">
        <v>866</v>
      </c>
      <c r="D229" t="s">
        <v>156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5">
        <v>5.0000000000000001E-3</v>
      </c>
    </row>
    <row r="230" spans="1:36" ht="14.5" x14ac:dyDescent="0.35">
      <c r="A230" t="s">
        <v>406</v>
      </c>
      <c r="B230" t="s">
        <v>610</v>
      </c>
      <c r="C230" t="s">
        <v>867</v>
      </c>
      <c r="D230" t="s">
        <v>156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5">
        <v>3.1E-2</v>
      </c>
    </row>
    <row r="231" spans="1:36" ht="14.5" x14ac:dyDescent="0.35">
      <c r="A231" t="s">
        <v>408</v>
      </c>
      <c r="B231" t="s">
        <v>611</v>
      </c>
      <c r="C231" t="s">
        <v>868</v>
      </c>
      <c r="D231" t="s">
        <v>156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280</v>
      </c>
      <c r="B232" t="s">
        <v>612</v>
      </c>
      <c r="C232" t="s">
        <v>869</v>
      </c>
      <c r="D232" t="s">
        <v>156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5">
        <v>3.5999999999999997E-2</v>
      </c>
    </row>
    <row r="233" spans="1:36" ht="14.5" x14ac:dyDescent="0.35">
      <c r="A233" t="s">
        <v>411</v>
      </c>
      <c r="B233" t="s">
        <v>613</v>
      </c>
      <c r="C233" t="s">
        <v>870</v>
      </c>
      <c r="D233" t="s">
        <v>156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5">
        <v>3.6999999999999998E-2</v>
      </c>
    </row>
    <row r="234" spans="1:36" ht="14.5" x14ac:dyDescent="0.35">
      <c r="A234" t="s">
        <v>413</v>
      </c>
      <c r="B234" t="s">
        <v>614</v>
      </c>
      <c r="C234" t="s">
        <v>871</v>
      </c>
      <c r="D234" t="s">
        <v>156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5">
        <v>3.6999999999999998E-2</v>
      </c>
    </row>
    <row r="235" spans="1:36" ht="14.5" x14ac:dyDescent="0.35">
      <c r="A235" t="s">
        <v>292</v>
      </c>
      <c r="B235" t="s">
        <v>615</v>
      </c>
      <c r="C235" t="s">
        <v>872</v>
      </c>
      <c r="D235" t="s">
        <v>156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5">
        <v>3.6999999999999998E-2</v>
      </c>
    </row>
    <row r="236" spans="1:36" ht="14.5" x14ac:dyDescent="0.35">
      <c r="A236" t="s">
        <v>440</v>
      </c>
      <c r="B236" t="s">
        <v>616</v>
      </c>
      <c r="C236" t="s">
        <v>873</v>
      </c>
      <c r="D236" t="s">
        <v>156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5">
        <v>6.0000000000000001E-3</v>
      </c>
    </row>
    <row r="237" spans="1:36" ht="14.5" x14ac:dyDescent="0.35">
      <c r="A237" t="s">
        <v>268</v>
      </c>
      <c r="B237" t="s">
        <v>617</v>
      </c>
      <c r="C237" t="s">
        <v>874</v>
      </c>
      <c r="D237" t="s">
        <v>156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5">
        <v>1.7999999999999999E-2</v>
      </c>
    </row>
    <row r="238" spans="1:36" ht="14.5" x14ac:dyDescent="0.35">
      <c r="A238" t="s">
        <v>39</v>
      </c>
      <c r="C238" t="s">
        <v>875</v>
      </c>
    </row>
    <row r="239" spans="1:36" ht="14.5" x14ac:dyDescent="0.35">
      <c r="A239" t="s">
        <v>618</v>
      </c>
      <c r="B239" t="s">
        <v>619</v>
      </c>
      <c r="C239" t="s">
        <v>876</v>
      </c>
      <c r="D239" t="s">
        <v>877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5">
        <v>8.0000000000000002E-3</v>
      </c>
    </row>
    <row r="240" spans="1:36" ht="14.5" x14ac:dyDescent="0.35">
      <c r="A240" t="s">
        <v>620</v>
      </c>
      <c r="B240" t="s">
        <v>621</v>
      </c>
      <c r="C240" t="s">
        <v>878</v>
      </c>
      <c r="D240" t="s">
        <v>879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5">
        <v>6.0000000000000001E-3</v>
      </c>
    </row>
    <row r="241" spans="1:36" ht="14.5" x14ac:dyDescent="0.35">
      <c r="A241" t="s">
        <v>622</v>
      </c>
      <c r="C241" t="s">
        <v>880</v>
      </c>
    </row>
    <row r="242" spans="1:36" ht="14.5" x14ac:dyDescent="0.35">
      <c r="A242" t="s">
        <v>623</v>
      </c>
      <c r="B242" t="s">
        <v>624</v>
      </c>
      <c r="C242" t="s">
        <v>881</v>
      </c>
      <c r="D242" t="s">
        <v>688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5">
        <v>-1.7000000000000001E-2</v>
      </c>
    </row>
    <row r="243" spans="1:36" ht="14.5" x14ac:dyDescent="0.35">
      <c r="A243" t="s">
        <v>625</v>
      </c>
      <c r="B243" t="s">
        <v>626</v>
      </c>
      <c r="C243" t="s">
        <v>882</v>
      </c>
      <c r="D243" t="s">
        <v>688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627</v>
      </c>
      <c r="B244" t="s">
        <v>628</v>
      </c>
      <c r="C244" t="s">
        <v>883</v>
      </c>
      <c r="D244" t="s">
        <v>688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629</v>
      </c>
      <c r="B245" t="s">
        <v>630</v>
      </c>
      <c r="C245" t="s">
        <v>884</v>
      </c>
      <c r="D245" t="s">
        <v>688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5">
        <v>0.223</v>
      </c>
    </row>
    <row r="246" spans="1:36" ht="14.5" x14ac:dyDescent="0.35">
      <c r="A246" t="s">
        <v>38</v>
      </c>
      <c r="C246" t="s">
        <v>885</v>
      </c>
    </row>
    <row r="247" spans="1:36" ht="14.5" x14ac:dyDescent="0.35">
      <c r="A247" t="s">
        <v>631</v>
      </c>
      <c r="B247" t="s">
        <v>632</v>
      </c>
      <c r="C247" t="s">
        <v>886</v>
      </c>
      <c r="D247" t="s">
        <v>877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5">
        <v>-8.0000000000000002E-3</v>
      </c>
    </row>
    <row r="248" spans="1:36" ht="14.5" x14ac:dyDescent="0.35">
      <c r="A248" t="s">
        <v>620</v>
      </c>
      <c r="B248" t="s">
        <v>633</v>
      </c>
      <c r="C248" t="s">
        <v>887</v>
      </c>
      <c r="D248" t="s">
        <v>879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5">
        <v>6.0000000000000001E-3</v>
      </c>
    </row>
    <row r="249" spans="1:36" ht="14.5" x14ac:dyDescent="0.35">
      <c r="A249" t="s">
        <v>622</v>
      </c>
      <c r="C249" t="s">
        <v>888</v>
      </c>
    </row>
    <row r="250" spans="1:36" ht="14.5" x14ac:dyDescent="0.35">
      <c r="A250" t="s">
        <v>623</v>
      </c>
      <c r="B250" t="s">
        <v>634</v>
      </c>
      <c r="C250" t="s">
        <v>889</v>
      </c>
      <c r="D250" t="s">
        <v>688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5">
        <v>-1.4E-2</v>
      </c>
    </row>
    <row r="251" spans="1:36" ht="14.5" x14ac:dyDescent="0.35">
      <c r="A251" t="s">
        <v>625</v>
      </c>
      <c r="B251" t="s">
        <v>635</v>
      </c>
      <c r="C251" t="s">
        <v>890</v>
      </c>
      <c r="D251" t="s">
        <v>688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5">
        <v>-6.0999999999999999E-2</v>
      </c>
    </row>
    <row r="252" spans="1:36" ht="14.5" x14ac:dyDescent="0.35">
      <c r="A252" t="s">
        <v>627</v>
      </c>
      <c r="B252" t="s">
        <v>636</v>
      </c>
      <c r="C252" t="s">
        <v>891</v>
      </c>
      <c r="D252" t="s">
        <v>688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629</v>
      </c>
      <c r="B253" t="s">
        <v>637</v>
      </c>
      <c r="C253" t="s">
        <v>892</v>
      </c>
      <c r="D253" t="s">
        <v>688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5">
        <v>4.8000000000000001E-2</v>
      </c>
    </row>
    <row r="254" spans="1:36" ht="14.5" x14ac:dyDescent="0.35">
      <c r="A254" t="s">
        <v>37</v>
      </c>
      <c r="C254" t="s">
        <v>893</v>
      </c>
    </row>
    <row r="255" spans="1:36" ht="14.5" x14ac:dyDescent="0.35">
      <c r="A255" t="s">
        <v>638</v>
      </c>
      <c r="B255" t="s">
        <v>639</v>
      </c>
      <c r="C255" t="s">
        <v>894</v>
      </c>
      <c r="D255" t="s">
        <v>895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5">
        <v>0.04</v>
      </c>
    </row>
    <row r="256" spans="1:36" ht="14.5" x14ac:dyDescent="0.35">
      <c r="A256" t="s">
        <v>640</v>
      </c>
      <c r="B256" t="s">
        <v>641</v>
      </c>
      <c r="C256" t="s">
        <v>896</v>
      </c>
      <c r="D256" t="s">
        <v>895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5">
        <v>4.2000000000000003E-2</v>
      </c>
    </row>
    <row r="257" spans="1:36" ht="14.5" x14ac:dyDescent="0.35">
      <c r="A257" t="s">
        <v>642</v>
      </c>
      <c r="B257" t="s">
        <v>643</v>
      </c>
      <c r="C257" t="s">
        <v>897</v>
      </c>
      <c r="D257" t="s">
        <v>895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5">
        <v>3.7999999999999999E-2</v>
      </c>
    </row>
    <row r="258" spans="1:36" ht="14.5" x14ac:dyDescent="0.35">
      <c r="A258" t="s">
        <v>622</v>
      </c>
      <c r="C258" t="s">
        <v>898</v>
      </c>
    </row>
    <row r="259" spans="1:36" ht="14.5" x14ac:dyDescent="0.35">
      <c r="A259" t="s">
        <v>623</v>
      </c>
      <c r="B259" t="s">
        <v>644</v>
      </c>
      <c r="C259" t="s">
        <v>899</v>
      </c>
      <c r="D259" t="s">
        <v>688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5">
        <v>-0.01</v>
      </c>
    </row>
    <row r="260" spans="1:36" ht="14.5" x14ac:dyDescent="0.35">
      <c r="A260" t="s">
        <v>625</v>
      </c>
      <c r="B260" t="s">
        <v>645</v>
      </c>
      <c r="C260" t="s">
        <v>900</v>
      </c>
      <c r="D260" t="s">
        <v>688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5">
        <v>5.0000000000000001E-3</v>
      </c>
    </row>
    <row r="261" spans="1:36" ht="14.5" x14ac:dyDescent="0.35">
      <c r="A261" t="s">
        <v>627</v>
      </c>
      <c r="B261" t="s">
        <v>646</v>
      </c>
      <c r="C261" t="s">
        <v>901</v>
      </c>
      <c r="D261" t="s">
        <v>688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629</v>
      </c>
      <c r="B262" t="s">
        <v>647</v>
      </c>
      <c r="C262" t="s">
        <v>902</v>
      </c>
      <c r="D262" t="s">
        <v>688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5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36" t="s">
        <v>126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122</v>
      </c>
      <c r="H1" s="4" t="s">
        <v>123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3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9"/>
      <c r="C8" s="39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36" t="s">
        <v>126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122</v>
      </c>
      <c r="H1" s="4" t="s">
        <v>123</v>
      </c>
    </row>
    <row r="2" spans="1:10" x14ac:dyDescent="0.3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3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3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3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3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3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3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89"/>
  <sheetViews>
    <sheetView topLeftCell="R71" workbookViewId="0">
      <selection activeCell="B89" sqref="B89:AF89"/>
    </sheetView>
  </sheetViews>
  <sheetFormatPr defaultColWidth="9.1796875" defaultRowHeight="14.5" x14ac:dyDescent="0.35"/>
  <cols>
    <col min="1" max="1" width="28.453125" style="15" customWidth="1"/>
    <col min="2" max="16384" width="9.1796875" style="15"/>
  </cols>
  <sheetData>
    <row r="1" spans="1:1" x14ac:dyDescent="0.35">
      <c r="A1" s="14" t="s">
        <v>67</v>
      </c>
    </row>
    <row r="2" spans="1:1" x14ac:dyDescent="0.35">
      <c r="A2" s="22">
        <v>5</v>
      </c>
    </row>
    <row r="4" spans="1:1" x14ac:dyDescent="0.35">
      <c r="A4" s="15" t="s">
        <v>62</v>
      </c>
    </row>
    <row r="5" spans="1:1" x14ac:dyDescent="0.35">
      <c r="A5" s="15" t="s">
        <v>63</v>
      </c>
    </row>
    <row r="6" spans="1:1" x14ac:dyDescent="0.35">
      <c r="A6" s="15" t="s">
        <v>64</v>
      </c>
    </row>
    <row r="7" spans="1:1" x14ac:dyDescent="0.35">
      <c r="A7" s="15" t="s">
        <v>65</v>
      </c>
    </row>
    <row r="8" spans="1:1" x14ac:dyDescent="0.35">
      <c r="A8" s="15" t="s">
        <v>66</v>
      </c>
    </row>
    <row r="10" spans="1:1" x14ac:dyDescent="0.35">
      <c r="A10" s="14" t="s">
        <v>124</v>
      </c>
    </row>
    <row r="11" spans="1:1" x14ac:dyDescent="0.35">
      <c r="A11" s="22">
        <v>4</v>
      </c>
    </row>
    <row r="13" spans="1:1" x14ac:dyDescent="0.35">
      <c r="A13" s="15" t="s">
        <v>85</v>
      </c>
    </row>
    <row r="14" spans="1:1" x14ac:dyDescent="0.35">
      <c r="A14" s="15" t="s">
        <v>86</v>
      </c>
    </row>
    <row r="15" spans="1:1" x14ac:dyDescent="0.35">
      <c r="A15" s="15" t="s">
        <v>64</v>
      </c>
    </row>
    <row r="16" spans="1:1" x14ac:dyDescent="0.35">
      <c r="A16" s="15" t="s">
        <v>87</v>
      </c>
    </row>
    <row r="17" spans="1:1" x14ac:dyDescent="0.35">
      <c r="A17" s="15" t="s">
        <v>88</v>
      </c>
    </row>
    <row r="19" spans="1:1" x14ac:dyDescent="0.35">
      <c r="A19" s="15" t="s">
        <v>89</v>
      </c>
    </row>
    <row r="20" spans="1:1" x14ac:dyDescent="0.35">
      <c r="A20" s="15" t="s">
        <v>90</v>
      </c>
    </row>
    <row r="21" spans="1:1" x14ac:dyDescent="0.35">
      <c r="A21" s="15" t="s">
        <v>91</v>
      </c>
    </row>
    <row r="22" spans="1:1" x14ac:dyDescent="0.35">
      <c r="A22" s="15" t="s">
        <v>92</v>
      </c>
    </row>
    <row r="23" spans="1:1" x14ac:dyDescent="0.35">
      <c r="A23" s="15" t="s">
        <v>93</v>
      </c>
    </row>
    <row r="24" spans="1:1" x14ac:dyDescent="0.35">
      <c r="A24" s="15" t="s">
        <v>94</v>
      </c>
    </row>
    <row r="25" spans="1:1" x14ac:dyDescent="0.35">
      <c r="A25" s="15" t="s">
        <v>95</v>
      </c>
    </row>
    <row r="27" spans="1:1" x14ac:dyDescent="0.35">
      <c r="A27" s="14" t="s">
        <v>133</v>
      </c>
    </row>
    <row r="28" spans="1:1" x14ac:dyDescent="0.35">
      <c r="A28" s="22" t="s">
        <v>917</v>
      </c>
    </row>
    <row r="29" spans="1:1" x14ac:dyDescent="0.35">
      <c r="A29" s="22" t="s">
        <v>918</v>
      </c>
    </row>
    <row r="31" spans="1:1" x14ac:dyDescent="0.35">
      <c r="A31" s="14" t="s">
        <v>934</v>
      </c>
    </row>
    <row r="33" spans="1:17" x14ac:dyDescent="0.35">
      <c r="A33" s="46" t="s">
        <v>919</v>
      </c>
    </row>
    <row r="35" spans="1:17" x14ac:dyDescent="0.35">
      <c r="E35" s="43"/>
      <c r="F35" s="43"/>
      <c r="G35" s="43"/>
      <c r="H35" s="43"/>
      <c r="I35" s="43"/>
      <c r="J35" s="43"/>
      <c r="K35" s="43" t="s">
        <v>935</v>
      </c>
      <c r="L35" s="43"/>
      <c r="M35" s="43"/>
      <c r="N35" s="43"/>
      <c r="O35" s="43"/>
    </row>
    <row r="36" spans="1:17" s="41" customFormat="1" x14ac:dyDescent="0.35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" s="41" customFormat="1" x14ac:dyDescent="0.3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" s="41" customFormat="1" x14ac:dyDescent="0.3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45" spans="1:17" x14ac:dyDescent="0.35">
      <c r="K45" s="15" t="s">
        <v>936</v>
      </c>
    </row>
    <row r="56" spans="1:32" x14ac:dyDescent="0.35">
      <c r="A56" s="49" t="s">
        <v>951</v>
      </c>
    </row>
    <row r="57" spans="1:32" x14ac:dyDescent="0.35">
      <c r="A57" s="14" t="s">
        <v>950</v>
      </c>
    </row>
    <row r="58" spans="1:32" x14ac:dyDescent="0.35">
      <c r="A58" s="15" t="s">
        <v>125</v>
      </c>
      <c r="B58" s="15">
        <v>2020</v>
      </c>
      <c r="C58" s="15">
        <v>2021</v>
      </c>
      <c r="D58" s="15">
        <v>2022</v>
      </c>
      <c r="E58" s="15">
        <v>2023</v>
      </c>
      <c r="F58" s="15">
        <v>2024</v>
      </c>
      <c r="G58" s="15">
        <v>2025</v>
      </c>
      <c r="H58" s="15">
        <v>2026</v>
      </c>
      <c r="I58" s="15">
        <v>2027</v>
      </c>
      <c r="J58" s="15">
        <v>2028</v>
      </c>
      <c r="K58" s="15">
        <v>2029</v>
      </c>
      <c r="L58" s="15">
        <v>2030</v>
      </c>
      <c r="M58" s="15">
        <v>2031</v>
      </c>
      <c r="N58" s="15">
        <v>2032</v>
      </c>
      <c r="O58" s="15">
        <v>2033</v>
      </c>
      <c r="P58" s="15">
        <v>2034</v>
      </c>
      <c r="Q58" s="15">
        <v>2035</v>
      </c>
      <c r="R58" s="15">
        <v>2036</v>
      </c>
      <c r="S58" s="15">
        <v>2037</v>
      </c>
      <c r="T58" s="15">
        <v>2038</v>
      </c>
      <c r="U58" s="15">
        <v>2039</v>
      </c>
      <c r="V58" s="15">
        <v>2040</v>
      </c>
      <c r="W58" s="15">
        <v>2041</v>
      </c>
      <c r="X58" s="15">
        <v>2042</v>
      </c>
      <c r="Y58" s="15">
        <v>2043</v>
      </c>
      <c r="Z58" s="15">
        <v>2044</v>
      </c>
      <c r="AA58" s="15">
        <v>2045</v>
      </c>
      <c r="AB58" s="15">
        <v>2046</v>
      </c>
      <c r="AC58" s="15">
        <v>2047</v>
      </c>
      <c r="AD58" s="15">
        <v>2048</v>
      </c>
      <c r="AE58" s="15">
        <v>2049</v>
      </c>
      <c r="AF58" s="15">
        <v>2050</v>
      </c>
    </row>
    <row r="59" spans="1:32" x14ac:dyDescent="0.35">
      <c r="A59" s="15" t="s">
        <v>1</v>
      </c>
      <c r="B59" s="15">
        <v>7.1699320999999996E-2</v>
      </c>
      <c r="C59" s="15">
        <v>7.9299499999999995E-2</v>
      </c>
      <c r="D59" s="15">
        <v>8.6806201999999999E-2</v>
      </c>
      <c r="E59" s="15">
        <v>9.6378142999999999E-2</v>
      </c>
      <c r="F59" s="15">
        <v>0.10774742800000001</v>
      </c>
      <c r="G59" s="15">
        <v>0.12311778</v>
      </c>
      <c r="H59" s="15">
        <v>0.12311778</v>
      </c>
      <c r="I59" s="15">
        <v>0.12311778</v>
      </c>
      <c r="J59" s="15">
        <v>0.12710718800000001</v>
      </c>
      <c r="K59" s="15">
        <v>0.14099779000000001</v>
      </c>
      <c r="L59" s="15">
        <v>0.159449233</v>
      </c>
      <c r="M59" s="15">
        <v>0.19931154200000001</v>
      </c>
      <c r="N59" s="15">
        <v>0.24415663900000001</v>
      </c>
      <c r="O59" s="15">
        <v>0.293598358</v>
      </c>
      <c r="P59" s="15">
        <v>0.34710665899999998</v>
      </c>
      <c r="Q59" s="15">
        <v>0.40404082800000002</v>
      </c>
      <c r="R59" s="15">
        <v>0.463686345</v>
      </c>
      <c r="S59" s="15">
        <v>0.52529182900000004</v>
      </c>
      <c r="T59" s="15">
        <v>0.58810319300000002</v>
      </c>
      <c r="U59" s="15">
        <v>0.65139297799999996</v>
      </c>
      <c r="V59" s="15">
        <v>0.71448372400000004</v>
      </c>
      <c r="W59" s="15">
        <v>0.77676499200000004</v>
      </c>
      <c r="X59" s="15">
        <v>0.837704263</v>
      </c>
      <c r="Y59" s="15">
        <v>0.89685236999999995</v>
      </c>
      <c r="Z59" s="15">
        <v>0.95384432900000005</v>
      </c>
      <c r="AA59" s="15">
        <v>1</v>
      </c>
      <c r="AB59" s="15">
        <v>1</v>
      </c>
      <c r="AC59" s="15">
        <v>1</v>
      </c>
      <c r="AD59" s="15">
        <v>1</v>
      </c>
      <c r="AE59" s="15">
        <v>1</v>
      </c>
      <c r="AF59" s="15">
        <v>1</v>
      </c>
    </row>
    <row r="60" spans="1:32" x14ac:dyDescent="0.35">
      <c r="A60" s="15" t="s">
        <v>2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</row>
    <row r="61" spans="1:32" x14ac:dyDescent="0.35">
      <c r="A61" s="15" t="s">
        <v>3</v>
      </c>
      <c r="B61" s="15">
        <v>1</v>
      </c>
      <c r="C61" s="15">
        <v>1</v>
      </c>
      <c r="D61" s="15">
        <v>1</v>
      </c>
      <c r="E61" s="15">
        <v>1</v>
      </c>
      <c r="F61" s="15">
        <v>1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15">
        <v>1</v>
      </c>
      <c r="M61" s="15">
        <v>1</v>
      </c>
      <c r="N61" s="15">
        <v>1</v>
      </c>
      <c r="O61" s="15">
        <v>1</v>
      </c>
      <c r="P61" s="15">
        <v>1</v>
      </c>
      <c r="Q61" s="15">
        <v>1</v>
      </c>
      <c r="R61" s="15">
        <v>1</v>
      </c>
      <c r="S61" s="15">
        <v>1</v>
      </c>
      <c r="T61" s="15">
        <v>1</v>
      </c>
      <c r="U61" s="15">
        <v>1</v>
      </c>
      <c r="V61" s="15">
        <v>1</v>
      </c>
      <c r="W61" s="15">
        <v>1</v>
      </c>
      <c r="X61" s="15">
        <v>1</v>
      </c>
      <c r="Y61" s="15">
        <v>1</v>
      </c>
      <c r="Z61" s="15">
        <v>1</v>
      </c>
      <c r="AA61" s="15">
        <v>1</v>
      </c>
      <c r="AB61" s="15">
        <v>1</v>
      </c>
      <c r="AC61" s="15">
        <v>1</v>
      </c>
      <c r="AD61" s="15">
        <v>1</v>
      </c>
      <c r="AE61" s="15">
        <v>1</v>
      </c>
      <c r="AF61" s="15">
        <v>1</v>
      </c>
    </row>
    <row r="62" spans="1:32" x14ac:dyDescent="0.35">
      <c r="A62" s="15" t="s">
        <v>4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</row>
    <row r="63" spans="1:32" x14ac:dyDescent="0.35">
      <c r="A63" s="15" t="s">
        <v>5</v>
      </c>
      <c r="B63" s="15">
        <v>1.9460552999999998E-2</v>
      </c>
      <c r="C63" s="15">
        <v>2.0337040000000001E-2</v>
      </c>
      <c r="D63" s="15">
        <v>2.0885547000000001E-2</v>
      </c>
      <c r="E63" s="15">
        <v>2.1811047E-2</v>
      </c>
      <c r="F63" s="15">
        <v>2.2789772E-2</v>
      </c>
      <c r="G63" s="15">
        <v>2.4530158E-2</v>
      </c>
      <c r="H63" s="15">
        <v>1.9105086E-2</v>
      </c>
      <c r="I63" s="15">
        <v>2.5750637E-2</v>
      </c>
      <c r="J63" s="15">
        <v>2.9856924999999999E-2</v>
      </c>
      <c r="K63" s="15">
        <v>3.3546773000000002E-2</v>
      </c>
      <c r="L63" s="15">
        <v>3.7123840999999998E-2</v>
      </c>
      <c r="M63" s="15">
        <v>3.7123840999999998E-2</v>
      </c>
      <c r="N63" s="15">
        <v>3.7123840999999998E-2</v>
      </c>
      <c r="O63" s="15">
        <v>3.7123840999999998E-2</v>
      </c>
      <c r="P63" s="15">
        <v>3.7123840999999998E-2</v>
      </c>
      <c r="Q63" s="15">
        <v>3.7123840999999998E-2</v>
      </c>
      <c r="R63" s="15">
        <v>3.7123840999999998E-2</v>
      </c>
      <c r="S63" s="15">
        <v>3.7123840999999998E-2</v>
      </c>
      <c r="T63" s="15">
        <v>3.7123840999999998E-2</v>
      </c>
      <c r="U63" s="15">
        <v>3.7123840999999998E-2</v>
      </c>
      <c r="V63" s="15">
        <v>3.7123840999999998E-2</v>
      </c>
      <c r="W63" s="15">
        <v>3.7123840999999998E-2</v>
      </c>
      <c r="X63" s="15">
        <v>3.7123840999999998E-2</v>
      </c>
      <c r="Y63" s="15">
        <v>3.7123840999999998E-2</v>
      </c>
      <c r="Z63" s="15">
        <v>3.7123840999999998E-2</v>
      </c>
      <c r="AA63" s="15">
        <v>3.7123840999999998E-2</v>
      </c>
      <c r="AB63" s="15">
        <v>3.7123840999999998E-2</v>
      </c>
      <c r="AC63" s="15">
        <v>3.7123840999999998E-2</v>
      </c>
      <c r="AD63" s="15">
        <v>3.7123840999999998E-2</v>
      </c>
      <c r="AE63" s="15">
        <v>3.7123840999999998E-2</v>
      </c>
      <c r="AF63" s="15">
        <v>3.7123840999999998E-2</v>
      </c>
    </row>
    <row r="64" spans="1:32" x14ac:dyDescent="0.35">
      <c r="A64" s="15" t="s">
        <v>122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</row>
    <row r="65" spans="1:32" x14ac:dyDescent="0.35">
      <c r="A65" s="15" t="s">
        <v>123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</row>
    <row r="67" spans="1:32" x14ac:dyDescent="0.35">
      <c r="A67" s="14" t="s">
        <v>952</v>
      </c>
    </row>
    <row r="68" spans="1:32" x14ac:dyDescent="0.35">
      <c r="A68" s="15" t="s">
        <v>125</v>
      </c>
      <c r="B68" s="15">
        <v>2020</v>
      </c>
      <c r="C68" s="15">
        <v>2021</v>
      </c>
      <c r="D68" s="15">
        <v>2022</v>
      </c>
      <c r="E68" s="15">
        <v>2023</v>
      </c>
      <c r="F68" s="15">
        <v>2024</v>
      </c>
      <c r="G68" s="15">
        <v>2025</v>
      </c>
      <c r="H68" s="15">
        <v>2026</v>
      </c>
      <c r="I68" s="15">
        <v>2027</v>
      </c>
      <c r="J68" s="15">
        <v>2028</v>
      </c>
      <c r="K68" s="15">
        <v>2029</v>
      </c>
      <c r="L68" s="15">
        <v>2030</v>
      </c>
      <c r="M68" s="15">
        <v>2031</v>
      </c>
      <c r="N68" s="15">
        <v>2032</v>
      </c>
      <c r="O68" s="15">
        <v>2033</v>
      </c>
      <c r="P68" s="15">
        <v>2034</v>
      </c>
      <c r="Q68" s="15">
        <v>2035</v>
      </c>
      <c r="R68" s="15">
        <v>2036</v>
      </c>
      <c r="S68" s="15">
        <v>2037</v>
      </c>
      <c r="T68" s="15">
        <v>2038</v>
      </c>
      <c r="U68" s="15">
        <v>2039</v>
      </c>
      <c r="V68" s="15">
        <v>2040</v>
      </c>
      <c r="W68" s="15">
        <v>2041</v>
      </c>
      <c r="X68" s="15">
        <v>2042</v>
      </c>
      <c r="Y68" s="15">
        <v>2043</v>
      </c>
      <c r="Z68" s="15">
        <v>2044</v>
      </c>
      <c r="AA68" s="15">
        <v>2045</v>
      </c>
      <c r="AB68" s="15">
        <v>2046</v>
      </c>
      <c r="AC68" s="15">
        <v>2047</v>
      </c>
      <c r="AD68" s="15">
        <v>2048</v>
      </c>
      <c r="AE68" s="15">
        <v>2049</v>
      </c>
      <c r="AF68" s="15">
        <v>2050</v>
      </c>
    </row>
    <row r="69" spans="1:32" x14ac:dyDescent="0.35">
      <c r="A69" s="15" t="s">
        <v>1</v>
      </c>
      <c r="B69" s="15">
        <v>4.0288390000000002E-3</v>
      </c>
      <c r="C69" s="15">
        <v>7.4906770000000003E-3</v>
      </c>
      <c r="D69" s="15">
        <v>1.3517357000000001E-2</v>
      </c>
      <c r="E69" s="15">
        <v>2.2982546E-2</v>
      </c>
      <c r="F69" s="15">
        <v>3.6100624999999997E-2</v>
      </c>
      <c r="G69" s="15">
        <v>5.1007505000000002E-2</v>
      </c>
      <c r="H69" s="15">
        <v>6.5037979999999995E-2</v>
      </c>
      <c r="I69" s="15">
        <v>7.4050884999999997E-2</v>
      </c>
      <c r="J69" s="15">
        <v>7.5902622000000003E-2</v>
      </c>
      <c r="K69" s="15">
        <v>7.9969093000000005E-2</v>
      </c>
      <c r="L69" s="15">
        <v>8.5852278000000004E-2</v>
      </c>
      <c r="M69" s="15">
        <v>0.115342836</v>
      </c>
      <c r="N69" s="15">
        <v>0.12811123299999999</v>
      </c>
      <c r="O69" s="15">
        <v>0.14218904299999999</v>
      </c>
      <c r="P69" s="15">
        <v>0.15715570200000001</v>
      </c>
      <c r="Q69" s="15">
        <v>0.17312130100000001</v>
      </c>
      <c r="R69" s="15">
        <v>0.18486860099999999</v>
      </c>
      <c r="S69" s="15">
        <v>0.194230549</v>
      </c>
      <c r="T69" s="15">
        <v>0.200844037</v>
      </c>
      <c r="U69" s="15">
        <v>0.20479752200000001</v>
      </c>
      <c r="V69" s="15">
        <v>0.20639531</v>
      </c>
      <c r="W69" s="15">
        <v>0.207285109</v>
      </c>
      <c r="X69" s="15">
        <v>0.205884558</v>
      </c>
      <c r="Y69" s="15">
        <v>0.203850332</v>
      </c>
      <c r="Z69" s="15">
        <v>0.20227350999999999</v>
      </c>
      <c r="AA69" s="15">
        <v>0.201661221</v>
      </c>
      <c r="AB69" s="15">
        <v>0.202610965</v>
      </c>
      <c r="AC69" s="15">
        <v>0.20489760400000001</v>
      </c>
      <c r="AD69" s="15">
        <v>0.20845095499999999</v>
      </c>
      <c r="AE69" s="15">
        <v>0.21348747400000001</v>
      </c>
      <c r="AF69" s="15">
        <v>0.22004099999999999</v>
      </c>
    </row>
    <row r="70" spans="1:32" x14ac:dyDescent="0.35">
      <c r="A70" s="15" t="s">
        <v>2</v>
      </c>
    </row>
    <row r="71" spans="1:32" x14ac:dyDescent="0.35">
      <c r="A71" s="15" t="s">
        <v>3</v>
      </c>
      <c r="B71" s="15">
        <v>3</v>
      </c>
      <c r="C71" s="15">
        <v>3</v>
      </c>
      <c r="D71" s="15">
        <v>3</v>
      </c>
      <c r="E71" s="15">
        <v>3</v>
      </c>
      <c r="F71" s="15">
        <v>3</v>
      </c>
      <c r="G71" s="15">
        <v>3</v>
      </c>
      <c r="H71" s="15">
        <v>3</v>
      </c>
      <c r="I71" s="15">
        <v>3</v>
      </c>
      <c r="J71" s="15">
        <v>3</v>
      </c>
      <c r="K71" s="15">
        <v>3</v>
      </c>
      <c r="L71" s="15">
        <v>3</v>
      </c>
      <c r="M71" s="15">
        <v>3</v>
      </c>
      <c r="N71" s="15">
        <v>3</v>
      </c>
      <c r="O71" s="15">
        <v>3</v>
      </c>
      <c r="P71" s="15">
        <v>3</v>
      </c>
      <c r="Q71" s="15">
        <v>3</v>
      </c>
      <c r="R71" s="15">
        <v>3</v>
      </c>
      <c r="S71" s="15">
        <v>3</v>
      </c>
      <c r="T71" s="15">
        <v>3</v>
      </c>
      <c r="U71" s="15">
        <v>3</v>
      </c>
      <c r="V71" s="15">
        <v>3</v>
      </c>
      <c r="W71" s="15">
        <v>3</v>
      </c>
      <c r="X71" s="15">
        <v>3</v>
      </c>
      <c r="Y71" s="15">
        <v>3</v>
      </c>
      <c r="Z71" s="15">
        <v>3</v>
      </c>
      <c r="AA71" s="15">
        <v>3</v>
      </c>
      <c r="AB71" s="15">
        <v>3</v>
      </c>
      <c r="AC71" s="15">
        <v>3</v>
      </c>
      <c r="AD71" s="15">
        <v>3</v>
      </c>
      <c r="AE71" s="15">
        <v>3</v>
      </c>
      <c r="AF71" s="15">
        <v>3</v>
      </c>
    </row>
    <row r="72" spans="1:32" x14ac:dyDescent="0.35">
      <c r="A72" s="15" t="s">
        <v>4</v>
      </c>
      <c r="B72" s="15">
        <v>3</v>
      </c>
      <c r="C72" s="15">
        <v>3</v>
      </c>
      <c r="D72" s="15">
        <v>3</v>
      </c>
      <c r="E72" s="15">
        <v>3</v>
      </c>
      <c r="F72" s="15">
        <v>3</v>
      </c>
      <c r="G72" s="15">
        <v>3</v>
      </c>
      <c r="H72" s="15">
        <v>3</v>
      </c>
      <c r="I72" s="15">
        <v>3</v>
      </c>
      <c r="J72" s="15">
        <v>3</v>
      </c>
      <c r="K72" s="15">
        <v>3</v>
      </c>
      <c r="L72" s="15">
        <v>3</v>
      </c>
      <c r="M72" s="15">
        <v>3</v>
      </c>
      <c r="N72" s="15">
        <v>3</v>
      </c>
      <c r="O72" s="15">
        <v>3</v>
      </c>
      <c r="P72" s="15">
        <v>3</v>
      </c>
      <c r="Q72" s="15">
        <v>3</v>
      </c>
      <c r="R72" s="15">
        <v>3</v>
      </c>
      <c r="S72" s="15">
        <v>3</v>
      </c>
      <c r="T72" s="15">
        <v>3</v>
      </c>
      <c r="U72" s="15">
        <v>3</v>
      </c>
      <c r="V72" s="15">
        <v>3</v>
      </c>
      <c r="W72" s="15">
        <v>3</v>
      </c>
      <c r="X72" s="15">
        <v>3</v>
      </c>
      <c r="Y72" s="15">
        <v>3</v>
      </c>
      <c r="Z72" s="15">
        <v>3</v>
      </c>
      <c r="AA72" s="15">
        <v>3</v>
      </c>
      <c r="AB72" s="15">
        <v>3</v>
      </c>
      <c r="AC72" s="15">
        <v>3</v>
      </c>
      <c r="AD72" s="15">
        <v>3</v>
      </c>
      <c r="AE72" s="15">
        <v>3</v>
      </c>
      <c r="AF72" s="15">
        <v>3</v>
      </c>
    </row>
    <row r="73" spans="1:32" x14ac:dyDescent="0.35">
      <c r="A73" s="15" t="s">
        <v>5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</row>
    <row r="74" spans="1:32" x14ac:dyDescent="0.35">
      <c r="A74" s="15" t="s">
        <v>122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</row>
    <row r="75" spans="1:32" x14ac:dyDescent="0.35">
      <c r="A75" s="15" t="s">
        <v>123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</row>
    <row r="77" spans="1:32" x14ac:dyDescent="0.35">
      <c r="A77" s="15" t="s">
        <v>953</v>
      </c>
    </row>
    <row r="78" spans="1:32" x14ac:dyDescent="0.35">
      <c r="A78" s="15" t="s">
        <v>125</v>
      </c>
      <c r="B78" s="15">
        <v>2020</v>
      </c>
      <c r="C78" s="15">
        <v>2021</v>
      </c>
      <c r="D78" s="15">
        <v>2022</v>
      </c>
      <c r="E78" s="15">
        <v>2023</v>
      </c>
      <c r="F78" s="15">
        <v>2024</v>
      </c>
      <c r="G78" s="15">
        <v>2025</v>
      </c>
      <c r="H78" s="15">
        <v>2026</v>
      </c>
      <c r="I78" s="15">
        <v>2027</v>
      </c>
      <c r="J78" s="15">
        <v>2028</v>
      </c>
      <c r="K78" s="15">
        <v>2029</v>
      </c>
      <c r="L78" s="15">
        <v>2030</v>
      </c>
      <c r="M78" s="15">
        <v>2031</v>
      </c>
      <c r="N78" s="15">
        <v>2032</v>
      </c>
      <c r="O78" s="15">
        <v>2033</v>
      </c>
      <c r="P78" s="15">
        <v>2034</v>
      </c>
      <c r="Q78" s="15">
        <v>2035</v>
      </c>
      <c r="R78" s="15">
        <v>2036</v>
      </c>
      <c r="S78" s="15">
        <v>2037</v>
      </c>
      <c r="T78" s="15">
        <v>2038</v>
      </c>
      <c r="U78" s="15">
        <v>2039</v>
      </c>
      <c r="V78" s="15">
        <v>2040</v>
      </c>
      <c r="W78" s="15">
        <v>2041</v>
      </c>
      <c r="X78" s="15">
        <v>2042</v>
      </c>
      <c r="Y78" s="15">
        <v>2043</v>
      </c>
      <c r="Z78" s="15">
        <v>2044</v>
      </c>
      <c r="AA78" s="15">
        <v>2045</v>
      </c>
      <c r="AB78" s="15">
        <v>2046</v>
      </c>
      <c r="AC78" s="15">
        <v>2047</v>
      </c>
      <c r="AD78" s="15">
        <v>2048</v>
      </c>
      <c r="AE78" s="15">
        <v>2049</v>
      </c>
      <c r="AF78" s="15">
        <v>2050</v>
      </c>
    </row>
    <row r="79" spans="1:32" x14ac:dyDescent="0.35">
      <c r="A79" s="15" t="s">
        <v>1</v>
      </c>
      <c r="B79" s="15">
        <v>2.162813E-3</v>
      </c>
      <c r="C79" s="15">
        <v>2.3154429999999999E-3</v>
      </c>
      <c r="D79" s="15">
        <v>3.8036620000000002E-3</v>
      </c>
      <c r="E79" s="15">
        <v>5.3024580000000003E-3</v>
      </c>
      <c r="F79" s="15">
        <v>6.8161840000000003E-3</v>
      </c>
      <c r="G79" s="15">
        <v>8.3520650000000005E-3</v>
      </c>
      <c r="H79" s="15">
        <v>9.9196909999999996E-3</v>
      </c>
      <c r="I79" s="15">
        <v>1.1533804E-2</v>
      </c>
      <c r="J79" s="15">
        <v>1.3212750000000001E-2</v>
      </c>
      <c r="K79" s="15">
        <v>1.4978709E-2</v>
      </c>
      <c r="L79" s="15">
        <v>1.6867157000000001E-2</v>
      </c>
      <c r="M79" s="15">
        <v>1.7452430000000001E-2</v>
      </c>
      <c r="N79" s="15">
        <v>1.8252092000000001E-2</v>
      </c>
      <c r="O79" s="15">
        <v>1.9309627999999999E-2</v>
      </c>
      <c r="P79" s="15">
        <v>2.0645547E-2</v>
      </c>
      <c r="Q79" s="15">
        <v>2.227985E-2</v>
      </c>
      <c r="R79" s="15">
        <v>2.4351382000000001E-2</v>
      </c>
      <c r="S79" s="15">
        <v>2.6780347999999999E-2</v>
      </c>
      <c r="T79" s="15">
        <v>2.9592798E-2</v>
      </c>
      <c r="U79" s="15">
        <v>3.2960165999999999E-2</v>
      </c>
      <c r="V79" s="15">
        <v>3.7044072999999997E-2</v>
      </c>
      <c r="W79" s="15">
        <v>4.2587001999999999E-2</v>
      </c>
      <c r="X79" s="15">
        <v>4.8824688999999998E-2</v>
      </c>
      <c r="Y79" s="15">
        <v>5.5696411000000001E-2</v>
      </c>
      <c r="Z79" s="15">
        <v>6.2507718000000004E-2</v>
      </c>
      <c r="AA79" s="15">
        <v>6.8291605000000005E-2</v>
      </c>
      <c r="AB79" s="15">
        <v>7.2692810999999996E-2</v>
      </c>
      <c r="AC79" s="15">
        <v>7.5988175000000005E-2</v>
      </c>
      <c r="AD79" s="15">
        <v>7.8326194000000002E-2</v>
      </c>
      <c r="AE79" s="15">
        <v>8.0239419000000006E-2</v>
      </c>
      <c r="AF79" s="15">
        <v>8.1928860000000006E-2</v>
      </c>
    </row>
    <row r="80" spans="1:32" x14ac:dyDescent="0.35">
      <c r="A80" s="15" t="s">
        <v>2</v>
      </c>
      <c r="B80" s="15">
        <v>7.3589795E-2</v>
      </c>
      <c r="C80" s="15">
        <v>7.3995889999999995E-2</v>
      </c>
      <c r="D80" s="15">
        <v>7.3941642000000002E-2</v>
      </c>
      <c r="E80" s="15">
        <v>7.3765467000000001E-2</v>
      </c>
      <c r="F80" s="15">
        <v>7.3390425999999995E-2</v>
      </c>
      <c r="G80" s="15">
        <v>7.2711755000000003E-2</v>
      </c>
      <c r="H80" s="15">
        <v>7.1783712999999999E-2</v>
      </c>
      <c r="I80" s="15">
        <v>7.0928409999999997E-2</v>
      </c>
      <c r="J80" s="15">
        <v>7.0469529000000003E-2</v>
      </c>
      <c r="K80" s="15">
        <v>7.0480107E-2</v>
      </c>
      <c r="L80" s="15">
        <v>7.0984199999999997E-2</v>
      </c>
      <c r="M80" s="15">
        <v>7.1919686999999996E-2</v>
      </c>
      <c r="N80" s="15">
        <v>7.3416383000000002E-2</v>
      </c>
      <c r="O80" s="15">
        <v>7.5395217E-2</v>
      </c>
      <c r="P80" s="15">
        <v>7.7468259999999997E-2</v>
      </c>
      <c r="Q80" s="15">
        <v>7.9363059E-2</v>
      </c>
      <c r="R80" s="15">
        <v>8.2309397000000006E-2</v>
      </c>
      <c r="S80" s="15">
        <v>8.5071710999999994E-2</v>
      </c>
      <c r="T80" s="15">
        <v>8.7719454000000002E-2</v>
      </c>
      <c r="U80" s="15">
        <v>9.1121837999999997E-2</v>
      </c>
      <c r="V80" s="15">
        <v>9.5418878999999998E-2</v>
      </c>
      <c r="W80" s="15">
        <v>0.103777671</v>
      </c>
      <c r="X80" s="15">
        <v>0.111585432</v>
      </c>
      <c r="Y80" s="15">
        <v>0.12034946000000001</v>
      </c>
      <c r="Z80" s="15">
        <v>0.12938412199999999</v>
      </c>
      <c r="AA80" s="15">
        <v>0.13682857200000001</v>
      </c>
      <c r="AB80" s="15">
        <v>0.14210099500000001</v>
      </c>
      <c r="AC80" s="15">
        <v>0.145822912</v>
      </c>
      <c r="AD80" s="15">
        <v>0.14804408299999999</v>
      </c>
      <c r="AE80" s="15">
        <v>0.14978561500000001</v>
      </c>
      <c r="AF80" s="15">
        <v>0.15130775599999999</v>
      </c>
    </row>
    <row r="81" spans="1:32" x14ac:dyDescent="0.35">
      <c r="A81" s="15" t="s">
        <v>3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</row>
    <row r="82" spans="1:32" x14ac:dyDescent="0.35">
      <c r="A82" s="15" t="s">
        <v>4</v>
      </c>
      <c r="B82" s="15">
        <v>5</v>
      </c>
      <c r="C82" s="15">
        <v>5</v>
      </c>
      <c r="D82" s="15">
        <v>5</v>
      </c>
      <c r="E82" s="15">
        <v>5</v>
      </c>
      <c r="F82" s="15">
        <v>5</v>
      </c>
      <c r="G82" s="15">
        <v>5</v>
      </c>
      <c r="H82" s="15">
        <v>5</v>
      </c>
      <c r="I82" s="15">
        <v>5</v>
      </c>
      <c r="J82" s="15">
        <v>5</v>
      </c>
      <c r="K82" s="15">
        <v>5</v>
      </c>
      <c r="L82" s="15">
        <v>5</v>
      </c>
      <c r="M82" s="15">
        <v>5</v>
      </c>
      <c r="N82" s="15">
        <v>5</v>
      </c>
      <c r="O82" s="15">
        <v>5</v>
      </c>
      <c r="P82" s="15">
        <v>5</v>
      </c>
      <c r="Q82" s="15">
        <v>5</v>
      </c>
      <c r="R82" s="15">
        <v>5</v>
      </c>
      <c r="S82" s="15">
        <v>5</v>
      </c>
      <c r="T82" s="15">
        <v>5</v>
      </c>
      <c r="U82" s="15">
        <v>5</v>
      </c>
      <c r="V82" s="15">
        <v>5</v>
      </c>
      <c r="W82" s="15">
        <v>5</v>
      </c>
      <c r="X82" s="15">
        <v>5</v>
      </c>
      <c r="Y82" s="15">
        <v>5</v>
      </c>
      <c r="Z82" s="15">
        <v>5</v>
      </c>
      <c r="AA82" s="15">
        <v>5</v>
      </c>
      <c r="AB82" s="15">
        <v>5</v>
      </c>
      <c r="AC82" s="15">
        <v>5</v>
      </c>
      <c r="AD82" s="15">
        <v>5</v>
      </c>
      <c r="AE82" s="15">
        <v>5</v>
      </c>
      <c r="AF82" s="15">
        <v>5</v>
      </c>
    </row>
    <row r="83" spans="1:32" x14ac:dyDescent="0.35">
      <c r="A83" s="15" t="s">
        <v>5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</row>
    <row r="84" spans="1:32" x14ac:dyDescent="0.35">
      <c r="A84" s="15" t="s">
        <v>122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</row>
    <row r="85" spans="1:32" x14ac:dyDescent="0.35">
      <c r="A85" s="15" t="s">
        <v>123</v>
      </c>
      <c r="B85" s="15">
        <v>2.16E-3</v>
      </c>
      <c r="C85" s="15">
        <v>2.3154429999999999E-3</v>
      </c>
      <c r="D85" s="15">
        <v>3.8036620000000002E-3</v>
      </c>
      <c r="E85" s="15">
        <v>5.3024580000000003E-3</v>
      </c>
      <c r="F85" s="15">
        <v>6.8161840000000003E-3</v>
      </c>
      <c r="G85" s="15">
        <v>8.3520650000000005E-3</v>
      </c>
      <c r="H85" s="15">
        <v>9.9196909999999996E-3</v>
      </c>
      <c r="I85" s="15">
        <v>1.1533804E-2</v>
      </c>
      <c r="J85" s="15">
        <v>1.3212750000000001E-2</v>
      </c>
      <c r="K85" s="15">
        <v>1.4978709E-2</v>
      </c>
      <c r="L85" s="15">
        <v>1.6867157000000001E-2</v>
      </c>
      <c r="M85" s="15">
        <v>1.7452430000000001E-2</v>
      </c>
      <c r="N85" s="15">
        <v>1.8252092000000001E-2</v>
      </c>
      <c r="O85" s="15">
        <v>1.9309627999999999E-2</v>
      </c>
      <c r="P85" s="15">
        <v>2.0645547E-2</v>
      </c>
      <c r="Q85" s="15">
        <v>2.227985E-2</v>
      </c>
      <c r="R85" s="15">
        <v>2.4351382000000001E-2</v>
      </c>
      <c r="S85" s="15">
        <v>2.6780347999999999E-2</v>
      </c>
      <c r="T85" s="15">
        <v>2.9592798E-2</v>
      </c>
      <c r="U85" s="15">
        <v>3.2960165999999999E-2</v>
      </c>
      <c r="V85" s="15">
        <v>3.7044072999999997E-2</v>
      </c>
      <c r="W85" s="15">
        <v>4.2587001999999999E-2</v>
      </c>
      <c r="X85" s="15">
        <v>4.8824688999999998E-2</v>
      </c>
      <c r="Y85" s="15">
        <v>5.5696411000000001E-2</v>
      </c>
      <c r="Z85" s="15">
        <v>6.2507718000000004E-2</v>
      </c>
      <c r="AA85" s="15">
        <v>6.8291605000000005E-2</v>
      </c>
      <c r="AB85" s="15">
        <v>7.2692810999999996E-2</v>
      </c>
      <c r="AC85" s="15">
        <v>7.5988175000000005E-2</v>
      </c>
      <c r="AD85" s="15">
        <v>7.8326194000000002E-2</v>
      </c>
      <c r="AE85" s="15">
        <v>8.0239419000000006E-2</v>
      </c>
      <c r="AF85" s="15">
        <v>8.1928860000000006E-2</v>
      </c>
    </row>
    <row r="87" spans="1:32" x14ac:dyDescent="0.35">
      <c r="A87" s="15" t="s">
        <v>954</v>
      </c>
    </row>
    <row r="88" spans="1:32" x14ac:dyDescent="0.35">
      <c r="A88" s="15" t="s">
        <v>125</v>
      </c>
      <c r="B88" s="15">
        <v>2020</v>
      </c>
      <c r="C88" s="15">
        <v>2021</v>
      </c>
      <c r="D88" s="15">
        <v>2022</v>
      </c>
      <c r="E88" s="15">
        <v>2023</v>
      </c>
      <c r="F88" s="15">
        <v>2024</v>
      </c>
      <c r="G88" s="15">
        <v>2025</v>
      </c>
      <c r="H88" s="15">
        <v>2026</v>
      </c>
      <c r="I88" s="15">
        <v>2027</v>
      </c>
      <c r="J88" s="15">
        <v>2028</v>
      </c>
      <c r="K88" s="15">
        <v>2029</v>
      </c>
      <c r="L88" s="15">
        <v>2030</v>
      </c>
      <c r="M88" s="15">
        <v>2031</v>
      </c>
      <c r="N88" s="15">
        <v>2032</v>
      </c>
      <c r="O88" s="15">
        <v>2033</v>
      </c>
      <c r="P88" s="15">
        <v>2034</v>
      </c>
      <c r="Q88" s="15">
        <v>2035</v>
      </c>
      <c r="R88" s="15">
        <v>2036</v>
      </c>
      <c r="S88" s="15">
        <v>2037</v>
      </c>
      <c r="T88" s="15">
        <v>2038</v>
      </c>
      <c r="U88" s="15">
        <v>2039</v>
      </c>
      <c r="V88" s="15">
        <v>2040</v>
      </c>
      <c r="W88" s="15">
        <v>2041</v>
      </c>
      <c r="X88" s="15">
        <v>2042</v>
      </c>
      <c r="Y88" s="15">
        <v>2043</v>
      </c>
      <c r="Z88" s="15">
        <v>2044</v>
      </c>
      <c r="AA88" s="15">
        <v>2045</v>
      </c>
      <c r="AB88" s="15">
        <v>2046</v>
      </c>
      <c r="AC88" s="15">
        <v>2047</v>
      </c>
      <c r="AD88" s="15">
        <v>2048</v>
      </c>
      <c r="AE88" s="15">
        <v>2049</v>
      </c>
      <c r="AF88" s="15">
        <v>2050</v>
      </c>
    </row>
    <row r="89" spans="1:32" x14ac:dyDescent="0.35">
      <c r="A89" s="15" t="s">
        <v>1</v>
      </c>
      <c r="B89" s="15">
        <v>3.8708444000000002E-2</v>
      </c>
      <c r="C89" s="15">
        <v>4.6440683000000003E-2</v>
      </c>
      <c r="D89" s="15">
        <v>5.4172921999999998E-2</v>
      </c>
      <c r="E89" s="15">
        <v>6.1905160000000001E-2</v>
      </c>
      <c r="F89" s="15">
        <v>6.9637399000000003E-2</v>
      </c>
      <c r="G89" s="15">
        <v>7.7369637000000005E-2</v>
      </c>
      <c r="H89" s="15">
        <v>8.5101876000000007E-2</v>
      </c>
      <c r="I89" s="15">
        <v>9.2834114999999995E-2</v>
      </c>
      <c r="J89" s="15">
        <v>0.100566353</v>
      </c>
      <c r="K89" s="15">
        <v>0.108298592</v>
      </c>
      <c r="L89" s="15">
        <v>0.11603083</v>
      </c>
      <c r="M89" s="15">
        <v>0.123763069</v>
      </c>
      <c r="N89" s="15">
        <v>0.13149530700000001</v>
      </c>
      <c r="O89" s="15">
        <v>0.13922754600000001</v>
      </c>
      <c r="P89" s="15">
        <v>0.14695978500000001</v>
      </c>
      <c r="Q89" s="15">
        <v>0.16242426200000001</v>
      </c>
      <c r="R89" s="15">
        <v>0.16242426200000001</v>
      </c>
      <c r="S89" s="15">
        <v>0.16242426200000001</v>
      </c>
      <c r="T89" s="15">
        <v>0.16242426200000001</v>
      </c>
      <c r="U89" s="15">
        <v>0.16242426200000001</v>
      </c>
      <c r="V89" s="15">
        <v>0.16242426200000001</v>
      </c>
      <c r="W89" s="15">
        <v>0.16242426200000001</v>
      </c>
      <c r="X89" s="15">
        <v>0.16242426200000001</v>
      </c>
      <c r="Y89" s="15">
        <v>0.16242426200000001</v>
      </c>
      <c r="Z89" s="15">
        <v>0.16242426200000001</v>
      </c>
      <c r="AA89" s="15">
        <v>0.16242426200000001</v>
      </c>
      <c r="AB89" s="15">
        <v>0.16242426200000001</v>
      </c>
      <c r="AC89" s="15">
        <v>0.16242426200000001</v>
      </c>
      <c r="AD89" s="15">
        <v>0.16242426200000001</v>
      </c>
      <c r="AE89" s="15">
        <v>0.16242426200000001</v>
      </c>
      <c r="AF89" s="15">
        <v>0.16242426200000001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workbookViewId="0">
      <selection activeCell="H95" sqref="H95:AM102"/>
    </sheetView>
  </sheetViews>
  <sheetFormatPr defaultColWidth="9.1796875" defaultRowHeight="14.5" x14ac:dyDescent="0.35"/>
  <cols>
    <col min="1" max="1" width="23.26953125" style="15" customWidth="1"/>
    <col min="2" max="2" width="18.81640625" style="15" customWidth="1"/>
    <col min="3" max="3" width="24.1796875" style="15" customWidth="1"/>
    <col min="4" max="4" width="14.7265625" style="15" customWidth="1"/>
    <col min="5" max="5" width="16.26953125" style="15" customWidth="1"/>
    <col min="6" max="6" width="18" style="9" customWidth="1"/>
    <col min="7" max="7" width="9.1796875" style="15"/>
    <col min="8" max="9" width="9.1796875" style="15" customWidth="1"/>
    <col min="10" max="16384" width="9.1796875" style="15"/>
  </cols>
  <sheetData>
    <row r="1" spans="1:38" x14ac:dyDescent="0.35">
      <c r="A1" s="15" t="s">
        <v>100</v>
      </c>
      <c r="H1" s="23" t="s">
        <v>135</v>
      </c>
      <c r="I1" s="24"/>
      <c r="J1" s="25"/>
      <c r="K1" s="25"/>
      <c r="L1" s="25"/>
      <c r="N1" s="23" t="s">
        <v>134</v>
      </c>
      <c r="O1" s="24"/>
      <c r="P1" s="25"/>
      <c r="Q1" s="25"/>
      <c r="R1" s="25"/>
    </row>
    <row r="2" spans="1:38" x14ac:dyDescent="0.35">
      <c r="A2" s="15" t="s">
        <v>101</v>
      </c>
      <c r="H2" s="11" t="s">
        <v>96</v>
      </c>
      <c r="I2" s="26">
        <v>1</v>
      </c>
      <c r="N2" s="11" t="s">
        <v>96</v>
      </c>
      <c r="O2" s="26">
        <v>1</v>
      </c>
    </row>
    <row r="3" spans="1:38" x14ac:dyDescent="0.35">
      <c r="A3" s="15" t="s">
        <v>102</v>
      </c>
      <c r="H3" s="11" t="s">
        <v>97</v>
      </c>
      <c r="I3" s="26">
        <v>-0.3</v>
      </c>
      <c r="N3" s="11" t="s">
        <v>97</v>
      </c>
      <c r="O3" s="26">
        <v>-0.7</v>
      </c>
    </row>
    <row r="4" spans="1:38" ht="15" thickBot="1" x14ac:dyDescent="0.4">
      <c r="A4" s="15" t="s">
        <v>103</v>
      </c>
      <c r="H4" s="12" t="s">
        <v>98</v>
      </c>
      <c r="I4" s="27">
        <v>-16</v>
      </c>
      <c r="N4" s="12" t="s">
        <v>98</v>
      </c>
      <c r="O4" s="27">
        <v>-5</v>
      </c>
    </row>
    <row r="5" spans="1:38" x14ac:dyDescent="0.35">
      <c r="A5" s="15" t="s">
        <v>104</v>
      </c>
    </row>
    <row r="6" spans="1:38" ht="29" x14ac:dyDescent="0.35">
      <c r="A6" s="16"/>
      <c r="B6" s="16"/>
      <c r="C6" s="16"/>
      <c r="D6" s="2" t="s">
        <v>20</v>
      </c>
      <c r="E6" s="2" t="s">
        <v>20</v>
      </c>
      <c r="F6" s="2" t="s">
        <v>99</v>
      </c>
    </row>
    <row r="7" spans="1:38" x14ac:dyDescent="0.35">
      <c r="A7" s="16"/>
      <c r="B7" s="16"/>
      <c r="C7" s="16" t="s">
        <v>916</v>
      </c>
      <c r="D7" s="2">
        <v>2020</v>
      </c>
      <c r="E7" s="2">
        <v>2050</v>
      </c>
      <c r="F7" s="2"/>
    </row>
    <row r="8" spans="1:38" ht="43.5" x14ac:dyDescent="0.35">
      <c r="A8" s="16"/>
      <c r="B8" s="16"/>
      <c r="C8" s="16"/>
      <c r="D8" s="40">
        <v>2020</v>
      </c>
      <c r="E8" s="40">
        <v>2050</v>
      </c>
      <c r="F8" s="40" t="s">
        <v>132</v>
      </c>
    </row>
    <row r="9" spans="1:38" x14ac:dyDescent="0.3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35">
      <c r="A10" s="15" t="s">
        <v>12</v>
      </c>
      <c r="B10" s="15" t="s">
        <v>19</v>
      </c>
      <c r="C10" s="15" t="s">
        <v>1</v>
      </c>
      <c r="D10" s="29">
        <v>0.3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0.34012692312920811</v>
      </c>
      <c r="I10" s="15">
        <f>IF($F10="s-curve",$D10+($E10-$D10)*$O$2/(1+EXP($O$3*(COUNT($H$9:I$9)+$O$4))),TREND($D10:$E10,$D$9:$E$9,I$9))</f>
        <v>0.37636777483692907</v>
      </c>
      <c r="J10" s="15">
        <f>IF($F10="s-curve",$D10+($E10-$D10)*$O$2/(1+EXP($O$3*(COUNT($H$9:J$9)+$O$4))),TREND($D10:$E10,$D$9:$E$9,J$9))</f>
        <v>0.43847127800899277</v>
      </c>
      <c r="K10" s="15">
        <f>IF($F10="s-curve",$D10+($E10-$D10)*$O$2/(1+EXP($O$3*(COUNT($H$9:K$9)+$O$4))),TREND($D10:$E10,$D$9:$E$9,K$9))</f>
        <v>0.53226855948228369</v>
      </c>
      <c r="L10" s="15">
        <f>IF($F10="s-curve",$D10+($E10-$D10)*$O$2/(1+EXP($O$3*(COUNT($H$9:L$9)+$O$4))),TREND($D10:$E10,$D$9:$E$9,L$9))</f>
        <v>0.64999999999999991</v>
      </c>
      <c r="M10" s="15">
        <f>IF($F10="s-curve",$D10+($E10-$D10)*$O$2/(1+EXP($O$3*(COUNT($H$9:M$9)+$O$4))),TREND($D10:$E10,$D$9:$E$9,M$9))</f>
        <v>0.76773144051771625</v>
      </c>
      <c r="N10" s="15">
        <f>IF($F10="s-curve",$D10+($E10-$D10)*$O$2/(1+EXP($O$3*(COUNT($H$9:N$9)+$O$4))),TREND($D10:$E10,$D$9:$E$9,N$9))</f>
        <v>0.86152872199100705</v>
      </c>
      <c r="O10" s="15">
        <f>IF($F10="s-curve",$D10+($E10-$D10)*$O$2/(1+EXP($O$3*(COUNT($H$9:O$9)+$O$4))),TREND($D10:$E10,$D$9:$E$9,O$9))</f>
        <v>0.92363222516307086</v>
      </c>
      <c r="P10" s="15">
        <f>IF($F10="s-curve",$D10+($E10-$D10)*$O$2/(1+EXP($O$3*(COUNT($H$9:P$9)+$O$4))),TREND($D10:$E10,$D$9:$E$9,P$9))</f>
        <v>0.95987307687079193</v>
      </c>
      <c r="Q10" s="15">
        <f>IF($F10="s-curve",$D10+($E10-$D10)*$O$2/(1+EXP($O$3*(COUNT($H$9:Q$9)+$O$4))),TREND($D10:$E10,$D$9:$E$9,Q$9))</f>
        <v>0.97948143847405045</v>
      </c>
      <c r="R10" s="15">
        <f>IF($F10="s-curve",$D10+($E10-$D10)*$O$2/(1+EXP($O$3*(COUNT($H$9:R$9)+$O$4))),TREND($D10:$E10,$D$9:$E$9,R$9))</f>
        <v>0.98965817781470888</v>
      </c>
      <c r="S10" s="15">
        <f>IF($F10="s-curve",$D10+($E10-$D10)*$O$2/(1+EXP($O$3*(COUNT($H$9:S$9)+$O$4))),TREND($D10:$E10,$D$9:$E$9,S$9))</f>
        <v>0.99482592105900269</v>
      </c>
      <c r="T10" s="15">
        <f>IF($F10="s-curve",$D10+($E10-$D10)*$O$2/(1+EXP($O$3*(COUNT($H$9:T$9)+$O$4))),TREND($D10:$E10,$D$9:$E$9,T$9))</f>
        <v>0.9974210320703949</v>
      </c>
      <c r="U10" s="15">
        <f>IF($F10="s-curve",$D10+($E10-$D10)*$O$2/(1+EXP($O$3*(COUNT($H$9:U$9)+$O$4))),TREND($D10:$E10,$D$9:$E$9,U$9))</f>
        <v>0.99871694274025491</v>
      </c>
      <c r="V10" s="15">
        <f>IF($F10="s-curve",$D10+($E10-$D10)*$O$2/(1+EXP($O$3*(COUNT($H$9:V$9)+$O$4))),TREND($D10:$E10,$D$9:$E$9,V$9))</f>
        <v>0.99936226416391949</v>
      </c>
      <c r="W10" s="15">
        <f>IF($F10="s-curve",$D10+($E10-$D10)*$O$2/(1+EXP($O$3*(COUNT($H$9:W$9)+$O$4))),TREND($D10:$E10,$D$9:$E$9,W$9))</f>
        <v>0.99968316444373162</v>
      </c>
      <c r="X10" s="15">
        <f>IF($F10="s-curve",$D10+($E10-$D10)*$O$2/(1+EXP($O$3*(COUNT($H$9:X$9)+$O$4))),TREND($D10:$E10,$D$9:$E$9,X$9))</f>
        <v>0.99984262826083659</v>
      </c>
      <c r="Y10" s="15">
        <f>IF($F10="s-curve",$D10+($E10-$D10)*$O$2/(1+EXP($O$3*(COUNT($H$9:Y$9)+$O$4))),TREND($D10:$E10,$D$9:$E$9,Y$9))</f>
        <v>0.99992184266155926</v>
      </c>
      <c r="Z10" s="15">
        <f>IF($F10="s-curve",$D10+($E10-$D10)*$O$2/(1+EXP($O$3*(COUNT($H$9:Z$9)+$O$4))),TREND($D10:$E10,$D$9:$E$9,Z$9))</f>
        <v>0.99996118603269402</v>
      </c>
      <c r="AA10" s="15">
        <f>IF($F10="s-curve",$D10+($E10-$D10)*$O$2/(1+EXP($O$3*(COUNT($H$9:AA$9)+$O$4))),TREND($D10:$E10,$D$9:$E$9,AA$9))</f>
        <v>0.9999807250162196</v>
      </c>
      <c r="AB10" s="15">
        <f>IF($F10="s-curve",$D10+($E10-$D10)*$O$2/(1+EXP($O$3*(COUNT($H$9:AB$9)+$O$4))),TREND($D10:$E10,$D$9:$E$9,AB$9))</f>
        <v>0.9999904281936407</v>
      </c>
      <c r="AC10" s="15">
        <f>IF($F10="s-curve",$D10+($E10-$D10)*$O$2/(1+EXP($O$3*(COUNT($H$9:AC$9)+$O$4))),TREND($D10:$E10,$D$9:$E$9,AC$9))</f>
        <v>0.99999524674891127</v>
      </c>
      <c r="AD10" s="15">
        <f>IF($F10="s-curve",$D10+($E10-$D10)*$O$2/(1+EXP($O$3*(COUNT($H$9:AD$9)+$O$4))),TREND($D10:$E10,$D$9:$E$9,AD$9))</f>
        <v>0.99999763959729537</v>
      </c>
      <c r="AE10" s="15">
        <f>IF($F10="s-curve",$D10+($E10-$D10)*$O$2/(1+EXP($O$3*(COUNT($H$9:AE$9)+$O$4))),TREND($D10:$E10,$D$9:$E$9,AE$9))</f>
        <v>0.99999882785671601</v>
      </c>
      <c r="AF10" s="15">
        <f>IF($F10="s-curve",$D10+($E10-$D10)*$O$2/(1+EXP($O$3*(COUNT($H$9:AF$9)+$O$4))),TREND($D10:$E10,$D$9:$E$9,AF$9))</f>
        <v>0.99999941793038061</v>
      </c>
      <c r="AG10" s="15">
        <f>IF($F10="s-curve",$D10+($E10-$D10)*$O$2/(1+EXP($O$3*(COUNT($H$9:AG$9)+$O$4))),TREND($D10:$E10,$D$9:$E$9,AG$9))</f>
        <v>0.99999971095266016</v>
      </c>
      <c r="AH10" s="15">
        <f>IF($F10="s-curve",$D10+($E10-$D10)*$O$2/(1+EXP($O$3*(COUNT($H$9:AH$9)+$O$4))),TREND($D10:$E10,$D$9:$E$9,AH$9))</f>
        <v>0.99999985646330924</v>
      </c>
      <c r="AI10" s="15">
        <f>IF($F10="s-curve",$D10+($E10-$D10)*$O$2/(1+EXP($O$3*(COUNT($H$9:AI$9)+$O$4))),TREND($D10:$E10,$D$9:$E$9,AI$9))</f>
        <v>0.99999992872178134</v>
      </c>
      <c r="AJ10" s="15">
        <f>IF($F10="s-curve",$D10+($E10-$D10)*$O$2/(1+EXP($O$3*(COUNT($H$9:AJ$9)+$O$4))),TREND($D10:$E10,$D$9:$E$9,AJ$9))</f>
        <v>0.99999996460428231</v>
      </c>
      <c r="AK10" s="15">
        <f>IF($F10="s-curve",$D10+($E10-$D10)*$O$2/(1+EXP($O$3*(COUNT($H$9:AK$9)+$O$4))),TREND($D10:$E10,$D$9:$E$9,AK$9))</f>
        <v>0.99999998242300614</v>
      </c>
      <c r="AL10" s="15">
        <f>IF($F10="s-curve",$D10+($E10-$D10)*$O$2/(1+EXP($O$3*(COUNT($H$9:AL$9)+$O$4))),TREND($D10:$E10,$D$9:$E$9,AL$9))</f>
        <v>0.99999999127152317</v>
      </c>
    </row>
    <row r="11" spans="1:38" x14ac:dyDescent="0.35">
      <c r="C11" s="15" t="s">
        <v>2</v>
      </c>
      <c r="D11" s="29">
        <v>0</v>
      </c>
      <c r="E11" s="29">
        <v>0</v>
      </c>
      <c r="F11" s="9" t="str">
        <f>IF(D11=E11,"n/a",IF(OR(C11="battery electric vehicle",C11="natural gas vehicle",C11="plugin hybrid vehicle"),"s-curve","linear"))</f>
        <v>n/a</v>
      </c>
      <c r="H11" s="29">
        <f t="shared" ref="H11:H40" si="1">D11</f>
        <v>0</v>
      </c>
      <c r="I11" s="15">
        <f>IF($F11="s-curve",$D11+($E11-$D11)*$I$2/(1+EXP($I$3*(COUNT($H$9:I$9)+$I$4))),TREND($D11:$E11,$D$9:$E$9,I$9))</f>
        <v>0</v>
      </c>
      <c r="J11" s="15">
        <f>IF($F11="s-curve",$D11+($E11-$D11)*$I$2/(1+EXP($I$3*(COUNT($H$9:J$9)+$I$4))),TREND($D11:$E11,$D$9:$E$9,J$9))</f>
        <v>0</v>
      </c>
      <c r="K11" s="15">
        <f>IF($F11="s-curve",$D11+($E11-$D11)*$I$2/(1+EXP($I$3*(COUNT($H$9:K$9)+$I$4))),TREND($D11:$E11,$D$9:$E$9,K$9))</f>
        <v>0</v>
      </c>
      <c r="L11" s="15">
        <f>IF($F11="s-curve",$D11+($E11-$D11)*$I$2/(1+EXP($I$3*(COUNT($H$9:L$9)+$I$4))),TREND($D11:$E11,$D$9:$E$9,L$9))</f>
        <v>0</v>
      </c>
      <c r="M11" s="15">
        <f>IF($F11="s-curve",$D11+($E11-$D11)*$I$2/(1+EXP($I$3*(COUNT($H$9:M$9)+$I$4))),TREND($D11:$E11,$D$9:$E$9,M$9))</f>
        <v>0</v>
      </c>
      <c r="N11" s="15">
        <f>IF($F11="s-curve",$D11+($E11-$D11)*$I$2/(1+EXP($I$3*(COUNT($H$9:N$9)+$I$4))),TREND($D11:$E11,$D$9:$E$9,N$9))</f>
        <v>0</v>
      </c>
      <c r="O11" s="15">
        <f>IF($F11="s-curve",$D11+($E11-$D11)*$I$2/(1+EXP($I$3*(COUNT($H$9:O$9)+$I$4))),TREND($D11:$E11,$D$9:$E$9,O$9))</f>
        <v>0</v>
      </c>
      <c r="P11" s="15">
        <f>IF($F11="s-curve",$D11+($E11-$D11)*$I$2/(1+EXP($I$3*(COUNT($H$9:P$9)+$I$4))),TREND($D11:$E11,$D$9:$E$9,P$9))</f>
        <v>0</v>
      </c>
      <c r="Q11" s="15">
        <f>IF($F11="s-curve",$D11+($E11-$D11)*$I$2/(1+EXP($I$3*(COUNT($H$9:Q$9)+$I$4))),TREND($D11:$E11,$D$9:$E$9,Q$9))</f>
        <v>0</v>
      </c>
      <c r="R11" s="15">
        <f>IF($F11="s-curve",$D11+($E11-$D11)*$I$2/(1+EXP($I$3*(COUNT($H$9:R$9)+$I$4))),TREND($D11:$E11,$D$9:$E$9,R$9))</f>
        <v>0</v>
      </c>
      <c r="S11" s="15">
        <f>IF($F11="s-curve",$D11+($E11-$D11)*$I$2/(1+EXP($I$3*(COUNT($H$9:S$9)+$I$4))),TREND($D11:$E11,$D$9:$E$9,S$9))</f>
        <v>0</v>
      </c>
      <c r="T11" s="15">
        <f>IF($F11="s-curve",$D11+($E11-$D11)*$I$2/(1+EXP($I$3*(COUNT($H$9:T$9)+$I$4))),TREND($D11:$E11,$D$9:$E$9,T$9))</f>
        <v>0</v>
      </c>
      <c r="U11" s="15">
        <f>IF($F11="s-curve",$D11+($E11-$D11)*$I$2/(1+EXP($I$3*(COUNT($H$9:U$9)+$I$4))),TREND($D11:$E11,$D$9:$E$9,U$9))</f>
        <v>0</v>
      </c>
      <c r="V11" s="15">
        <f>IF($F11="s-curve",$D11+($E11-$D11)*$I$2/(1+EXP($I$3*(COUNT($H$9:V$9)+$I$4))),TREND($D11:$E11,$D$9:$E$9,V$9))</f>
        <v>0</v>
      </c>
      <c r="W11" s="15">
        <f>IF($F11="s-curve",$D11+($E11-$D11)*$I$2/(1+EXP($I$3*(COUNT($H$9:W$9)+$I$4))),TREND($D11:$E11,$D$9:$E$9,W$9))</f>
        <v>0</v>
      </c>
      <c r="X11" s="15">
        <f>IF($F11="s-curve",$D11+($E11-$D11)*$I$2/(1+EXP($I$3*(COUNT($H$9:X$9)+$I$4))),TREND($D11:$E11,$D$9:$E$9,X$9))</f>
        <v>0</v>
      </c>
      <c r="Y11" s="15">
        <f>IF($F11="s-curve",$D11+($E11-$D11)*$I$2/(1+EXP($I$3*(COUNT($H$9:Y$9)+$I$4))),TREND($D11:$E11,$D$9:$E$9,Y$9))</f>
        <v>0</v>
      </c>
      <c r="Z11" s="15">
        <f>IF($F11="s-curve",$D11+($E11-$D11)*$I$2/(1+EXP($I$3*(COUNT($H$9:Z$9)+$I$4))),TREND($D11:$E11,$D$9:$E$9,Z$9))</f>
        <v>0</v>
      </c>
      <c r="AA11" s="15">
        <f>IF($F11="s-curve",$D11+($E11-$D11)*$I$2/(1+EXP($I$3*(COUNT($H$9:AA$9)+$I$4))),TREND($D11:$E11,$D$9:$E$9,AA$9))</f>
        <v>0</v>
      </c>
      <c r="AB11" s="15">
        <f>IF($F11="s-curve",$D11+($E11-$D11)*$I$2/(1+EXP($I$3*(COUNT($H$9:AB$9)+$I$4))),TREND($D11:$E11,$D$9:$E$9,AB$9))</f>
        <v>0</v>
      </c>
      <c r="AC11" s="15">
        <f>IF($F11="s-curve",$D11+($E11-$D11)*$I$2/(1+EXP($I$3*(COUNT($H$9:AC$9)+$I$4))),TREND($D11:$E11,$D$9:$E$9,AC$9))</f>
        <v>0</v>
      </c>
      <c r="AD11" s="15">
        <f>IF($F11="s-curve",$D11+($E11-$D11)*$I$2/(1+EXP($I$3*(COUNT($H$9:AD$9)+$I$4))),TREND($D11:$E11,$D$9:$E$9,AD$9))</f>
        <v>0</v>
      </c>
      <c r="AE11" s="15">
        <f>IF($F11="s-curve",$D11+($E11-$D11)*$I$2/(1+EXP($I$3*(COUNT($H$9:AE$9)+$I$4))),TREND($D11:$E11,$D$9:$E$9,AE$9))</f>
        <v>0</v>
      </c>
      <c r="AF11" s="15">
        <f>IF($F11="s-curve",$D11+($E11-$D11)*$I$2/(1+EXP($I$3*(COUNT($H$9:AF$9)+$I$4))),TREND($D11:$E11,$D$9:$E$9,AF$9))</f>
        <v>0</v>
      </c>
      <c r="AG11" s="15">
        <f>IF($F11="s-curve",$D11+($E11-$D11)*$I$2/(1+EXP($I$3*(COUNT($H$9:AG$9)+$I$4))),TREND($D11:$E11,$D$9:$E$9,AG$9))</f>
        <v>0</v>
      </c>
      <c r="AH11" s="15">
        <f>IF($F11="s-curve",$D11+($E11-$D11)*$I$2/(1+EXP($I$3*(COUNT($H$9:AH$9)+$I$4))),TREND($D11:$E11,$D$9:$E$9,AH$9))</f>
        <v>0</v>
      </c>
      <c r="AI11" s="15">
        <f>IF($F11="s-curve",$D11+($E11-$D11)*$I$2/(1+EXP($I$3*(COUNT($H$9:AI$9)+$I$4))),TREND($D11:$E11,$D$9:$E$9,AI$9))</f>
        <v>0</v>
      </c>
      <c r="AJ11" s="15">
        <f>IF($F11="s-curve",$D11+($E11-$D11)*$I$2/(1+EXP($I$3*(COUNT($H$9:AJ$9)+$I$4))),TREND($D11:$E11,$D$9:$E$9,AJ$9))</f>
        <v>0</v>
      </c>
      <c r="AK11" s="15">
        <f>IF($F11="s-curve",$D11+($E11-$D11)*$I$2/(1+EXP($I$3*(COUNT($H$9:AK$9)+$I$4))),TREND($D11:$E11,$D$9:$E$9,AK$9))</f>
        <v>0</v>
      </c>
      <c r="AL11" s="15">
        <f>IF($F11="s-curve",$D11+($E11-$D11)*$I$2/(1+EXP($I$3*(COUNT($H$9:AL$9)+$I$4))),TREND($D11:$E11,$D$9:$E$9,AL$9))</f>
        <v>0</v>
      </c>
    </row>
    <row r="12" spans="1:38" x14ac:dyDescent="0.35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35">
      <c r="C13" s="15" t="s">
        <v>4</v>
      </c>
      <c r="D13" s="29">
        <v>0</v>
      </c>
      <c r="E13" s="29">
        <v>0</v>
      </c>
      <c r="F13" s="9" t="str">
        <f>IF(D13=E13,"n/a",IF(OR(C13="battery electric vehicle",C13="natural gas vehicle",C13="plugin hybrid vehicle"),"s-curve","linear"))</f>
        <v>n/a</v>
      </c>
      <c r="H13" s="29">
        <f t="shared" si="1"/>
        <v>0</v>
      </c>
      <c r="I13" s="15">
        <f>IF($F13="s-curve",$D13+($E13-$D13)*$I$2/(1+EXP($I$3*(COUNT($H$9:I$9)+$I$4))),TREND($D13:$E13,$D$9:$E$9,I$9))</f>
        <v>0</v>
      </c>
      <c r="J13" s="15">
        <f>IF($F13="s-curve",$D13+($E13-$D13)*$I$2/(1+EXP($I$3*(COUNT($H$9:J$9)+$I$4))),TREND($D13:$E13,$D$9:$E$9,J$9))</f>
        <v>0</v>
      </c>
      <c r="K13" s="15">
        <f>IF($F13="s-curve",$D13+($E13-$D13)*$I$2/(1+EXP($I$3*(COUNT($H$9:K$9)+$I$4))),TREND($D13:$E13,$D$9:$E$9,K$9))</f>
        <v>0</v>
      </c>
      <c r="L13" s="15">
        <f>IF($F13="s-curve",$D13+($E13-$D13)*$I$2/(1+EXP($I$3*(COUNT($H$9:L$9)+$I$4))),TREND($D13:$E13,$D$9:$E$9,L$9))</f>
        <v>0</v>
      </c>
      <c r="M13" s="15">
        <f>IF($F13="s-curve",$D13+($E13-$D13)*$I$2/(1+EXP($I$3*(COUNT($H$9:M$9)+$I$4))),TREND($D13:$E13,$D$9:$E$9,M$9))</f>
        <v>0</v>
      </c>
      <c r="N13" s="15">
        <f>IF($F13="s-curve",$D13+($E13-$D13)*$I$2/(1+EXP($I$3*(COUNT($H$9:N$9)+$I$4))),TREND($D13:$E13,$D$9:$E$9,N$9))</f>
        <v>0</v>
      </c>
      <c r="O13" s="15">
        <f>IF($F13="s-curve",$D13+($E13-$D13)*$I$2/(1+EXP($I$3*(COUNT($H$9:O$9)+$I$4))),TREND($D13:$E13,$D$9:$E$9,O$9))</f>
        <v>0</v>
      </c>
      <c r="P13" s="15">
        <f>IF($F13="s-curve",$D13+($E13-$D13)*$I$2/(1+EXP($I$3*(COUNT($H$9:P$9)+$I$4))),TREND($D13:$E13,$D$9:$E$9,P$9))</f>
        <v>0</v>
      </c>
      <c r="Q13" s="15">
        <f>IF($F13="s-curve",$D13+($E13-$D13)*$I$2/(1+EXP($I$3*(COUNT($H$9:Q$9)+$I$4))),TREND($D13:$E13,$D$9:$E$9,Q$9))</f>
        <v>0</v>
      </c>
      <c r="R13" s="15">
        <f>IF($F13="s-curve",$D13+($E13-$D13)*$I$2/(1+EXP($I$3*(COUNT($H$9:R$9)+$I$4))),TREND($D13:$E13,$D$9:$E$9,R$9))</f>
        <v>0</v>
      </c>
      <c r="S13" s="15">
        <f>IF($F13="s-curve",$D13+($E13-$D13)*$I$2/(1+EXP($I$3*(COUNT($H$9:S$9)+$I$4))),TREND($D13:$E13,$D$9:$E$9,S$9))</f>
        <v>0</v>
      </c>
      <c r="T13" s="15">
        <f>IF($F13="s-curve",$D13+($E13-$D13)*$I$2/(1+EXP($I$3*(COUNT($H$9:T$9)+$I$4))),TREND($D13:$E13,$D$9:$E$9,T$9))</f>
        <v>0</v>
      </c>
      <c r="U13" s="15">
        <f>IF($F13="s-curve",$D13+($E13-$D13)*$I$2/(1+EXP($I$3*(COUNT($H$9:U$9)+$I$4))),TREND($D13:$E13,$D$9:$E$9,U$9))</f>
        <v>0</v>
      </c>
      <c r="V13" s="15">
        <f>IF($F13="s-curve",$D13+($E13-$D13)*$I$2/(1+EXP($I$3*(COUNT($H$9:V$9)+$I$4))),TREND($D13:$E13,$D$9:$E$9,V$9))</f>
        <v>0</v>
      </c>
      <c r="W13" s="15">
        <f>IF($F13="s-curve",$D13+($E13-$D13)*$I$2/(1+EXP($I$3*(COUNT($H$9:W$9)+$I$4))),TREND($D13:$E13,$D$9:$E$9,W$9))</f>
        <v>0</v>
      </c>
      <c r="X13" s="15">
        <f>IF($F13="s-curve",$D13+($E13-$D13)*$I$2/(1+EXP($I$3*(COUNT($H$9:X$9)+$I$4))),TREND($D13:$E13,$D$9:$E$9,X$9))</f>
        <v>0</v>
      </c>
      <c r="Y13" s="15">
        <f>IF($F13="s-curve",$D13+($E13-$D13)*$I$2/(1+EXP($I$3*(COUNT($H$9:Y$9)+$I$4))),TREND($D13:$E13,$D$9:$E$9,Y$9))</f>
        <v>0</v>
      </c>
      <c r="Z13" s="15">
        <f>IF($F13="s-curve",$D13+($E13-$D13)*$I$2/(1+EXP($I$3*(COUNT($H$9:Z$9)+$I$4))),TREND($D13:$E13,$D$9:$E$9,Z$9))</f>
        <v>0</v>
      </c>
      <c r="AA13" s="15">
        <f>IF($F13="s-curve",$D13+($E13-$D13)*$I$2/(1+EXP($I$3*(COUNT($H$9:AA$9)+$I$4))),TREND($D13:$E13,$D$9:$E$9,AA$9))</f>
        <v>0</v>
      </c>
      <c r="AB13" s="15">
        <f>IF($F13="s-curve",$D13+($E13-$D13)*$I$2/(1+EXP($I$3*(COUNT($H$9:AB$9)+$I$4))),TREND($D13:$E13,$D$9:$E$9,AB$9))</f>
        <v>0</v>
      </c>
      <c r="AC13" s="15">
        <f>IF($F13="s-curve",$D13+($E13-$D13)*$I$2/(1+EXP($I$3*(COUNT($H$9:AC$9)+$I$4))),TREND($D13:$E13,$D$9:$E$9,AC$9))</f>
        <v>0</v>
      </c>
      <c r="AD13" s="15">
        <f>IF($F13="s-curve",$D13+($E13-$D13)*$I$2/(1+EXP($I$3*(COUNT($H$9:AD$9)+$I$4))),TREND($D13:$E13,$D$9:$E$9,AD$9))</f>
        <v>0</v>
      </c>
      <c r="AE13" s="15">
        <f>IF($F13="s-curve",$D13+($E13-$D13)*$I$2/(1+EXP($I$3*(COUNT($H$9:AE$9)+$I$4))),TREND($D13:$E13,$D$9:$E$9,AE$9))</f>
        <v>0</v>
      </c>
      <c r="AF13" s="15">
        <f>IF($F13="s-curve",$D13+($E13-$D13)*$I$2/(1+EXP($I$3*(COUNT($H$9:AF$9)+$I$4))),TREND($D13:$E13,$D$9:$E$9,AF$9))</f>
        <v>0</v>
      </c>
      <c r="AG13" s="15">
        <f>IF($F13="s-curve",$D13+($E13-$D13)*$I$2/(1+EXP($I$3*(COUNT($H$9:AG$9)+$I$4))),TREND($D13:$E13,$D$9:$E$9,AG$9))</f>
        <v>0</v>
      </c>
      <c r="AH13" s="15">
        <f>IF($F13="s-curve",$D13+($E13-$D13)*$I$2/(1+EXP($I$3*(COUNT($H$9:AH$9)+$I$4))),TREND($D13:$E13,$D$9:$E$9,AH$9))</f>
        <v>0</v>
      </c>
      <c r="AI13" s="15">
        <f>IF($F13="s-curve",$D13+($E13-$D13)*$I$2/(1+EXP($I$3*(COUNT($H$9:AI$9)+$I$4))),TREND($D13:$E13,$D$9:$E$9,AI$9))</f>
        <v>0</v>
      </c>
      <c r="AJ13" s="15">
        <f>IF($F13="s-curve",$D13+($E13-$D13)*$I$2/(1+EXP($I$3*(COUNT($H$9:AJ$9)+$I$4))),TREND($D13:$E13,$D$9:$E$9,AJ$9))</f>
        <v>0</v>
      </c>
      <c r="AK13" s="15">
        <f>IF($F13="s-curve",$D13+($E13-$D13)*$I$2/(1+EXP($I$3*(COUNT($H$9:AK$9)+$I$4))),TREND($D13:$E13,$D$9:$E$9,AK$9))</f>
        <v>0</v>
      </c>
      <c r="AL13" s="15">
        <f>IF($F13="s-curve",$D13+($E13-$D13)*$I$2/(1+EXP($I$3*(COUNT($H$9:AL$9)+$I$4))),TREND($D13:$E13,$D$9:$E$9,AL$9))</f>
        <v>0</v>
      </c>
    </row>
    <row r="14" spans="1:38" x14ac:dyDescent="0.35">
      <c r="C14" s="15" t="s">
        <v>5</v>
      </c>
      <c r="D14" s="29">
        <v>2.5000000000000001E-2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2.5000000000000001E-2</v>
      </c>
      <c r="I14" s="15">
        <f>IF($F14="s-curve",$D14+($E14-$D14)*$I$2/(1+EXP($I$3*(COUNT($H$9:I$9)+$I$4))),TREND($D14:$E14,$D$9:$E$9,I$9))</f>
        <v>2.6567428891905699E-2</v>
      </c>
      <c r="J14" s="15">
        <f>IF($F14="s-curve",$D14+($E14-$D14)*$I$2/(1+EXP($I$3*(COUNT($H$9:J$9)+$I$4))),TREND($D14:$E14,$D$9:$E$9,J$9))</f>
        <v>2.7104927691876762E-2</v>
      </c>
      <c r="K14" s="15">
        <f>IF($F14="s-curve",$D14+($E14-$D14)*$I$2/(1+EXP($I$3*(COUNT($H$9:K$9)+$I$4))),TREND($D14:$E14,$D$9:$E$9,K$9))</f>
        <v>2.7821768426907579E-2</v>
      </c>
      <c r="L14" s="15">
        <f>IF($F14="s-curve",$D14+($E14-$D14)*$I$2/(1+EXP($I$3*(COUNT($H$9:L$9)+$I$4))),TREND($D14:$E14,$D$9:$E$9,L$9))</f>
        <v>2.8773872355422291E-2</v>
      </c>
      <c r="M14" s="15">
        <f>IF($F14="s-curve",$D14+($E14-$D14)*$I$2/(1+EXP($I$3*(COUNT($H$9:M$9)+$I$4))),TREND($D14:$E14,$D$9:$E$9,M$9))</f>
        <v>3.0031577391039493E-2</v>
      </c>
      <c r="N14" s="15">
        <f>IF($F14="s-curve",$D14+($E14-$D14)*$I$2/(1+EXP($I$3*(COUNT($H$9:N$9)+$I$4))),TREND($D14:$E14,$D$9:$E$9,N$9))</f>
        <v>3.168106443476388E-2</v>
      </c>
      <c r="O14" s="15">
        <f>IF($F14="s-curve",$D14+($E14-$D14)*$I$2/(1+EXP($I$3*(COUNT($H$9:O$9)+$I$4))),TREND($D14:$E14,$D$9:$E$9,O$9))</f>
        <v>3.3824083378786625E-2</v>
      </c>
      <c r="P14" s="15">
        <f>IF($F14="s-curve",$D14+($E14-$D14)*$I$2/(1+EXP($I$3*(COUNT($H$9:P$9)+$I$4))),TREND($D14:$E14,$D$9:$E$9,P$9))</f>
        <v>3.6574464784378008E-2</v>
      </c>
      <c r="Q14" s="15">
        <f>IF($F14="s-curve",$D14+($E14-$D14)*$I$2/(1+EXP($I$3*(COUNT($H$9:Q$9)+$I$4))),TREND($D14:$E14,$D$9:$E$9,Q$9))</f>
        <v>4.0049477494613184E-2</v>
      </c>
      <c r="R14" s="15">
        <f>IF($F14="s-curve",$D14+($E14-$D14)*$I$2/(1+EXP($I$3*(COUNT($H$9:R$9)+$I$4))),TREND($D14:$E14,$D$9:$E$9,R$9))</f>
        <v>4.4354164291207518E-2</v>
      </c>
      <c r="S14" s="15">
        <f>IF($F14="s-curve",$D14+($E14-$D14)*$I$2/(1+EXP($I$3*(COUNT($H$9:S$9)+$I$4))),TREND($D14:$E14,$D$9:$E$9,S$9))</f>
        <v>4.9558018395815848E-2</v>
      </c>
      <c r="T14" s="15">
        <f>IF($F14="s-curve",$D14+($E14-$D14)*$I$2/(1+EXP($I$3*(COUNT($H$9:T$9)+$I$4))),TREND($D14:$E14,$D$9:$E$9,T$9))</f>
        <v>5.5666382082527388E-2</v>
      </c>
      <c r="U14" s="15">
        <f>IF($F14="s-curve",$D14+($E14-$D14)*$I$2/(1+EXP($I$3*(COUNT($H$9:U$9)+$I$4))),TREND($D14:$E14,$D$9:$E$9,U$9))</f>
        <v>6.2593566523832689E-2</v>
      </c>
      <c r="V14" s="15">
        <f>IF($F14="s-curve",$D14+($E14-$D14)*$I$2/(1+EXP($I$3*(COUNT($H$9:V$9)+$I$4))),TREND($D14:$E14,$D$9:$E$9,V$9))</f>
        <v>7.0148887464468651E-2</v>
      </c>
      <c r="W14" s="15">
        <f>IF($F14="s-curve",$D14+($E14-$D14)*$I$2/(1+EXP($I$3*(COUNT($H$9:W$9)+$I$4))),TREND($D14:$E14,$D$9:$E$9,W$9))</f>
        <v>7.8046755430319747E-2</v>
      </c>
      <c r="X14" s="15">
        <f>IF($F14="s-curve",$D14+($E14-$D14)*$I$2/(1+EXP($I$3*(COUNT($H$9:X$9)+$I$4))),TREND($D14:$E14,$D$9:$E$9,X$9))</f>
        <v>8.5944623396170816E-2</v>
      </c>
      <c r="Y14" s="15">
        <f>IF($F14="s-curve",$D14+($E14-$D14)*$I$2/(1+EXP($I$3*(COUNT($H$9:Y$9)+$I$4))),TREND($D14:$E14,$D$9:$E$9,Y$9))</f>
        <v>9.3499944336806806E-2</v>
      </c>
      <c r="Z14" s="15">
        <f>IF($F14="s-curve",$D14+($E14-$D14)*$I$2/(1+EXP($I$3*(COUNT($H$9:Z$9)+$I$4))),TREND($D14:$E14,$D$9:$E$9,Z$9))</f>
        <v>0.10042712877811208</v>
      </c>
      <c r="AA14" s="15">
        <f>IF($F14="s-curve",$D14+($E14-$D14)*$I$2/(1+EXP($I$3*(COUNT($H$9:AA$9)+$I$4))),TREND($D14:$E14,$D$9:$E$9,AA$9))</f>
        <v>0.10653549246482363</v>
      </c>
      <c r="AB14" s="15">
        <f>IF($F14="s-curve",$D14+($E14-$D14)*$I$2/(1+EXP($I$3*(COUNT($H$9:AB$9)+$I$4))),TREND($D14:$E14,$D$9:$E$9,AB$9))</f>
        <v>0.11173934656943196</v>
      </c>
      <c r="AC14" s="15">
        <f>IF($F14="s-curve",$D14+($E14-$D14)*$I$2/(1+EXP($I$3*(COUNT($H$9:AC$9)+$I$4))),TREND($D14:$E14,$D$9:$E$9,AC$9))</f>
        <v>0.11604403336602631</v>
      </c>
      <c r="AD14" s="15">
        <f>IF($F14="s-curve",$D14+($E14-$D14)*$I$2/(1+EXP($I$3*(COUNT($H$9:AD$9)+$I$4))),TREND($D14:$E14,$D$9:$E$9,AD$9))</f>
        <v>0.11951904607626149</v>
      </c>
      <c r="AE14" s="15">
        <f>IF($F14="s-curve",$D14+($E14-$D14)*$I$2/(1+EXP($I$3*(COUNT($H$9:AE$9)+$I$4))),TREND($D14:$E14,$D$9:$E$9,AE$9))</f>
        <v>0.12226942748185285</v>
      </c>
      <c r="AF14" s="15">
        <f>IF($F14="s-curve",$D14+($E14-$D14)*$I$2/(1+EXP($I$3*(COUNT($H$9:AF$9)+$I$4))),TREND($D14:$E14,$D$9:$E$9,AF$9))</f>
        <v>0.12441244642587562</v>
      </c>
      <c r="AG14" s="15">
        <f>IF($F14="s-curve",$D14+($E14-$D14)*$I$2/(1+EXP($I$3*(COUNT($H$9:AG$9)+$I$4))),TREND($D14:$E14,$D$9:$E$9,AG$9))</f>
        <v>0.12606193346959998</v>
      </c>
      <c r="AH14" s="15">
        <f>IF($F14="s-curve",$D14+($E14-$D14)*$I$2/(1+EXP($I$3*(COUNT($H$9:AH$9)+$I$4))),TREND($D14:$E14,$D$9:$E$9,AH$9))</f>
        <v>0.12731963850521719</v>
      </c>
      <c r="AI14" s="15">
        <f>IF($F14="s-curve",$D14+($E14-$D14)*$I$2/(1+EXP($I$3*(COUNT($H$9:AI$9)+$I$4))),TREND($D14:$E14,$D$9:$E$9,AI$9))</f>
        <v>0.12827174243373191</v>
      </c>
      <c r="AJ14" s="15">
        <f>IF($F14="s-curve",$D14+($E14-$D14)*$I$2/(1+EXP($I$3*(COUNT($H$9:AJ$9)+$I$4))),TREND($D14:$E14,$D$9:$E$9,AJ$9))</f>
        <v>0.12898858316876272</v>
      </c>
      <c r="AK14" s="15">
        <f>IF($F14="s-curve",$D14+($E14-$D14)*$I$2/(1+EXP($I$3*(COUNT($H$9:AK$9)+$I$4))),TREND($D14:$E14,$D$9:$E$9,AK$9))</f>
        <v>0.12952608196873377</v>
      </c>
      <c r="AL14" s="15">
        <f>IF($F14="s-curve",$D14+($E14-$D14)*$I$2/(1+EXP($I$3*(COUNT($H$9:AL$9)+$I$4))),TREND($D14:$E14,$D$9:$E$9,AL$9))</f>
        <v>0.12992786754333543</v>
      </c>
    </row>
    <row r="15" spans="1:38" x14ac:dyDescent="0.35">
      <c r="C15" s="15" t="s">
        <v>122</v>
      </c>
      <c r="D15" s="29">
        <v>0</v>
      </c>
      <c r="E15" s="29">
        <v>0</v>
      </c>
      <c r="F15" s="9" t="str">
        <f>IF(D15=E15,"n/a",IF(OR(C15="battery electric vehicle",C15="natural gas vehicle",C15="plugin hybrid vehicle",C15="hydrogen vehicle"),"s-curve","linear"))</f>
        <v>n/a</v>
      </c>
      <c r="H15" s="29">
        <f t="shared" si="1"/>
        <v>0</v>
      </c>
      <c r="I15" s="15">
        <f>IF($F15="s-curve",$D15+($E15-$D15)*$I$2/(1+EXP($I$3*(COUNT($H$9:I$9)+$I$4))),TREND($D15:$E15,$D$9:$E$9,I$9))</f>
        <v>0</v>
      </c>
      <c r="J15" s="15">
        <f>IF($F15="s-curve",$D15+($E15-$D15)*$I$2/(1+EXP($I$3*(COUNT($H$9:J$9)+$I$4))),TREND($D15:$E15,$D$9:$E$9,J$9))</f>
        <v>0</v>
      </c>
      <c r="K15" s="15">
        <f>IF($F15="s-curve",$D15+($E15-$D15)*$I$2/(1+EXP($I$3*(COUNT($H$9:K$9)+$I$4))),TREND($D15:$E15,$D$9:$E$9,K$9))</f>
        <v>0</v>
      </c>
      <c r="L15" s="15">
        <f>IF($F15="s-curve",$D15+($E15-$D15)*$I$2/(1+EXP($I$3*(COUNT($H$9:L$9)+$I$4))),TREND($D15:$E15,$D$9:$E$9,L$9))</f>
        <v>0</v>
      </c>
      <c r="M15" s="15">
        <f>IF($F15="s-curve",$D15+($E15-$D15)*$I$2/(1+EXP($I$3*(COUNT($H$9:M$9)+$I$4))),TREND($D15:$E15,$D$9:$E$9,M$9))</f>
        <v>0</v>
      </c>
      <c r="N15" s="15">
        <f>IF($F15="s-curve",$D15+($E15-$D15)*$I$2/(1+EXP($I$3*(COUNT($H$9:N$9)+$I$4))),TREND($D15:$E15,$D$9:$E$9,N$9))</f>
        <v>0</v>
      </c>
      <c r="O15" s="15">
        <f>IF($F15="s-curve",$D15+($E15-$D15)*$I$2/(1+EXP($I$3*(COUNT($H$9:O$9)+$I$4))),TREND($D15:$E15,$D$9:$E$9,O$9))</f>
        <v>0</v>
      </c>
      <c r="P15" s="15">
        <f>IF($F15="s-curve",$D15+($E15-$D15)*$I$2/(1+EXP($I$3*(COUNT($H$9:P$9)+$I$4))),TREND($D15:$E15,$D$9:$E$9,P$9))</f>
        <v>0</v>
      </c>
      <c r="Q15" s="15">
        <f>IF($F15="s-curve",$D15+($E15-$D15)*$I$2/(1+EXP($I$3*(COUNT($H$9:Q$9)+$I$4))),TREND($D15:$E15,$D$9:$E$9,Q$9))</f>
        <v>0</v>
      </c>
      <c r="R15" s="15">
        <f>IF($F15="s-curve",$D15+($E15-$D15)*$I$2/(1+EXP($I$3*(COUNT($H$9:R$9)+$I$4))),TREND($D15:$E15,$D$9:$E$9,R$9))</f>
        <v>0</v>
      </c>
      <c r="S15" s="15">
        <f>IF($F15="s-curve",$D15+($E15-$D15)*$I$2/(1+EXP($I$3*(COUNT($H$9:S$9)+$I$4))),TREND($D15:$E15,$D$9:$E$9,S$9))</f>
        <v>0</v>
      </c>
      <c r="T15" s="15">
        <f>IF($F15="s-curve",$D15+($E15-$D15)*$I$2/(1+EXP($I$3*(COUNT($H$9:T$9)+$I$4))),TREND($D15:$E15,$D$9:$E$9,T$9))</f>
        <v>0</v>
      </c>
      <c r="U15" s="15">
        <f>IF($F15="s-curve",$D15+($E15-$D15)*$I$2/(1+EXP($I$3*(COUNT($H$9:U$9)+$I$4))),TREND($D15:$E15,$D$9:$E$9,U$9))</f>
        <v>0</v>
      </c>
      <c r="V15" s="15">
        <f>IF($F15="s-curve",$D15+($E15-$D15)*$I$2/(1+EXP($I$3*(COUNT($H$9:V$9)+$I$4))),TREND($D15:$E15,$D$9:$E$9,V$9))</f>
        <v>0</v>
      </c>
      <c r="W15" s="15">
        <f>IF($F15="s-curve",$D15+($E15-$D15)*$I$2/(1+EXP($I$3*(COUNT($H$9:W$9)+$I$4))),TREND($D15:$E15,$D$9:$E$9,W$9))</f>
        <v>0</v>
      </c>
      <c r="X15" s="15">
        <f>IF($F15="s-curve",$D15+($E15-$D15)*$I$2/(1+EXP($I$3*(COUNT($H$9:X$9)+$I$4))),TREND($D15:$E15,$D$9:$E$9,X$9))</f>
        <v>0</v>
      </c>
      <c r="Y15" s="15">
        <f>IF($F15="s-curve",$D15+($E15-$D15)*$I$2/(1+EXP($I$3*(COUNT($H$9:Y$9)+$I$4))),TREND($D15:$E15,$D$9:$E$9,Y$9))</f>
        <v>0</v>
      </c>
      <c r="Z15" s="15">
        <f>IF($F15="s-curve",$D15+($E15-$D15)*$I$2/(1+EXP($I$3*(COUNT($H$9:Z$9)+$I$4))),TREND($D15:$E15,$D$9:$E$9,Z$9))</f>
        <v>0</v>
      </c>
      <c r="AA15" s="15">
        <f>IF($F15="s-curve",$D15+($E15-$D15)*$I$2/(1+EXP($I$3*(COUNT($H$9:AA$9)+$I$4))),TREND($D15:$E15,$D$9:$E$9,AA$9))</f>
        <v>0</v>
      </c>
      <c r="AB15" s="15">
        <f>IF($F15="s-curve",$D15+($E15-$D15)*$I$2/(1+EXP($I$3*(COUNT($H$9:AB$9)+$I$4))),TREND($D15:$E15,$D$9:$E$9,AB$9))</f>
        <v>0</v>
      </c>
      <c r="AC15" s="15">
        <f>IF($F15="s-curve",$D15+($E15-$D15)*$I$2/(1+EXP($I$3*(COUNT($H$9:AC$9)+$I$4))),TREND($D15:$E15,$D$9:$E$9,AC$9))</f>
        <v>0</v>
      </c>
      <c r="AD15" s="15">
        <f>IF($F15="s-curve",$D15+($E15-$D15)*$I$2/(1+EXP($I$3*(COUNT($H$9:AD$9)+$I$4))),TREND($D15:$E15,$D$9:$E$9,AD$9))</f>
        <v>0</v>
      </c>
      <c r="AE15" s="15">
        <f>IF($F15="s-curve",$D15+($E15-$D15)*$I$2/(1+EXP($I$3*(COUNT($H$9:AE$9)+$I$4))),TREND($D15:$E15,$D$9:$E$9,AE$9))</f>
        <v>0</v>
      </c>
      <c r="AF15" s="15">
        <f>IF($F15="s-curve",$D15+($E15-$D15)*$I$2/(1+EXP($I$3*(COUNT($H$9:AF$9)+$I$4))),TREND($D15:$E15,$D$9:$E$9,AF$9))</f>
        <v>0</v>
      </c>
      <c r="AG15" s="15">
        <f>IF($F15="s-curve",$D15+($E15-$D15)*$I$2/(1+EXP($I$3*(COUNT($H$9:AG$9)+$I$4))),TREND($D15:$E15,$D$9:$E$9,AG$9))</f>
        <v>0</v>
      </c>
      <c r="AH15" s="15">
        <f>IF($F15="s-curve",$D15+($E15-$D15)*$I$2/(1+EXP($I$3*(COUNT($H$9:AH$9)+$I$4))),TREND($D15:$E15,$D$9:$E$9,AH$9))</f>
        <v>0</v>
      </c>
      <c r="AI15" s="15">
        <f>IF($F15="s-curve",$D15+($E15-$D15)*$I$2/(1+EXP($I$3*(COUNT($H$9:AI$9)+$I$4))),TREND($D15:$E15,$D$9:$E$9,AI$9))</f>
        <v>0</v>
      </c>
      <c r="AJ15" s="15">
        <f>IF($F15="s-curve",$D15+($E15-$D15)*$I$2/(1+EXP($I$3*(COUNT($H$9:AJ$9)+$I$4))),TREND($D15:$E15,$D$9:$E$9,AJ$9))</f>
        <v>0</v>
      </c>
      <c r="AK15" s="15">
        <f>IF($F15="s-curve",$D15+($E15-$D15)*$I$2/(1+EXP($I$3*(COUNT($H$9:AK$9)+$I$4))),TREND($D15:$E15,$D$9:$E$9,AK$9))</f>
        <v>0</v>
      </c>
      <c r="AL15" s="15">
        <f>IF($F15="s-curve",$D15+($E15-$D15)*$I$2/(1+EXP($I$3*(COUNT($H$9:AL$9)+$I$4))),TREND($D15:$E15,$D$9:$E$9,AL$9))</f>
        <v>0</v>
      </c>
    </row>
    <row r="16" spans="1:38" ht="15" thickBot="1" x14ac:dyDescent="0.4">
      <c r="A16" s="31"/>
      <c r="B16" s="31"/>
      <c r="C16" s="31" t="s">
        <v>123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v>0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2.923325748211965E-5</v>
      </c>
      <c r="J16" s="15">
        <f>IF($F16="s-curve",$D16+($E16-$D16)*$I$2/(1+EXP($I$3*(COUNT($H$9:J$9)+$I$4))),TREND($D16:$E16,$D$9:$E$9,J$9))</f>
        <v>2.9082932888296411E-5</v>
      </c>
      <c r="K16" s="15">
        <f>IF($F16="s-curve",$D16+($E16-$D16)*$I$2/(1+EXP($I$3*(COUNT($H$9:K$9)+$I$4))),TREND($D16:$E16,$D$9:$E$9,K$9))</f>
        <v>2.888245096659675E-5</v>
      </c>
      <c r="L16" s="15">
        <f>IF($F16="s-curve",$D16+($E16-$D16)*$I$2/(1+EXP($I$3*(COUNT($H$9:L$9)+$I$4))),TREND($D16:$E16,$D$9:$E$9,L$9))</f>
        <v>2.8616171978924244E-5</v>
      </c>
      <c r="M16" s="15">
        <f>IF($F16="s-curve",$D16+($E16-$D16)*$I$2/(1+EXP($I$3*(COUNT($H$9:M$9)+$I$4))),TREND($D16:$E16,$D$9:$E$9,M$9))</f>
        <v>2.8264424219415241E-5</v>
      </c>
      <c r="N16" s="15">
        <f>IF($F16="s-curve",$D16+($E16-$D16)*$I$2/(1+EXP($I$3*(COUNT($H$9:N$9)+$I$4))),TREND($D16:$E16,$D$9:$E$9,N$9))</f>
        <v>2.7803105105999714E-5</v>
      </c>
      <c r="O16" s="15">
        <f>IF($F16="s-curve",$D16+($E16-$D16)*$I$2/(1+EXP($I$3*(COUNT($H$9:O$9)+$I$4))),TREND($D16:$E16,$D$9:$E$9,O$9))</f>
        <v>2.7203757810093066E-5</v>
      </c>
      <c r="P16" s="15">
        <f>IF($F16="s-curve",$D16+($E16-$D16)*$I$2/(1+EXP($I$3*(COUNT($H$9:P$9)+$I$4))),TREND($D16:$E16,$D$9:$E$9,P$9))</f>
        <v>2.6434546850595539E-5</v>
      </c>
      <c r="Q16" s="15">
        <f>IF($F16="s-curve",$D16+($E16-$D16)*$I$2/(1+EXP($I$3*(COUNT($H$9:Q$9)+$I$4))),TREND($D16:$E16,$D$9:$E$9,Q$9))</f>
        <v>2.5462675147393939E-5</v>
      </c>
      <c r="R16" s="15">
        <f>IF($F16="s-curve",$D16+($E16-$D16)*$I$2/(1+EXP($I$3*(COUNT($H$9:R$9)+$I$4))),TREND($D16:$E16,$D$9:$E$9,R$9))</f>
        <v>2.4258764935372745E-5</v>
      </c>
      <c r="S16" s="15">
        <f>IF($F16="s-curve",$D16+($E16-$D16)*$I$2/(1+EXP($I$3*(COUNT($H$9:S$9)+$I$4))),TREND($D16:$E16,$D$9:$E$9,S$9))</f>
        <v>2.2803380747291295E-5</v>
      </c>
      <c r="T16" s="15">
        <f>IF($F16="s-curve",$D16+($E16-$D16)*$I$2/(1+EXP($I$3*(COUNT($H$9:T$9)+$I$4))),TREND($D16:$E16,$D$9:$E$9,T$9))</f>
        <v>2.1095028486450964E-5</v>
      </c>
      <c r="U16" s="15">
        <f>IF($F16="s-curve",$D16+($E16-$D16)*$I$2/(1+EXP($I$3*(COUNT($H$9:U$9)+$I$4))),TREND($D16:$E16,$D$9:$E$9,U$9))</f>
        <v>1.9157673114617697E-5</v>
      </c>
      <c r="V16" s="15">
        <f>IF($F16="s-curve",$D16+($E16-$D16)*$I$2/(1+EXP($I$3*(COUNT($H$9:V$9)+$I$4))),TREND($D16:$E16,$D$9:$E$9,V$9))</f>
        <v>1.7044644114987457E-5</v>
      </c>
      <c r="W16" s="15">
        <f>IF($F16="s-curve",$D16+($E16-$D16)*$I$2/(1+EXP($I$3*(COUNT($H$9:W$9)+$I$4))),TREND($D16:$E16,$D$9:$E$9,W$9))</f>
        <v>1.4835813520202789E-5</v>
      </c>
      <c r="X16" s="15">
        <f>IF($F16="s-curve",$D16+($E16-$D16)*$I$2/(1+EXP($I$3*(COUNT($H$9:X$9)+$I$4))),TREND($D16:$E16,$D$9:$E$9,X$9))</f>
        <v>1.2626982925418122E-5</v>
      </c>
      <c r="Y16" s="15">
        <f>IF($F16="s-curve",$D16+($E16-$D16)*$I$2/(1+EXP($I$3*(COUNT($H$9:Y$9)+$I$4))),TREND($D16:$E16,$D$9:$E$9,Y$9))</f>
        <v>1.0513953925787881E-5</v>
      </c>
      <c r="Z16" s="15">
        <f>IF($F16="s-curve",$D16+($E16-$D16)*$I$2/(1+EXP($I$3*(COUNT($H$9:Z$9)+$I$4))),TREND($D16:$E16,$D$9:$E$9,Z$9))</f>
        <v>8.5765985539546141E-6</v>
      </c>
      <c r="AA16" s="15">
        <f>IF($F16="s-curve",$D16+($E16-$D16)*$I$2/(1+EXP($I$3*(COUNT($H$9:AA$9)+$I$4))),TREND($D16:$E16,$D$9:$E$9,AA$9))</f>
        <v>6.8682462931142866E-6</v>
      </c>
      <c r="AB16" s="15">
        <f>IF($F16="s-curve",$D16+($E16-$D16)*$I$2/(1+EXP($I$3*(COUNT($H$9:AB$9)+$I$4))),TREND($D16:$E16,$D$9:$E$9,AB$9))</f>
        <v>5.4128621050328373E-6</v>
      </c>
      <c r="AC16" s="15">
        <f>IF($F16="s-curve",$D16+($E16-$D16)*$I$2/(1+EXP($I$3*(COUNT($H$9:AC$9)+$I$4))),TREND($D16:$E16,$D$9:$E$9,AC$9))</f>
        <v>4.2089518930116397E-6</v>
      </c>
      <c r="AD16" s="15">
        <f>IF($F16="s-curve",$D16+($E16-$D16)*$I$2/(1+EXP($I$3*(COUNT($H$9:AD$9)+$I$4))),TREND($D16:$E16,$D$9:$E$9,AD$9))</f>
        <v>3.2370801898100395E-6</v>
      </c>
      <c r="AE16" s="15">
        <f>IF($F16="s-curve",$D16+($E16-$D16)*$I$2/(1+EXP($I$3*(COUNT($H$9:AE$9)+$I$4))),TREND($D16:$E16,$D$9:$E$9,AE$9))</f>
        <v>2.4678692303125129E-6</v>
      </c>
      <c r="AF16" s="15">
        <f>IF($F16="s-curve",$D16+($E16-$D16)*$I$2/(1+EXP($I$3*(COUNT($H$9:AF$9)+$I$4))),TREND($D16:$E16,$D$9:$E$9,AF$9))</f>
        <v>1.8685219344058644E-6</v>
      </c>
      <c r="AG16" s="15">
        <f>IF($F16="s-curve",$D16+($E16-$D16)*$I$2/(1+EXP($I$3*(COUNT($H$9:AG$9)+$I$4))),TREND($D16:$E16,$D$9:$E$9,AG$9))</f>
        <v>1.4072028209903343E-6</v>
      </c>
      <c r="AH16" s="15">
        <f>IF($F16="s-curve",$D16+($E16-$D16)*$I$2/(1+EXP($I$3*(COUNT($H$9:AH$9)+$I$4))),TREND($D16:$E16,$D$9:$E$9,AH$9))</f>
        <v>1.0554550614813348E-6</v>
      </c>
      <c r="AI16" s="15">
        <f>IF($F16="s-curve",$D16+($E16-$D16)*$I$2/(1+EXP($I$3*(COUNT($H$9:AI$9)+$I$4))),TREND($D16:$E16,$D$9:$E$9,AI$9))</f>
        <v>7.8917607380882829E-7</v>
      </c>
      <c r="AJ16" s="15">
        <f>IF($F16="s-curve",$D16+($E16-$D16)*$I$2/(1+EXP($I$3*(COUNT($H$9:AJ$9)+$I$4))),TREND($D16:$E16,$D$9:$E$9,AJ$9))</f>
        <v>5.8869415210916723E-7</v>
      </c>
      <c r="AK16" s="15">
        <f>IF($F16="s-curve",$D16+($E16-$D16)*$I$2/(1+EXP($I$3*(COUNT($H$9:AK$9)+$I$4))),TREND($D16:$E16,$D$9:$E$9,AK$9))</f>
        <v>4.3836955828592848E-7</v>
      </c>
      <c r="AL16" s="15">
        <f>IF($F16="s-curve",$D16+($E16-$D16)*$I$2/(1+EXP($I$3*(COUNT($H$9:AL$9)+$I$4))),TREND($D16:$E16,$D$9:$E$9,AL$9))</f>
        <v>3.2600046404929385E-7</v>
      </c>
    </row>
    <row r="17" spans="1:38" x14ac:dyDescent="0.35">
      <c r="A17" s="30" t="s">
        <v>12</v>
      </c>
      <c r="B17" s="15" t="s">
        <v>18</v>
      </c>
      <c r="C17" s="15" t="s">
        <v>1</v>
      </c>
      <c r="D17" s="29">
        <v>0.05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0.05</v>
      </c>
      <c r="I17" s="15">
        <f>IF($F17="s-curve",$D17+($E17-$D17)*$O$2/(1+EXP($O$3*(COUNT($H$9:I$9)+$O$4))),TREND($D17:$E17,$D$9:$E$9,I$9))</f>
        <v>0.15364198013583233</v>
      </c>
      <c r="J17" s="15">
        <f>IF($F17="s-curve",$D17+($E17-$D17)*$O$2/(1+EXP($O$3*(COUNT($H$9:J$9)+$O$4))),TREND($D17:$E17,$D$9:$E$9,J$9))</f>
        <v>0.23792530586934735</v>
      </c>
      <c r="K17" s="15">
        <f>IF($F17="s-curve",$D17+($E17-$D17)*$O$2/(1+EXP($O$3*(COUNT($H$9:K$9)+$O$4))),TREND($D17:$E17,$D$9:$E$9,K$9))</f>
        <v>0.36522161644024215</v>
      </c>
      <c r="L17" s="15">
        <f>IF($F17="s-curve",$D17+($E17-$D17)*$O$2/(1+EXP($O$3*(COUNT($H$9:L$9)+$O$4))),TREND($D17:$E17,$D$9:$E$9,L$9))</f>
        <v>0.52500000000000002</v>
      </c>
      <c r="M17" s="15">
        <f>IF($F17="s-curve",$D17+($E17-$D17)*$O$2/(1+EXP($O$3*(COUNT($H$9:M$9)+$O$4))),TREND($D17:$E17,$D$9:$E$9,M$9))</f>
        <v>0.68477838355975784</v>
      </c>
      <c r="N17" s="15">
        <f>IF($F17="s-curve",$D17+($E17-$D17)*$O$2/(1+EXP($O$3*(COUNT($H$9:N$9)+$O$4))),TREND($D17:$E17,$D$9:$E$9,N$9))</f>
        <v>0.81207469413065259</v>
      </c>
      <c r="O17" s="15">
        <f>IF($F17="s-curve",$D17+($E17-$D17)*$O$2/(1+EXP($O$3*(COUNT($H$9:O$9)+$O$4))),TREND($D17:$E17,$D$9:$E$9,O$9))</f>
        <v>0.89635801986416774</v>
      </c>
      <c r="P17" s="15">
        <f>IF($F17="s-curve",$D17+($E17-$D17)*$O$2/(1+EXP($O$3*(COUNT($H$9:P$9)+$O$4))),TREND($D17:$E17,$D$9:$E$9,P$9))</f>
        <v>0.94554203289607475</v>
      </c>
      <c r="Q17" s="15">
        <f>IF($F17="s-curve",$D17+($E17-$D17)*$O$2/(1+EXP($O$3*(COUNT($H$9:Q$9)+$O$4))),TREND($D17:$E17,$D$9:$E$9,Q$9))</f>
        <v>0.97215338078621139</v>
      </c>
      <c r="R17" s="15">
        <f>IF($F17="s-curve",$D17+($E17-$D17)*$O$2/(1+EXP($O$3*(COUNT($H$9:R$9)+$O$4))),TREND($D17:$E17,$D$9:$E$9,R$9))</f>
        <v>0.98596466989139064</v>
      </c>
      <c r="S17" s="15">
        <f>IF($F17="s-curve",$D17+($E17-$D17)*$O$2/(1+EXP($O$3*(COUNT($H$9:S$9)+$O$4))),TREND($D17:$E17,$D$9:$E$9,S$9))</f>
        <v>0.9929780357229322</v>
      </c>
      <c r="T17" s="15">
        <f>IF($F17="s-curve",$D17+($E17-$D17)*$O$2/(1+EXP($O$3*(COUNT($H$9:T$9)+$O$4))),TREND($D17:$E17,$D$9:$E$9,T$9))</f>
        <v>0.99649997209553587</v>
      </c>
      <c r="U17" s="15">
        <f>IF($F17="s-curve",$D17+($E17-$D17)*$O$2/(1+EXP($O$3*(COUNT($H$9:U$9)+$O$4))),TREND($D17:$E17,$D$9:$E$9,U$9))</f>
        <v>0.9982587080046319</v>
      </c>
      <c r="V17" s="15">
        <f>IF($F17="s-curve",$D17+($E17-$D17)*$O$2/(1+EXP($O$3*(COUNT($H$9:V$9)+$O$4))),TREND($D17:$E17,$D$9:$E$9,V$9))</f>
        <v>0.99913450136531945</v>
      </c>
      <c r="W17" s="15">
        <f>IF($F17="s-curve",$D17+($E17-$D17)*$O$2/(1+EXP($O$3*(COUNT($H$9:W$9)+$O$4))),TREND($D17:$E17,$D$9:$E$9,W$9))</f>
        <v>0.99957000888792158</v>
      </c>
      <c r="X17" s="15">
        <f>IF($F17="s-curve",$D17+($E17-$D17)*$O$2/(1+EXP($O$3*(COUNT($H$9:X$9)+$O$4))),TREND($D17:$E17,$D$9:$E$9,X$9))</f>
        <v>0.99978642406827833</v>
      </c>
      <c r="Y17" s="15">
        <f>IF($F17="s-curve",$D17+($E17-$D17)*$O$2/(1+EXP($O$3*(COUNT($H$9:Y$9)+$O$4))),TREND($D17:$E17,$D$9:$E$9,Y$9))</f>
        <v>0.99989392932640198</v>
      </c>
      <c r="Z17" s="15">
        <f>IF($F17="s-curve",$D17+($E17-$D17)*$O$2/(1+EXP($O$3*(COUNT($H$9:Z$9)+$O$4))),TREND($D17:$E17,$D$9:$E$9,Z$9))</f>
        <v>0.99994732390151331</v>
      </c>
      <c r="AA17" s="15">
        <f>IF($F17="s-curve",$D17+($E17-$D17)*$O$2/(1+EXP($O$3*(COUNT($H$9:AA$9)+$O$4))),TREND($D17:$E17,$D$9:$E$9,AA$9))</f>
        <v>0.99997384109344112</v>
      </c>
      <c r="AB17" s="15">
        <f>IF($F17="s-curve",$D17+($E17-$D17)*$O$2/(1+EXP($O$3*(COUNT($H$9:AB$9)+$O$4))),TREND($D17:$E17,$D$9:$E$9,AB$9))</f>
        <v>0.99998700969136967</v>
      </c>
      <c r="AC17" s="15">
        <f>IF($F17="s-curve",$D17+($E17-$D17)*$O$2/(1+EXP($O$3*(COUNT($H$9:AC$9)+$O$4))),TREND($D17:$E17,$D$9:$E$9,AC$9))</f>
        <v>0.99999354915923688</v>
      </c>
      <c r="AD17" s="15">
        <f>IF($F17="s-curve",$D17+($E17-$D17)*$O$2/(1+EXP($O$3*(COUNT($H$9:AD$9)+$O$4))),TREND($D17:$E17,$D$9:$E$9,AD$9))</f>
        <v>0.99999679659632945</v>
      </c>
      <c r="AE17" s="15">
        <f>IF($F17="s-curve",$D17+($E17-$D17)*$O$2/(1+EXP($O$3*(COUNT($H$9:AE$9)+$O$4))),TREND($D17:$E17,$D$9:$E$9,AE$9))</f>
        <v>0.99999840923411476</v>
      </c>
      <c r="AF17" s="15">
        <f>IF($F17="s-curve",$D17+($E17-$D17)*$O$2/(1+EXP($O$3*(COUNT($H$9:AF$9)+$O$4))),TREND($D17:$E17,$D$9:$E$9,AF$9))</f>
        <v>0.99999921004837367</v>
      </c>
      <c r="AG17" s="15">
        <f>IF($F17="s-curve",$D17+($E17-$D17)*$O$2/(1+EXP($O$3*(COUNT($H$9:AG$9)+$O$4))),TREND($D17:$E17,$D$9:$E$9,AG$9))</f>
        <v>0.99999960772146745</v>
      </c>
      <c r="AH17" s="15">
        <f>IF($F17="s-curve",$D17+($E17-$D17)*$O$2/(1+EXP($O$3*(COUNT($H$9:AH$9)+$O$4))),TREND($D17:$E17,$D$9:$E$9,AH$9))</f>
        <v>0.99999980520020537</v>
      </c>
      <c r="AI17" s="15">
        <f>IF($F17="s-curve",$D17+($E17-$D17)*$O$2/(1+EXP($O$3*(COUNT($H$9:AI$9)+$O$4))),TREND($D17:$E17,$D$9:$E$9,AI$9))</f>
        <v>0.99999990326527477</v>
      </c>
      <c r="AJ17" s="15">
        <f>IF($F17="s-curve",$D17+($E17-$D17)*$O$2/(1+EXP($O$3*(COUNT($H$9:AJ$9)+$O$4))),TREND($D17:$E17,$D$9:$E$9,AJ$9))</f>
        <v>0.99999995196295466</v>
      </c>
      <c r="AK17" s="15">
        <f>IF($F17="s-curve",$D17+($E17-$D17)*$O$2/(1+EXP($O$3*(COUNT($H$9:AK$9)+$O$4))),TREND($D17:$E17,$D$9:$E$9,AK$9))</f>
        <v>0.99999997614550851</v>
      </c>
      <c r="AL17" s="15">
        <f>IF($F17="s-curve",$D17+($E17-$D17)*$O$2/(1+EXP($O$3*(COUNT($H$9:AL$9)+$O$4))),TREND($D17:$E17,$D$9:$E$9,AL$9))</f>
        <v>0.9999999881542101</v>
      </c>
    </row>
    <row r="18" spans="1:38" x14ac:dyDescent="0.35">
      <c r="C18" s="15" t="s">
        <v>2</v>
      </c>
      <c r="D18" s="29">
        <f>'SYVbT-freight'!C$2/'SYVbT-freight'!$2:$2</f>
        <v>1.2417684632922508E-3</v>
      </c>
      <c r="E18" s="29">
        <f>E11</f>
        <v>0</v>
      </c>
      <c r="F18" s="9" t="s">
        <v>120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1.2003761811825026E-3</v>
      </c>
      <c r="J18" s="15">
        <f>IF($F18="s-curve",$D18+($E18-$D18)*$I$2/(1+EXP($I$3*(COUNT($H$9:J$9)+$I$4))),TREND($D18:$E18,$D$9:$E$9,J$9))</f>
        <v>1.158983899072763E-3</v>
      </c>
      <c r="K18" s="15">
        <f>IF($F18="s-curve",$D18+($E18-$D18)*$I$2/(1+EXP($I$3*(COUNT($H$9:K$9)+$I$4))),TREND($D18:$E18,$D$9:$E$9,K$9))</f>
        <v>1.1175916169630234E-3</v>
      </c>
      <c r="L18" s="15">
        <f>IF($F18="s-curve",$D18+($E18-$D18)*$I$2/(1+EXP($I$3*(COUNT($H$9:L$9)+$I$4))),TREND($D18:$E18,$D$9:$E$9,L$9))</f>
        <v>1.0761993348532839E-3</v>
      </c>
      <c r="M18" s="15">
        <f>IF($F18="s-curve",$D18+($E18-$D18)*$I$2/(1+EXP($I$3*(COUNT($H$9:M$9)+$I$4))),TREND($D18:$E18,$D$9:$E$9,M$9))</f>
        <v>1.0348070527435443E-3</v>
      </c>
      <c r="N18" s="15">
        <f>IF($F18="s-curve",$D18+($E18-$D18)*$I$2/(1+EXP($I$3*(COUNT($H$9:N$9)+$I$4))),TREND($D18:$E18,$D$9:$E$9,N$9))</f>
        <v>9.9341477063379091E-4</v>
      </c>
      <c r="O18" s="15">
        <f>IF($F18="s-curve",$D18+($E18-$D18)*$I$2/(1+EXP($I$3*(COUNT($H$9:O$9)+$I$4))),TREND($D18:$E18,$D$9:$E$9,O$9))</f>
        <v>9.5202248852405136E-4</v>
      </c>
      <c r="P18" s="15">
        <f>IF($F18="s-curve",$D18+($E18-$D18)*$I$2/(1+EXP($I$3*(COUNT($H$9:P$9)+$I$4))),TREND($D18:$E18,$D$9:$E$9,P$9))</f>
        <v>9.106302064143118E-4</v>
      </c>
      <c r="Q18" s="15">
        <f>IF($F18="s-curve",$D18+($E18-$D18)*$I$2/(1+EXP($I$3*(COUNT($H$9:Q$9)+$I$4))),TREND($D18:$E18,$D$9:$E$9,Q$9))</f>
        <v>8.6923792430457225E-4</v>
      </c>
      <c r="R18" s="15">
        <f>IF($F18="s-curve",$D18+($E18-$D18)*$I$2/(1+EXP($I$3*(COUNT($H$9:R$9)+$I$4))),TREND($D18:$E18,$D$9:$E$9,R$9))</f>
        <v>8.278456421948327E-4</v>
      </c>
      <c r="S18" s="15">
        <f>IF($F18="s-curve",$D18+($E18-$D18)*$I$2/(1+EXP($I$3*(COUNT($H$9:S$9)+$I$4))),TREND($D18:$E18,$D$9:$E$9,S$9))</f>
        <v>7.8645336008509314E-4</v>
      </c>
      <c r="T18" s="15">
        <f>IF($F18="s-curve",$D18+($E18-$D18)*$I$2/(1+EXP($I$3*(COUNT($H$9:T$9)+$I$4))),TREND($D18:$E18,$D$9:$E$9,T$9))</f>
        <v>7.4506107797533971E-4</v>
      </c>
      <c r="U18" s="15">
        <f>IF($F18="s-curve",$D18+($E18-$D18)*$I$2/(1+EXP($I$3*(COUNT($H$9:U$9)+$I$4))),TREND($D18:$E18,$D$9:$E$9,U$9))</f>
        <v>7.0366879586560016E-4</v>
      </c>
      <c r="V18" s="15">
        <f>IF($F18="s-curve",$D18+($E18-$D18)*$I$2/(1+EXP($I$3*(COUNT($H$9:V$9)+$I$4))),TREND($D18:$E18,$D$9:$E$9,V$9))</f>
        <v>6.6227651375586061E-4</v>
      </c>
      <c r="W18" s="15">
        <f>IF($F18="s-curve",$D18+($E18-$D18)*$I$2/(1+EXP($I$3*(COUNT($H$9:W$9)+$I$4))),TREND($D18:$E18,$D$9:$E$9,W$9))</f>
        <v>6.2088423164612105E-4</v>
      </c>
      <c r="X18" s="15">
        <f>IF($F18="s-curve",$D18+($E18-$D18)*$I$2/(1+EXP($I$3*(COUNT($H$9:X$9)+$I$4))),TREND($D18:$E18,$D$9:$E$9,X$9))</f>
        <v>5.794919495363815E-4</v>
      </c>
      <c r="Y18" s="15">
        <f>IF($F18="s-curve",$D18+($E18-$D18)*$I$2/(1+EXP($I$3*(COUNT($H$9:Y$9)+$I$4))),TREND($D18:$E18,$D$9:$E$9,Y$9))</f>
        <v>5.3809966742664195E-4</v>
      </c>
      <c r="Z18" s="15">
        <f>IF($F18="s-curve",$D18+($E18-$D18)*$I$2/(1+EXP($I$3*(COUNT($H$9:Z$9)+$I$4))),TREND($D18:$E18,$D$9:$E$9,Z$9))</f>
        <v>4.9670738531690239E-4</v>
      </c>
      <c r="AA18" s="15">
        <f>IF($F18="s-curve",$D18+($E18-$D18)*$I$2/(1+EXP($I$3*(COUNT($H$9:AA$9)+$I$4))),TREND($D18:$E18,$D$9:$E$9,AA$9))</f>
        <v>4.5531510320714896E-4</v>
      </c>
      <c r="AB18" s="15">
        <f>IF($F18="s-curve",$D18+($E18-$D18)*$I$2/(1+EXP($I$3*(COUNT($H$9:AB$9)+$I$4))),TREND($D18:$E18,$D$9:$E$9,AB$9))</f>
        <v>4.1392282109740941E-4</v>
      </c>
      <c r="AC18" s="15">
        <f>IF($F18="s-curve",$D18+($E18-$D18)*$I$2/(1+EXP($I$3*(COUNT($H$9:AC$9)+$I$4))),TREND($D18:$E18,$D$9:$E$9,AC$9))</f>
        <v>3.7253053898766986E-4</v>
      </c>
      <c r="AD18" s="15">
        <f>IF($F18="s-curve",$D18+($E18-$D18)*$I$2/(1+EXP($I$3*(COUNT($H$9:AD$9)+$I$4))),TREND($D18:$E18,$D$9:$E$9,AD$9))</f>
        <v>3.311382568779303E-4</v>
      </c>
      <c r="AE18" s="15">
        <f>IF($F18="s-curve",$D18+($E18-$D18)*$I$2/(1+EXP($I$3*(COUNT($H$9:AE$9)+$I$4))),TREND($D18:$E18,$D$9:$E$9,AE$9))</f>
        <v>2.8974597476819075E-4</v>
      </c>
      <c r="AF18" s="15">
        <f>IF($F18="s-curve",$D18+($E18-$D18)*$I$2/(1+EXP($I$3*(COUNT($H$9:AF$9)+$I$4))),TREND($D18:$E18,$D$9:$E$9,AF$9))</f>
        <v>2.483536926584512E-4</v>
      </c>
      <c r="AG18" s="15">
        <f>IF($F18="s-curve",$D18+($E18-$D18)*$I$2/(1+EXP($I$3*(COUNT($H$9:AG$9)+$I$4))),TREND($D18:$E18,$D$9:$E$9,AG$9))</f>
        <v>2.0696141054869777E-4</v>
      </c>
      <c r="AH18" s="15">
        <f>IF($F18="s-curve",$D18+($E18-$D18)*$I$2/(1+EXP($I$3*(COUNT($H$9:AH$9)+$I$4))),TREND($D18:$E18,$D$9:$E$9,AH$9))</f>
        <v>1.6556912843895821E-4</v>
      </c>
      <c r="AI18" s="15">
        <f>IF($F18="s-curve",$D18+($E18-$D18)*$I$2/(1+EXP($I$3*(COUNT($H$9:AI$9)+$I$4))),TREND($D18:$E18,$D$9:$E$9,AI$9))</f>
        <v>1.2417684632921866E-4</v>
      </c>
      <c r="AJ18" s="15">
        <f>IF($F18="s-curve",$D18+($E18-$D18)*$I$2/(1+EXP($I$3*(COUNT($H$9:AJ$9)+$I$4))),TREND($D18:$E18,$D$9:$E$9,AJ$9))</f>
        <v>8.2784564219479106E-5</v>
      </c>
      <c r="AK18" s="15">
        <f>IF($F18="s-curve",$D18+($E18-$D18)*$I$2/(1+EXP($I$3*(COUNT($H$9:AK$9)+$I$4))),TREND($D18:$E18,$D$9:$E$9,AK$9))</f>
        <v>4.1392282109739553E-5</v>
      </c>
      <c r="AL18" s="15">
        <f>IF($F18="s-curve",$D18+($E18-$D18)*$I$2/(1+EXP($I$3*(COUNT($H$9:AL$9)+$I$4))),TREND($D18:$E18,$D$9:$E$9,AL$9))</f>
        <v>0</v>
      </c>
    </row>
    <row r="19" spans="1:38" x14ac:dyDescent="0.35">
      <c r="C19" s="15" t="s">
        <v>3</v>
      </c>
      <c r="D19" s="29">
        <v>3</v>
      </c>
      <c r="E19" s="15">
        <v>3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3</v>
      </c>
      <c r="I19" s="15">
        <f>IF($F19="s-curve",$D19+($E19-$D19)*$I$2/(1+EXP($I$3*(COUNT($H$9:I$9)+$I$4))),TREND($D19:$E19,$D$9:$E$9,I$9))</f>
        <v>3</v>
      </c>
      <c r="J19" s="15">
        <f>IF($F19="s-curve",$D19+($E19-$D19)*$I$2/(1+EXP($I$3*(COUNT($H$9:J$9)+$I$4))),TREND($D19:$E19,$D$9:$E$9,J$9))</f>
        <v>3</v>
      </c>
      <c r="K19" s="15">
        <f>IF($F19="s-curve",$D19+($E19-$D19)*$I$2/(1+EXP($I$3*(COUNT($H$9:K$9)+$I$4))),TREND($D19:$E19,$D$9:$E$9,K$9))</f>
        <v>3</v>
      </c>
      <c r="L19" s="15">
        <f>IF($F19="s-curve",$D19+($E19-$D19)*$I$2/(1+EXP($I$3*(COUNT($H$9:L$9)+$I$4))),TREND($D19:$E19,$D$9:$E$9,L$9))</f>
        <v>3</v>
      </c>
      <c r="M19" s="15">
        <f>IF($F19="s-curve",$D19+($E19-$D19)*$I$2/(1+EXP($I$3*(COUNT($H$9:M$9)+$I$4))),TREND($D19:$E19,$D$9:$E$9,M$9))</f>
        <v>3</v>
      </c>
      <c r="N19" s="15">
        <f>IF($F19="s-curve",$D19+($E19-$D19)*$I$2/(1+EXP($I$3*(COUNT($H$9:N$9)+$I$4))),TREND($D19:$E19,$D$9:$E$9,N$9))</f>
        <v>3</v>
      </c>
      <c r="O19" s="15">
        <f>IF($F19="s-curve",$D19+($E19-$D19)*$I$2/(1+EXP($I$3*(COUNT($H$9:O$9)+$I$4))),TREND($D19:$E19,$D$9:$E$9,O$9))</f>
        <v>3</v>
      </c>
      <c r="P19" s="15">
        <f>IF($F19="s-curve",$D19+($E19-$D19)*$I$2/(1+EXP($I$3*(COUNT($H$9:P$9)+$I$4))),TREND($D19:$E19,$D$9:$E$9,P$9))</f>
        <v>3</v>
      </c>
      <c r="Q19" s="15">
        <f>IF($F19="s-curve",$D19+($E19-$D19)*$I$2/(1+EXP($I$3*(COUNT($H$9:Q$9)+$I$4))),TREND($D19:$E19,$D$9:$E$9,Q$9))</f>
        <v>3</v>
      </c>
      <c r="R19" s="15">
        <f>IF($F19="s-curve",$D19+($E19-$D19)*$I$2/(1+EXP($I$3*(COUNT($H$9:R$9)+$I$4))),TREND($D19:$E19,$D$9:$E$9,R$9))</f>
        <v>3</v>
      </c>
      <c r="S19" s="15">
        <f>IF($F19="s-curve",$D19+($E19-$D19)*$I$2/(1+EXP($I$3*(COUNT($H$9:S$9)+$I$4))),TREND($D19:$E19,$D$9:$E$9,S$9))</f>
        <v>3</v>
      </c>
      <c r="T19" s="15">
        <f>IF($F19="s-curve",$D19+($E19-$D19)*$I$2/(1+EXP($I$3*(COUNT($H$9:T$9)+$I$4))),TREND($D19:$E19,$D$9:$E$9,T$9))</f>
        <v>3</v>
      </c>
      <c r="U19" s="15">
        <f>IF($F19="s-curve",$D19+($E19-$D19)*$I$2/(1+EXP($I$3*(COUNT($H$9:U$9)+$I$4))),TREND($D19:$E19,$D$9:$E$9,U$9))</f>
        <v>3</v>
      </c>
      <c r="V19" s="15">
        <f>IF($F19="s-curve",$D19+($E19-$D19)*$I$2/(1+EXP($I$3*(COUNT($H$9:V$9)+$I$4))),TREND($D19:$E19,$D$9:$E$9,V$9))</f>
        <v>3</v>
      </c>
      <c r="W19" s="15">
        <f>IF($F19="s-curve",$D19+($E19-$D19)*$I$2/(1+EXP($I$3*(COUNT($H$9:W$9)+$I$4))),TREND($D19:$E19,$D$9:$E$9,W$9))</f>
        <v>3</v>
      </c>
      <c r="X19" s="15">
        <f>IF($F19="s-curve",$D19+($E19-$D19)*$I$2/(1+EXP($I$3*(COUNT($H$9:X$9)+$I$4))),TREND($D19:$E19,$D$9:$E$9,X$9))</f>
        <v>3</v>
      </c>
      <c r="Y19" s="15">
        <f>IF($F19="s-curve",$D19+($E19-$D19)*$I$2/(1+EXP($I$3*(COUNT($H$9:Y$9)+$I$4))),TREND($D19:$E19,$D$9:$E$9,Y$9))</f>
        <v>3</v>
      </c>
      <c r="Z19" s="15">
        <f>IF($F19="s-curve",$D19+($E19-$D19)*$I$2/(1+EXP($I$3*(COUNT($H$9:Z$9)+$I$4))),TREND($D19:$E19,$D$9:$E$9,Z$9))</f>
        <v>3</v>
      </c>
      <c r="AA19" s="15">
        <f>IF($F19="s-curve",$D19+($E19-$D19)*$I$2/(1+EXP($I$3*(COUNT($H$9:AA$9)+$I$4))),TREND($D19:$E19,$D$9:$E$9,AA$9))</f>
        <v>3</v>
      </c>
      <c r="AB19" s="15">
        <f>IF($F19="s-curve",$D19+($E19-$D19)*$I$2/(1+EXP($I$3*(COUNT($H$9:AB$9)+$I$4))),TREND($D19:$E19,$D$9:$E$9,AB$9))</f>
        <v>3</v>
      </c>
      <c r="AC19" s="15">
        <f>IF($F19="s-curve",$D19+($E19-$D19)*$I$2/(1+EXP($I$3*(COUNT($H$9:AC$9)+$I$4))),TREND($D19:$E19,$D$9:$E$9,AC$9))</f>
        <v>3</v>
      </c>
      <c r="AD19" s="15">
        <f>IF($F19="s-curve",$D19+($E19-$D19)*$I$2/(1+EXP($I$3*(COUNT($H$9:AD$9)+$I$4))),TREND($D19:$E19,$D$9:$E$9,AD$9))</f>
        <v>3</v>
      </c>
      <c r="AE19" s="15">
        <f>IF($F19="s-curve",$D19+($E19-$D19)*$I$2/(1+EXP($I$3*(COUNT($H$9:AE$9)+$I$4))),TREND($D19:$E19,$D$9:$E$9,AE$9))</f>
        <v>3</v>
      </c>
      <c r="AF19" s="15">
        <f>IF($F19="s-curve",$D19+($E19-$D19)*$I$2/(1+EXP($I$3*(COUNT($H$9:AF$9)+$I$4))),TREND($D19:$E19,$D$9:$E$9,AF$9))</f>
        <v>3</v>
      </c>
      <c r="AG19" s="15">
        <f>IF($F19="s-curve",$D19+($E19-$D19)*$I$2/(1+EXP($I$3*(COUNT($H$9:AG$9)+$I$4))),TREND($D19:$E19,$D$9:$E$9,AG$9))</f>
        <v>3</v>
      </c>
      <c r="AH19" s="15">
        <f>IF($F19="s-curve",$D19+($E19-$D19)*$I$2/(1+EXP($I$3*(COUNT($H$9:AH$9)+$I$4))),TREND($D19:$E19,$D$9:$E$9,AH$9))</f>
        <v>3</v>
      </c>
      <c r="AI19" s="15">
        <f>IF($F19="s-curve",$D19+($E19-$D19)*$I$2/(1+EXP($I$3*(COUNT($H$9:AI$9)+$I$4))),TREND($D19:$E19,$D$9:$E$9,AI$9))</f>
        <v>3</v>
      </c>
      <c r="AJ19" s="15">
        <f>IF($F19="s-curve",$D19+($E19-$D19)*$I$2/(1+EXP($I$3*(COUNT($H$9:AJ$9)+$I$4))),TREND($D19:$E19,$D$9:$E$9,AJ$9))</f>
        <v>3</v>
      </c>
      <c r="AK19" s="15">
        <f>IF($F19="s-curve",$D19+($E19-$D19)*$I$2/(1+EXP($I$3*(COUNT($H$9:AK$9)+$I$4))),TREND($D19:$E19,$D$9:$E$9,AK$9))</f>
        <v>3</v>
      </c>
      <c r="AL19" s="15">
        <f>IF($F19="s-curve",$D19+($E19-$D19)*$I$2/(1+EXP($I$3*(COUNT($H$9:AL$9)+$I$4))),TREND($D19:$E19,$D$9:$E$9,AL$9))</f>
        <v>3</v>
      </c>
    </row>
    <row r="20" spans="1:38" x14ac:dyDescent="0.35">
      <c r="C20" s="15" t="s">
        <v>4</v>
      </c>
      <c r="D20" s="29">
        <v>3</v>
      </c>
      <c r="E20" s="21">
        <v>3</v>
      </c>
      <c r="F20" s="9" t="str">
        <f>IF(D20=E20,"n/a",IF(OR(C20="battery electric vehicle",C20="natural gas vehicle",C20="plugin hybrid vehicle"),"s-curve","linear"))</f>
        <v>n/a</v>
      </c>
      <c r="H20" s="29">
        <f t="shared" si="1"/>
        <v>3</v>
      </c>
      <c r="I20" s="15">
        <f>IF($F20="s-curve",$D20+($E20-$D20)*$I$2/(1+EXP($I$3*(COUNT($H$9:I$9)+$I$4))),TREND($D20:$E20,$D$9:$E$9,I$9))</f>
        <v>3</v>
      </c>
      <c r="J20" s="15">
        <f>IF($F20="s-curve",$D20+($E20-$D20)*$I$2/(1+EXP($I$3*(COUNT($H$9:J$9)+$I$4))),TREND($D20:$E20,$D$9:$E$9,J$9))</f>
        <v>3</v>
      </c>
      <c r="K20" s="15">
        <f>IF($F20="s-curve",$D20+($E20-$D20)*$I$2/(1+EXP($I$3*(COUNT($H$9:K$9)+$I$4))),TREND($D20:$E20,$D$9:$E$9,K$9))</f>
        <v>3</v>
      </c>
      <c r="L20" s="15">
        <f>IF($F20="s-curve",$D20+($E20-$D20)*$I$2/(1+EXP($I$3*(COUNT($H$9:L$9)+$I$4))),TREND($D20:$E20,$D$9:$E$9,L$9))</f>
        <v>3</v>
      </c>
      <c r="M20" s="15">
        <f>IF($F20="s-curve",$D20+($E20-$D20)*$I$2/(1+EXP($I$3*(COUNT($H$9:M$9)+$I$4))),TREND($D20:$E20,$D$9:$E$9,M$9))</f>
        <v>3</v>
      </c>
      <c r="N20" s="15">
        <f>IF($F20="s-curve",$D20+($E20-$D20)*$I$2/(1+EXP($I$3*(COUNT($H$9:N$9)+$I$4))),TREND($D20:$E20,$D$9:$E$9,N$9))</f>
        <v>3</v>
      </c>
      <c r="O20" s="15">
        <f>IF($F20="s-curve",$D20+($E20-$D20)*$I$2/(1+EXP($I$3*(COUNT($H$9:O$9)+$I$4))),TREND($D20:$E20,$D$9:$E$9,O$9))</f>
        <v>3</v>
      </c>
      <c r="P20" s="15">
        <f>IF($F20="s-curve",$D20+($E20-$D20)*$I$2/(1+EXP($I$3*(COUNT($H$9:P$9)+$I$4))),TREND($D20:$E20,$D$9:$E$9,P$9))</f>
        <v>3</v>
      </c>
      <c r="Q20" s="15">
        <f>IF($F20="s-curve",$D20+($E20-$D20)*$I$2/(1+EXP($I$3*(COUNT($H$9:Q$9)+$I$4))),TREND($D20:$E20,$D$9:$E$9,Q$9))</f>
        <v>3</v>
      </c>
      <c r="R20" s="15">
        <f>IF($F20="s-curve",$D20+($E20-$D20)*$I$2/(1+EXP($I$3*(COUNT($H$9:R$9)+$I$4))),TREND($D20:$E20,$D$9:$E$9,R$9))</f>
        <v>3</v>
      </c>
      <c r="S20" s="15">
        <f>IF($F20="s-curve",$D20+($E20-$D20)*$I$2/(1+EXP($I$3*(COUNT($H$9:S$9)+$I$4))),TREND($D20:$E20,$D$9:$E$9,S$9))</f>
        <v>3</v>
      </c>
      <c r="T20" s="15">
        <f>IF($F20="s-curve",$D20+($E20-$D20)*$I$2/(1+EXP($I$3*(COUNT($H$9:T$9)+$I$4))),TREND($D20:$E20,$D$9:$E$9,T$9))</f>
        <v>3</v>
      </c>
      <c r="U20" s="15">
        <f>IF($F20="s-curve",$D20+($E20-$D20)*$I$2/(1+EXP($I$3*(COUNT($H$9:U$9)+$I$4))),TREND($D20:$E20,$D$9:$E$9,U$9))</f>
        <v>3</v>
      </c>
      <c r="V20" s="15">
        <f>IF($F20="s-curve",$D20+($E20-$D20)*$I$2/(1+EXP($I$3*(COUNT($H$9:V$9)+$I$4))),TREND($D20:$E20,$D$9:$E$9,V$9))</f>
        <v>3</v>
      </c>
      <c r="W20" s="15">
        <f>IF($F20="s-curve",$D20+($E20-$D20)*$I$2/(1+EXP($I$3*(COUNT($H$9:W$9)+$I$4))),TREND($D20:$E20,$D$9:$E$9,W$9))</f>
        <v>3</v>
      </c>
      <c r="X20" s="15">
        <f>IF($F20="s-curve",$D20+($E20-$D20)*$I$2/(1+EXP($I$3*(COUNT($H$9:X$9)+$I$4))),TREND($D20:$E20,$D$9:$E$9,X$9))</f>
        <v>3</v>
      </c>
      <c r="Y20" s="15">
        <f>IF($F20="s-curve",$D20+($E20-$D20)*$I$2/(1+EXP($I$3*(COUNT($H$9:Y$9)+$I$4))),TREND($D20:$E20,$D$9:$E$9,Y$9))</f>
        <v>3</v>
      </c>
      <c r="Z20" s="15">
        <f>IF($F20="s-curve",$D20+($E20-$D20)*$I$2/(1+EXP($I$3*(COUNT($H$9:Z$9)+$I$4))),TREND($D20:$E20,$D$9:$E$9,Z$9))</f>
        <v>3</v>
      </c>
      <c r="AA20" s="15">
        <f>IF($F20="s-curve",$D20+($E20-$D20)*$I$2/(1+EXP($I$3*(COUNT($H$9:AA$9)+$I$4))),TREND($D20:$E20,$D$9:$E$9,AA$9))</f>
        <v>3</v>
      </c>
      <c r="AB20" s="15">
        <f>IF($F20="s-curve",$D20+($E20-$D20)*$I$2/(1+EXP($I$3*(COUNT($H$9:AB$9)+$I$4))),TREND($D20:$E20,$D$9:$E$9,AB$9))</f>
        <v>3</v>
      </c>
      <c r="AC20" s="15">
        <f>IF($F20="s-curve",$D20+($E20-$D20)*$I$2/(1+EXP($I$3*(COUNT($H$9:AC$9)+$I$4))),TREND($D20:$E20,$D$9:$E$9,AC$9))</f>
        <v>3</v>
      </c>
      <c r="AD20" s="15">
        <f>IF($F20="s-curve",$D20+($E20-$D20)*$I$2/(1+EXP($I$3*(COUNT($H$9:AD$9)+$I$4))),TREND($D20:$E20,$D$9:$E$9,AD$9))</f>
        <v>3</v>
      </c>
      <c r="AE20" s="15">
        <f>IF($F20="s-curve",$D20+($E20-$D20)*$I$2/(1+EXP($I$3*(COUNT($H$9:AE$9)+$I$4))),TREND($D20:$E20,$D$9:$E$9,AE$9))</f>
        <v>3</v>
      </c>
      <c r="AF20" s="15">
        <f>IF($F20="s-curve",$D20+($E20-$D20)*$I$2/(1+EXP($I$3*(COUNT($H$9:AF$9)+$I$4))),TREND($D20:$E20,$D$9:$E$9,AF$9))</f>
        <v>3</v>
      </c>
      <c r="AG20" s="15">
        <f>IF($F20="s-curve",$D20+($E20-$D20)*$I$2/(1+EXP($I$3*(COUNT($H$9:AG$9)+$I$4))),TREND($D20:$E20,$D$9:$E$9,AG$9))</f>
        <v>3</v>
      </c>
      <c r="AH20" s="15">
        <f>IF($F20="s-curve",$D20+($E20-$D20)*$I$2/(1+EXP($I$3*(COUNT($H$9:AH$9)+$I$4))),TREND($D20:$E20,$D$9:$E$9,AH$9))</f>
        <v>3</v>
      </c>
      <c r="AI20" s="15">
        <f>IF($F20="s-curve",$D20+($E20-$D20)*$I$2/(1+EXP($I$3*(COUNT($H$9:AI$9)+$I$4))),TREND($D20:$E20,$D$9:$E$9,AI$9))</f>
        <v>3</v>
      </c>
      <c r="AJ20" s="15">
        <f>IF($F20="s-curve",$D20+($E20-$D20)*$I$2/(1+EXP($I$3*(COUNT($H$9:AJ$9)+$I$4))),TREND($D20:$E20,$D$9:$E$9,AJ$9))</f>
        <v>3</v>
      </c>
      <c r="AK20" s="15">
        <f>IF($F20="s-curve",$D20+($E20-$D20)*$I$2/(1+EXP($I$3*(COUNT($H$9:AK$9)+$I$4))),TREND($D20:$E20,$D$9:$E$9,AK$9))</f>
        <v>3</v>
      </c>
      <c r="AL20" s="15">
        <f>IF($F20="s-curve",$D20+($E20-$D20)*$I$2/(1+EXP($I$3*(COUNT($H$9:AL$9)+$I$4))),TREND($D20:$E20,$D$9:$E$9,AL$9))</f>
        <v>3</v>
      </c>
    </row>
    <row r="21" spans="1:38" x14ac:dyDescent="0.35">
      <c r="C21" s="15" t="s">
        <v>5</v>
      </c>
      <c r="D21" s="29">
        <v>0</v>
      </c>
      <c r="E21" s="29">
        <v>0</v>
      </c>
      <c r="F21" s="9" t="str">
        <f>IF(D21=E21,"n/a",IF(OR(C21="battery electric vehicle",C21="natural gas vehicle",C21="plugin hybrid vehicle"),"s-curve","linear"))</f>
        <v>n/a</v>
      </c>
      <c r="H21" s="29">
        <f t="shared" si="1"/>
        <v>0</v>
      </c>
      <c r="I21" s="15">
        <f>IF($F21="s-curve",$D21+($E21-$D21)*$I$2/(1+EXP($I$3*(COUNT($H$9:I$9)+$I$4))),TREND($D21:$E21,$D$9:$E$9,I$9))</f>
        <v>0</v>
      </c>
      <c r="J21" s="15">
        <f>IF($F21="s-curve",$D21+($E21-$D21)*$I$2/(1+EXP($I$3*(COUNT($H$9:J$9)+$I$4))),TREND($D21:$E21,$D$9:$E$9,J$9))</f>
        <v>0</v>
      </c>
      <c r="K21" s="15">
        <f>IF($F21="s-curve",$D21+($E21-$D21)*$I$2/(1+EXP($I$3*(COUNT($H$9:K$9)+$I$4))),TREND($D21:$E21,$D$9:$E$9,K$9))</f>
        <v>0</v>
      </c>
      <c r="L21" s="15">
        <f>IF($F21="s-curve",$D21+($E21-$D21)*$I$2/(1+EXP($I$3*(COUNT($H$9:L$9)+$I$4))),TREND($D21:$E21,$D$9:$E$9,L$9))</f>
        <v>0</v>
      </c>
      <c r="M21" s="15">
        <f>IF($F21="s-curve",$D21+($E21-$D21)*$I$2/(1+EXP($I$3*(COUNT($H$9:M$9)+$I$4))),TREND($D21:$E21,$D$9:$E$9,M$9))</f>
        <v>0</v>
      </c>
      <c r="N21" s="15">
        <f>IF($F21="s-curve",$D21+($E21-$D21)*$I$2/(1+EXP($I$3*(COUNT($H$9:N$9)+$I$4))),TREND($D21:$E21,$D$9:$E$9,N$9))</f>
        <v>0</v>
      </c>
      <c r="O21" s="15">
        <f>IF($F21="s-curve",$D21+($E21-$D21)*$I$2/(1+EXP($I$3*(COUNT($H$9:O$9)+$I$4))),TREND($D21:$E21,$D$9:$E$9,O$9))</f>
        <v>0</v>
      </c>
      <c r="P21" s="15">
        <f>IF($F21="s-curve",$D21+($E21-$D21)*$I$2/(1+EXP($I$3*(COUNT($H$9:P$9)+$I$4))),TREND($D21:$E21,$D$9:$E$9,P$9))</f>
        <v>0</v>
      </c>
      <c r="Q21" s="15">
        <f>IF($F21="s-curve",$D21+($E21-$D21)*$I$2/(1+EXP($I$3*(COUNT($H$9:Q$9)+$I$4))),TREND($D21:$E21,$D$9:$E$9,Q$9))</f>
        <v>0</v>
      </c>
      <c r="R21" s="15">
        <f>IF($F21="s-curve",$D21+($E21-$D21)*$I$2/(1+EXP($I$3*(COUNT($H$9:R$9)+$I$4))),TREND($D21:$E21,$D$9:$E$9,R$9))</f>
        <v>0</v>
      </c>
      <c r="S21" s="15">
        <f>IF($F21="s-curve",$D21+($E21-$D21)*$I$2/(1+EXP($I$3*(COUNT($H$9:S$9)+$I$4))),TREND($D21:$E21,$D$9:$E$9,S$9))</f>
        <v>0</v>
      </c>
      <c r="T21" s="15">
        <f>IF($F21="s-curve",$D21+($E21-$D21)*$I$2/(1+EXP($I$3*(COUNT($H$9:T$9)+$I$4))),TREND($D21:$E21,$D$9:$E$9,T$9))</f>
        <v>0</v>
      </c>
      <c r="U21" s="15">
        <f>IF($F21="s-curve",$D21+($E21-$D21)*$I$2/(1+EXP($I$3*(COUNT($H$9:U$9)+$I$4))),TREND($D21:$E21,$D$9:$E$9,U$9))</f>
        <v>0</v>
      </c>
      <c r="V21" s="15">
        <f>IF($F21="s-curve",$D21+($E21-$D21)*$I$2/(1+EXP($I$3*(COUNT($H$9:V$9)+$I$4))),TREND($D21:$E21,$D$9:$E$9,V$9))</f>
        <v>0</v>
      </c>
      <c r="W21" s="15">
        <f>IF($F21="s-curve",$D21+($E21-$D21)*$I$2/(1+EXP($I$3*(COUNT($H$9:W$9)+$I$4))),TREND($D21:$E21,$D$9:$E$9,W$9))</f>
        <v>0</v>
      </c>
      <c r="X21" s="15">
        <f>IF($F21="s-curve",$D21+($E21-$D21)*$I$2/(1+EXP($I$3*(COUNT($H$9:X$9)+$I$4))),TREND($D21:$E21,$D$9:$E$9,X$9))</f>
        <v>0</v>
      </c>
      <c r="Y21" s="15">
        <f>IF($F21="s-curve",$D21+($E21-$D21)*$I$2/(1+EXP($I$3*(COUNT($H$9:Y$9)+$I$4))),TREND($D21:$E21,$D$9:$E$9,Y$9))</f>
        <v>0</v>
      </c>
      <c r="Z21" s="15">
        <f>IF($F21="s-curve",$D21+($E21-$D21)*$I$2/(1+EXP($I$3*(COUNT($H$9:Z$9)+$I$4))),TREND($D21:$E21,$D$9:$E$9,Z$9))</f>
        <v>0</v>
      </c>
      <c r="AA21" s="15">
        <f>IF($F21="s-curve",$D21+($E21-$D21)*$I$2/(1+EXP($I$3*(COUNT($H$9:AA$9)+$I$4))),TREND($D21:$E21,$D$9:$E$9,AA$9))</f>
        <v>0</v>
      </c>
      <c r="AB21" s="15">
        <f>IF($F21="s-curve",$D21+($E21-$D21)*$I$2/(1+EXP($I$3*(COUNT($H$9:AB$9)+$I$4))),TREND($D21:$E21,$D$9:$E$9,AB$9))</f>
        <v>0</v>
      </c>
      <c r="AC21" s="15">
        <f>IF($F21="s-curve",$D21+($E21-$D21)*$I$2/(1+EXP($I$3*(COUNT($H$9:AC$9)+$I$4))),TREND($D21:$E21,$D$9:$E$9,AC$9))</f>
        <v>0</v>
      </c>
      <c r="AD21" s="15">
        <f>IF($F21="s-curve",$D21+($E21-$D21)*$I$2/(1+EXP($I$3*(COUNT($H$9:AD$9)+$I$4))),TREND($D21:$E21,$D$9:$E$9,AD$9))</f>
        <v>0</v>
      </c>
      <c r="AE21" s="15">
        <f>IF($F21="s-curve",$D21+($E21-$D21)*$I$2/(1+EXP($I$3*(COUNT($H$9:AE$9)+$I$4))),TREND($D21:$E21,$D$9:$E$9,AE$9))</f>
        <v>0</v>
      </c>
      <c r="AF21" s="15">
        <f>IF($F21="s-curve",$D21+($E21-$D21)*$I$2/(1+EXP($I$3*(COUNT($H$9:AF$9)+$I$4))),TREND($D21:$E21,$D$9:$E$9,AF$9))</f>
        <v>0</v>
      </c>
      <c r="AG21" s="15">
        <f>IF($F21="s-curve",$D21+($E21-$D21)*$I$2/(1+EXP($I$3*(COUNT($H$9:AG$9)+$I$4))),TREND($D21:$E21,$D$9:$E$9,AG$9))</f>
        <v>0</v>
      </c>
      <c r="AH21" s="15">
        <f>IF($F21="s-curve",$D21+($E21-$D21)*$I$2/(1+EXP($I$3*(COUNT($H$9:AH$9)+$I$4))),TREND($D21:$E21,$D$9:$E$9,AH$9))</f>
        <v>0</v>
      </c>
      <c r="AI21" s="15">
        <f>IF($F21="s-curve",$D21+($E21-$D21)*$I$2/(1+EXP($I$3*(COUNT($H$9:AI$9)+$I$4))),TREND($D21:$E21,$D$9:$E$9,AI$9))</f>
        <v>0</v>
      </c>
      <c r="AJ21" s="15">
        <f>IF($F21="s-curve",$D21+($E21-$D21)*$I$2/(1+EXP($I$3*(COUNT($H$9:AJ$9)+$I$4))),TREND($D21:$E21,$D$9:$E$9,AJ$9))</f>
        <v>0</v>
      </c>
      <c r="AK21" s="15">
        <f>IF($F21="s-curve",$D21+($E21-$D21)*$I$2/(1+EXP($I$3*(COUNT($H$9:AK$9)+$I$4))),TREND($D21:$E21,$D$9:$E$9,AK$9))</f>
        <v>0</v>
      </c>
      <c r="AL21" s="15">
        <f>IF($F21="s-curve",$D21+($E21-$D21)*$I$2/(1+EXP($I$3*(COUNT($H$9:AL$9)+$I$4))),TREND($D21:$E21,$D$9:$E$9,AL$9))</f>
        <v>0</v>
      </c>
    </row>
    <row r="22" spans="1:38" x14ac:dyDescent="0.35">
      <c r="C22" s="15" t="s">
        <v>122</v>
      </c>
      <c r="D22" s="29">
        <v>0</v>
      </c>
      <c r="E22" s="29">
        <v>0</v>
      </c>
      <c r="F22" s="9" t="str">
        <f>IF(D22=E22,"n/a",IF(OR(C22="battery electric vehicle",C22="natural gas vehicle",C22="plugin hybrid vehicle",C22="hydrogen vehicle"),"s-curve","linear"))</f>
        <v>n/a</v>
      </c>
      <c r="H22" s="29">
        <f t="shared" si="1"/>
        <v>0</v>
      </c>
      <c r="I22" s="15">
        <f>IF($F22="s-curve",$D22+($E22-$D22)*$I$2/(1+EXP($I$3*(COUNT($H$9:I$9)+$I$4))),TREND($D22:$E22,$D$9:$E$9,I$9))</f>
        <v>0</v>
      </c>
      <c r="J22" s="15">
        <f>IF($F22="s-curve",$D22+($E22-$D22)*$I$2/(1+EXP($I$3*(COUNT($H$9:J$9)+$I$4))),TREND($D22:$E22,$D$9:$E$9,J$9))</f>
        <v>0</v>
      </c>
      <c r="K22" s="15">
        <f>IF($F22="s-curve",$D22+($E22-$D22)*$I$2/(1+EXP($I$3*(COUNT($H$9:K$9)+$I$4))),TREND($D22:$E22,$D$9:$E$9,K$9))</f>
        <v>0</v>
      </c>
      <c r="L22" s="15">
        <f>IF($F22="s-curve",$D22+($E22-$D22)*$I$2/(1+EXP($I$3*(COUNT($H$9:L$9)+$I$4))),TREND($D22:$E22,$D$9:$E$9,L$9))</f>
        <v>0</v>
      </c>
      <c r="M22" s="15">
        <f>IF($F22="s-curve",$D22+($E22-$D22)*$I$2/(1+EXP($I$3*(COUNT($H$9:M$9)+$I$4))),TREND($D22:$E22,$D$9:$E$9,M$9))</f>
        <v>0</v>
      </c>
      <c r="N22" s="15">
        <f>IF($F22="s-curve",$D22+($E22-$D22)*$I$2/(1+EXP($I$3*(COUNT($H$9:N$9)+$I$4))),TREND($D22:$E22,$D$9:$E$9,N$9))</f>
        <v>0</v>
      </c>
      <c r="O22" s="15">
        <f>IF($F22="s-curve",$D22+($E22-$D22)*$I$2/(1+EXP($I$3*(COUNT($H$9:O$9)+$I$4))),TREND($D22:$E22,$D$9:$E$9,O$9))</f>
        <v>0</v>
      </c>
      <c r="P22" s="15">
        <f>IF($F22="s-curve",$D22+($E22-$D22)*$I$2/(1+EXP($I$3*(COUNT($H$9:P$9)+$I$4))),TREND($D22:$E22,$D$9:$E$9,P$9))</f>
        <v>0</v>
      </c>
      <c r="Q22" s="15">
        <f>IF($F22="s-curve",$D22+($E22-$D22)*$I$2/(1+EXP($I$3*(COUNT($H$9:Q$9)+$I$4))),TREND($D22:$E22,$D$9:$E$9,Q$9))</f>
        <v>0</v>
      </c>
      <c r="R22" s="15">
        <f>IF($F22="s-curve",$D22+($E22-$D22)*$I$2/(1+EXP($I$3*(COUNT($H$9:R$9)+$I$4))),TREND($D22:$E22,$D$9:$E$9,R$9))</f>
        <v>0</v>
      </c>
      <c r="S22" s="15">
        <f>IF($F22="s-curve",$D22+($E22-$D22)*$I$2/(1+EXP($I$3*(COUNT($H$9:S$9)+$I$4))),TREND($D22:$E22,$D$9:$E$9,S$9))</f>
        <v>0</v>
      </c>
      <c r="T22" s="15">
        <f>IF($F22="s-curve",$D22+($E22-$D22)*$I$2/(1+EXP($I$3*(COUNT($H$9:T$9)+$I$4))),TREND($D22:$E22,$D$9:$E$9,T$9))</f>
        <v>0</v>
      </c>
      <c r="U22" s="15">
        <f>IF($F22="s-curve",$D22+($E22-$D22)*$I$2/(1+EXP($I$3*(COUNT($H$9:U$9)+$I$4))),TREND($D22:$E22,$D$9:$E$9,U$9))</f>
        <v>0</v>
      </c>
      <c r="V22" s="15">
        <f>IF($F22="s-curve",$D22+($E22-$D22)*$I$2/(1+EXP($I$3*(COUNT($H$9:V$9)+$I$4))),TREND($D22:$E22,$D$9:$E$9,V$9))</f>
        <v>0</v>
      </c>
      <c r="W22" s="15">
        <f>IF($F22="s-curve",$D22+($E22-$D22)*$I$2/(1+EXP($I$3*(COUNT($H$9:W$9)+$I$4))),TREND($D22:$E22,$D$9:$E$9,W$9))</f>
        <v>0</v>
      </c>
      <c r="X22" s="15">
        <f>IF($F22="s-curve",$D22+($E22-$D22)*$I$2/(1+EXP($I$3*(COUNT($H$9:X$9)+$I$4))),TREND($D22:$E22,$D$9:$E$9,X$9))</f>
        <v>0</v>
      </c>
      <c r="Y22" s="15">
        <f>IF($F22="s-curve",$D22+($E22-$D22)*$I$2/(1+EXP($I$3*(COUNT($H$9:Y$9)+$I$4))),TREND($D22:$E22,$D$9:$E$9,Y$9))</f>
        <v>0</v>
      </c>
      <c r="Z22" s="15">
        <f>IF($F22="s-curve",$D22+($E22-$D22)*$I$2/(1+EXP($I$3*(COUNT($H$9:Z$9)+$I$4))),TREND($D22:$E22,$D$9:$E$9,Z$9))</f>
        <v>0</v>
      </c>
      <c r="AA22" s="15">
        <f>IF($F22="s-curve",$D22+($E22-$D22)*$I$2/(1+EXP($I$3*(COUNT($H$9:AA$9)+$I$4))),TREND($D22:$E22,$D$9:$E$9,AA$9))</f>
        <v>0</v>
      </c>
      <c r="AB22" s="15">
        <f>IF($F22="s-curve",$D22+($E22-$D22)*$I$2/(1+EXP($I$3*(COUNT($H$9:AB$9)+$I$4))),TREND($D22:$E22,$D$9:$E$9,AB$9))</f>
        <v>0</v>
      </c>
      <c r="AC22" s="15">
        <f>IF($F22="s-curve",$D22+($E22-$D22)*$I$2/(1+EXP($I$3*(COUNT($H$9:AC$9)+$I$4))),TREND($D22:$E22,$D$9:$E$9,AC$9))</f>
        <v>0</v>
      </c>
      <c r="AD22" s="15">
        <f>IF($F22="s-curve",$D22+($E22-$D22)*$I$2/(1+EXP($I$3*(COUNT($H$9:AD$9)+$I$4))),TREND($D22:$E22,$D$9:$E$9,AD$9))</f>
        <v>0</v>
      </c>
      <c r="AE22" s="15">
        <f>IF($F22="s-curve",$D22+($E22-$D22)*$I$2/(1+EXP($I$3*(COUNT($H$9:AE$9)+$I$4))),TREND($D22:$E22,$D$9:$E$9,AE$9))</f>
        <v>0</v>
      </c>
      <c r="AF22" s="15">
        <f>IF($F22="s-curve",$D22+($E22-$D22)*$I$2/(1+EXP($I$3*(COUNT($H$9:AF$9)+$I$4))),TREND($D22:$E22,$D$9:$E$9,AF$9))</f>
        <v>0</v>
      </c>
      <c r="AG22" s="15">
        <f>IF($F22="s-curve",$D22+($E22-$D22)*$I$2/(1+EXP($I$3*(COUNT($H$9:AG$9)+$I$4))),TREND($D22:$E22,$D$9:$E$9,AG$9))</f>
        <v>0</v>
      </c>
      <c r="AH22" s="15">
        <f>IF($F22="s-curve",$D22+($E22-$D22)*$I$2/(1+EXP($I$3*(COUNT($H$9:AH$9)+$I$4))),TREND($D22:$E22,$D$9:$E$9,AH$9))</f>
        <v>0</v>
      </c>
      <c r="AI22" s="15">
        <f>IF($F22="s-curve",$D22+($E22-$D22)*$I$2/(1+EXP($I$3*(COUNT($H$9:AI$9)+$I$4))),TREND($D22:$E22,$D$9:$E$9,AI$9))</f>
        <v>0</v>
      </c>
      <c r="AJ22" s="15">
        <f>IF($F22="s-curve",$D22+($E22-$D22)*$I$2/(1+EXP($I$3*(COUNT($H$9:AJ$9)+$I$4))),TREND($D22:$E22,$D$9:$E$9,AJ$9))</f>
        <v>0</v>
      </c>
      <c r="AK22" s="15">
        <f>IF($F22="s-curve",$D22+($E22-$D22)*$I$2/(1+EXP($I$3*(COUNT($H$9:AK$9)+$I$4))),TREND($D22:$E22,$D$9:$E$9,AK$9))</f>
        <v>0</v>
      </c>
      <c r="AL22" s="15">
        <f>IF($F22="s-curve",$D22+($E22-$D22)*$I$2/(1+EXP($I$3*(COUNT($H$9:AL$9)+$I$4))),TREND($D22:$E22,$D$9:$E$9,AL$9))</f>
        <v>0</v>
      </c>
    </row>
    <row r="23" spans="1:38" ht="15" thickBot="1" x14ac:dyDescent="0.4">
      <c r="A23" s="31"/>
      <c r="B23" s="31"/>
      <c r="C23" s="31" t="s">
        <v>123</v>
      </c>
      <c r="D23" s="37">
        <v>0</v>
      </c>
      <c r="E23" s="37">
        <v>0</v>
      </c>
      <c r="F23" s="10" t="str">
        <f>IF(D23=E23,"n/a",IF(OR(C23="battery electric vehicle",C23="natural gas vehicle",C23="plugin hybrid vehicle",C23="hydrogen vehicle"),"s-curve","linear"))</f>
        <v>n/a</v>
      </c>
      <c r="H23" s="29">
        <f t="shared" si="1"/>
        <v>0</v>
      </c>
      <c r="I23" s="15">
        <f>IF($F23="s-curve",$D23+($E23-$D23)*$I$2/(1+EXP($I$3*(COUNT($H$9:I$9)+$I$4))),TREND($D23:$E23,$D$9:$E$9,I$9))</f>
        <v>0</v>
      </c>
      <c r="J23" s="15">
        <f>IF($F23="s-curve",$D23+($E23-$D23)*$I$2/(1+EXP($I$3*(COUNT($H$9:J$9)+$I$4))),TREND($D23:$E23,$D$9:$E$9,J$9))</f>
        <v>0</v>
      </c>
      <c r="K23" s="15">
        <f>IF($F23="s-curve",$D23+($E23-$D23)*$I$2/(1+EXP($I$3*(COUNT($H$9:K$9)+$I$4))),TREND($D23:$E23,$D$9:$E$9,K$9))</f>
        <v>0</v>
      </c>
      <c r="L23" s="15">
        <f>IF($F23="s-curve",$D23+($E23-$D23)*$I$2/(1+EXP($I$3*(COUNT($H$9:L$9)+$I$4))),TREND($D23:$E23,$D$9:$E$9,L$9))</f>
        <v>0</v>
      </c>
      <c r="M23" s="15">
        <f>IF($F23="s-curve",$D23+($E23-$D23)*$I$2/(1+EXP($I$3*(COUNT($H$9:M$9)+$I$4))),TREND($D23:$E23,$D$9:$E$9,M$9))</f>
        <v>0</v>
      </c>
      <c r="N23" s="15">
        <f>IF($F23="s-curve",$D23+($E23-$D23)*$I$2/(1+EXP($I$3*(COUNT($H$9:N$9)+$I$4))),TREND($D23:$E23,$D$9:$E$9,N$9))</f>
        <v>0</v>
      </c>
      <c r="O23" s="15">
        <f>IF($F23="s-curve",$D23+($E23-$D23)*$I$2/(1+EXP($I$3*(COUNT($H$9:O$9)+$I$4))),TREND($D23:$E23,$D$9:$E$9,O$9))</f>
        <v>0</v>
      </c>
      <c r="P23" s="15">
        <f>IF($F23="s-curve",$D23+($E23-$D23)*$I$2/(1+EXP($I$3*(COUNT($H$9:P$9)+$I$4))),TREND($D23:$E23,$D$9:$E$9,P$9))</f>
        <v>0</v>
      </c>
      <c r="Q23" s="15">
        <f>IF($F23="s-curve",$D23+($E23-$D23)*$I$2/(1+EXP($I$3*(COUNT($H$9:Q$9)+$I$4))),TREND($D23:$E23,$D$9:$E$9,Q$9))</f>
        <v>0</v>
      </c>
      <c r="R23" s="15">
        <f>IF($F23="s-curve",$D23+($E23-$D23)*$I$2/(1+EXP($I$3*(COUNT($H$9:R$9)+$I$4))),TREND($D23:$E23,$D$9:$E$9,R$9))</f>
        <v>0</v>
      </c>
      <c r="S23" s="15">
        <f>IF($F23="s-curve",$D23+($E23-$D23)*$I$2/(1+EXP($I$3*(COUNT($H$9:S$9)+$I$4))),TREND($D23:$E23,$D$9:$E$9,S$9))</f>
        <v>0</v>
      </c>
      <c r="T23" s="15">
        <f>IF($F23="s-curve",$D23+($E23-$D23)*$I$2/(1+EXP($I$3*(COUNT($H$9:T$9)+$I$4))),TREND($D23:$E23,$D$9:$E$9,T$9))</f>
        <v>0</v>
      </c>
      <c r="U23" s="15">
        <f>IF($F23="s-curve",$D23+($E23-$D23)*$I$2/(1+EXP($I$3*(COUNT($H$9:U$9)+$I$4))),TREND($D23:$E23,$D$9:$E$9,U$9))</f>
        <v>0</v>
      </c>
      <c r="V23" s="15">
        <f>IF($F23="s-curve",$D23+($E23-$D23)*$I$2/(1+EXP($I$3*(COUNT($H$9:V$9)+$I$4))),TREND($D23:$E23,$D$9:$E$9,V$9))</f>
        <v>0</v>
      </c>
      <c r="W23" s="15">
        <f>IF($F23="s-curve",$D23+($E23-$D23)*$I$2/(1+EXP($I$3*(COUNT($H$9:W$9)+$I$4))),TREND($D23:$E23,$D$9:$E$9,W$9))</f>
        <v>0</v>
      </c>
      <c r="X23" s="15">
        <f>IF($F23="s-curve",$D23+($E23-$D23)*$I$2/(1+EXP($I$3*(COUNT($H$9:X$9)+$I$4))),TREND($D23:$E23,$D$9:$E$9,X$9))</f>
        <v>0</v>
      </c>
      <c r="Y23" s="15">
        <f>IF($F23="s-curve",$D23+($E23-$D23)*$I$2/(1+EXP($I$3*(COUNT($H$9:Y$9)+$I$4))),TREND($D23:$E23,$D$9:$E$9,Y$9))</f>
        <v>0</v>
      </c>
      <c r="Z23" s="15">
        <f>IF($F23="s-curve",$D23+($E23-$D23)*$I$2/(1+EXP($I$3*(COUNT($H$9:Z$9)+$I$4))),TREND($D23:$E23,$D$9:$E$9,Z$9))</f>
        <v>0</v>
      </c>
      <c r="AA23" s="15">
        <f>IF($F23="s-curve",$D23+($E23-$D23)*$I$2/(1+EXP($I$3*(COUNT($H$9:AA$9)+$I$4))),TREND($D23:$E23,$D$9:$E$9,AA$9))</f>
        <v>0</v>
      </c>
      <c r="AB23" s="15">
        <f>IF($F23="s-curve",$D23+($E23-$D23)*$I$2/(1+EXP($I$3*(COUNT($H$9:AB$9)+$I$4))),TREND($D23:$E23,$D$9:$E$9,AB$9))</f>
        <v>0</v>
      </c>
      <c r="AC23" s="15">
        <f>IF($F23="s-curve",$D23+($E23-$D23)*$I$2/(1+EXP($I$3*(COUNT($H$9:AC$9)+$I$4))),TREND($D23:$E23,$D$9:$E$9,AC$9))</f>
        <v>0</v>
      </c>
      <c r="AD23" s="15">
        <f>IF($F23="s-curve",$D23+($E23-$D23)*$I$2/(1+EXP($I$3*(COUNT($H$9:AD$9)+$I$4))),TREND($D23:$E23,$D$9:$E$9,AD$9))</f>
        <v>0</v>
      </c>
      <c r="AE23" s="15">
        <f>IF($F23="s-curve",$D23+($E23-$D23)*$I$2/(1+EXP($I$3*(COUNT($H$9:AE$9)+$I$4))),TREND($D23:$E23,$D$9:$E$9,AE$9))</f>
        <v>0</v>
      </c>
      <c r="AF23" s="15">
        <f>IF($F23="s-curve",$D23+($E23-$D23)*$I$2/(1+EXP($I$3*(COUNT($H$9:AF$9)+$I$4))),TREND($D23:$E23,$D$9:$E$9,AF$9))</f>
        <v>0</v>
      </c>
      <c r="AG23" s="15">
        <f>IF($F23="s-curve",$D23+($E23-$D23)*$I$2/(1+EXP($I$3*(COUNT($H$9:AG$9)+$I$4))),TREND($D23:$E23,$D$9:$E$9,AG$9))</f>
        <v>0</v>
      </c>
      <c r="AH23" s="15">
        <f>IF($F23="s-curve",$D23+($E23-$D23)*$I$2/(1+EXP($I$3*(COUNT($H$9:AH$9)+$I$4))),TREND($D23:$E23,$D$9:$E$9,AH$9))</f>
        <v>0</v>
      </c>
      <c r="AI23" s="15">
        <f>IF($F23="s-curve",$D23+($E23-$D23)*$I$2/(1+EXP($I$3*(COUNT($H$9:AI$9)+$I$4))),TREND($D23:$E23,$D$9:$E$9,AI$9))</f>
        <v>0</v>
      </c>
      <c r="AJ23" s="15">
        <f>IF($F23="s-curve",$D23+($E23-$D23)*$I$2/(1+EXP($I$3*(COUNT($H$9:AJ$9)+$I$4))),TREND($D23:$E23,$D$9:$E$9,AJ$9))</f>
        <v>0</v>
      </c>
      <c r="AK23" s="15">
        <f>IF($F23="s-curve",$D23+($E23-$D23)*$I$2/(1+EXP($I$3*(COUNT($H$9:AK$9)+$I$4))),TREND($D23:$E23,$D$9:$E$9,AK$9))</f>
        <v>0</v>
      </c>
      <c r="AL23" s="15">
        <f>IF($F23="s-curve",$D23+($E23-$D23)*$I$2/(1+EXP($I$3*(COUNT($H$9:AL$9)+$I$4))),TREND($D23:$E23,$D$9:$E$9,AL$9))</f>
        <v>0</v>
      </c>
    </row>
    <row r="24" spans="1:38" x14ac:dyDescent="0.35">
      <c r="A24" s="15" t="s">
        <v>13</v>
      </c>
      <c r="B24" s="15" t="s">
        <v>19</v>
      </c>
      <c r="C24" s="15" t="s">
        <v>1</v>
      </c>
      <c r="D24" s="29">
        <f>D17</f>
        <v>0.05</v>
      </c>
      <c r="E24" s="44">
        <v>1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0.05</v>
      </c>
      <c r="I24" s="15">
        <f>IF($F24="s-curve",$D24+($E24-$D24)*$O$2/(1+EXP($O$3*(COUNT($H$9:I$9)+$O$4))),TREND($D24:$E24,$D$9:$E$9,I$9))</f>
        <v>0.15364198013583233</v>
      </c>
      <c r="J24" s="15">
        <f>IF($F24="s-curve",$D24+($E24-$D24)*$O$2/(1+EXP($O$3*(COUNT($H$9:J$9)+$O$4))),TREND($D24:$E24,$D$9:$E$9,J$9))</f>
        <v>0.23792530586934735</v>
      </c>
      <c r="K24" s="15">
        <f>IF($F24="s-curve",$D24+($E24-$D24)*$O$2/(1+EXP($O$3*(COUNT($H$9:K$9)+$O$4))),TREND($D24:$E24,$D$9:$E$9,K$9))</f>
        <v>0.36522161644024215</v>
      </c>
      <c r="L24" s="15">
        <f>IF($F24="s-curve",$D24+($E24-$D24)*$O$2/(1+EXP($O$3*(COUNT($H$9:L$9)+$O$4))),TREND($D24:$E24,$D$9:$E$9,L$9))</f>
        <v>0.52500000000000002</v>
      </c>
      <c r="M24" s="15">
        <f>IF($F24="s-curve",$D24+($E24-$D24)*$O$2/(1+EXP($O$3*(COUNT($H$9:M$9)+$O$4))),TREND($D24:$E24,$D$9:$E$9,M$9))</f>
        <v>0.68477838355975784</v>
      </c>
      <c r="N24" s="15">
        <f>IF($F24="s-curve",$D24+($E24-$D24)*$O$2/(1+EXP($O$3*(COUNT($H$9:N$9)+$O$4))),TREND($D24:$E24,$D$9:$E$9,N$9))</f>
        <v>0.81207469413065259</v>
      </c>
      <c r="O24" s="15">
        <f>IF($F24="s-curve",$D24+($E24-$D24)*$O$2/(1+EXP($O$3*(COUNT($H$9:O$9)+$O$4))),TREND($D24:$E24,$D$9:$E$9,O$9))</f>
        <v>0.89635801986416774</v>
      </c>
      <c r="P24" s="15">
        <f>IF($F24="s-curve",$D24+($E24-$D24)*$O$2/(1+EXP($O$3*(COUNT($H$9:P$9)+$O$4))),TREND($D24:$E24,$D$9:$E$9,P$9))</f>
        <v>0.94554203289607475</v>
      </c>
      <c r="Q24" s="15">
        <f>IF($F24="s-curve",$D24+($E24-$D24)*$O$2/(1+EXP($O$3*(COUNT($H$9:Q$9)+$O$4))),TREND($D24:$E24,$D$9:$E$9,Q$9))</f>
        <v>0.97215338078621139</v>
      </c>
      <c r="R24" s="15">
        <f>IF($F24="s-curve",$D24+($E24-$D24)*$O$2/(1+EXP($O$3*(COUNT($H$9:R$9)+$O$4))),TREND($D24:$E24,$D$9:$E$9,R$9))</f>
        <v>0.98596466989139064</v>
      </c>
      <c r="S24" s="15">
        <f>IF($F24="s-curve",$D24+($E24-$D24)*$O$2/(1+EXP($O$3*(COUNT($H$9:S$9)+$O$4))),TREND($D24:$E24,$D$9:$E$9,S$9))</f>
        <v>0.9929780357229322</v>
      </c>
      <c r="T24" s="15">
        <f>IF($F24="s-curve",$D24+($E24-$D24)*$O$2/(1+EXP($O$3*(COUNT($H$9:T$9)+$O$4))),TREND($D24:$E24,$D$9:$E$9,T$9))</f>
        <v>0.99649997209553587</v>
      </c>
      <c r="U24" s="15">
        <f>IF($F24="s-curve",$D24+($E24-$D24)*$O$2/(1+EXP($O$3*(COUNT($H$9:U$9)+$O$4))),TREND($D24:$E24,$D$9:$E$9,U$9))</f>
        <v>0.9982587080046319</v>
      </c>
      <c r="V24" s="15">
        <f>IF($F24="s-curve",$D24+($E24-$D24)*$O$2/(1+EXP($O$3*(COUNT($H$9:V$9)+$O$4))),TREND($D24:$E24,$D$9:$E$9,V$9))</f>
        <v>0.99913450136531945</v>
      </c>
      <c r="W24" s="15">
        <f>IF($F24="s-curve",$D24+($E24-$D24)*$O$2/(1+EXP($O$3*(COUNT($H$9:W$9)+$O$4))),TREND($D24:$E24,$D$9:$E$9,W$9))</f>
        <v>0.99957000888792158</v>
      </c>
      <c r="X24" s="15">
        <f>IF($F24="s-curve",$D24+($E24-$D24)*$O$2/(1+EXP($O$3*(COUNT($H$9:X$9)+$O$4))),TREND($D24:$E24,$D$9:$E$9,X$9))</f>
        <v>0.99978642406827833</v>
      </c>
      <c r="Y24" s="15">
        <f>IF($F24="s-curve",$D24+($E24-$D24)*$O$2/(1+EXP($O$3*(COUNT($H$9:Y$9)+$O$4))),TREND($D24:$E24,$D$9:$E$9,Y$9))</f>
        <v>0.99989392932640198</v>
      </c>
      <c r="Z24" s="15">
        <f>IF($F24="s-curve",$D24+($E24-$D24)*$O$2/(1+EXP($O$3*(COUNT($H$9:Z$9)+$O$4))),TREND($D24:$E24,$D$9:$E$9,Z$9))</f>
        <v>0.99994732390151331</v>
      </c>
      <c r="AA24" s="15">
        <f>IF($F24="s-curve",$D24+($E24-$D24)*$O$2/(1+EXP($O$3*(COUNT($H$9:AA$9)+$O$4))),TREND($D24:$E24,$D$9:$E$9,AA$9))</f>
        <v>0.99997384109344112</v>
      </c>
      <c r="AB24" s="15">
        <f>IF($F24="s-curve",$D24+($E24-$D24)*$O$2/(1+EXP($O$3*(COUNT($H$9:AB$9)+$O$4))),TREND($D24:$E24,$D$9:$E$9,AB$9))</f>
        <v>0.99998700969136967</v>
      </c>
      <c r="AC24" s="15">
        <f>IF($F24="s-curve",$D24+($E24-$D24)*$O$2/(1+EXP($O$3*(COUNT($H$9:AC$9)+$O$4))),TREND($D24:$E24,$D$9:$E$9,AC$9))</f>
        <v>0.99999354915923688</v>
      </c>
      <c r="AD24" s="15">
        <f>IF($F24="s-curve",$D24+($E24-$D24)*$O$2/(1+EXP($O$3*(COUNT($H$9:AD$9)+$O$4))),TREND($D24:$E24,$D$9:$E$9,AD$9))</f>
        <v>0.99999679659632945</v>
      </c>
      <c r="AE24" s="15">
        <f>IF($F24="s-curve",$D24+($E24-$D24)*$O$2/(1+EXP($O$3*(COUNT($H$9:AE$9)+$O$4))),TREND($D24:$E24,$D$9:$E$9,AE$9))</f>
        <v>0.99999840923411476</v>
      </c>
      <c r="AF24" s="15">
        <f>IF($F24="s-curve",$D24+($E24-$D24)*$O$2/(1+EXP($O$3*(COUNT($H$9:AF$9)+$O$4))),TREND($D24:$E24,$D$9:$E$9,AF$9))</f>
        <v>0.99999921004837367</v>
      </c>
      <c r="AG24" s="15">
        <f>IF($F24="s-curve",$D24+($E24-$D24)*$O$2/(1+EXP($O$3*(COUNT($H$9:AG$9)+$O$4))),TREND($D24:$E24,$D$9:$E$9,AG$9))</f>
        <v>0.99999960772146745</v>
      </c>
      <c r="AH24" s="15">
        <f>IF($F24="s-curve",$D24+($E24-$D24)*$O$2/(1+EXP($O$3*(COUNT($H$9:AH$9)+$O$4))),TREND($D24:$E24,$D$9:$E$9,AH$9))</f>
        <v>0.99999980520020537</v>
      </c>
      <c r="AI24" s="15">
        <f>IF($F24="s-curve",$D24+($E24-$D24)*$O$2/(1+EXP($O$3*(COUNT($H$9:AI$9)+$O$4))),TREND($D24:$E24,$D$9:$E$9,AI$9))</f>
        <v>0.99999990326527477</v>
      </c>
      <c r="AJ24" s="15">
        <f>IF($F24="s-curve",$D24+($E24-$D24)*$O$2/(1+EXP($O$3*(COUNT($H$9:AJ$9)+$O$4))),TREND($D24:$E24,$D$9:$E$9,AJ$9))</f>
        <v>0.99999995196295466</v>
      </c>
      <c r="AK24" s="15">
        <f>IF($F24="s-curve",$D24+($E24-$D24)*$O$2/(1+EXP($O$3*(COUNT($H$9:AK$9)+$O$4))),TREND($D24:$E24,$D$9:$E$9,AK$9))</f>
        <v>0.99999997614550851</v>
      </c>
      <c r="AL24" s="15">
        <f>IF($F24="s-curve",$D24+($E24-$D24)*$O$2/(1+EXP($O$3*(COUNT($H$9:AL$9)+$O$4))),TREND($D24:$E24,$D$9:$E$9,AL$9))</f>
        <v>0.9999999881542101</v>
      </c>
    </row>
    <row r="25" spans="1:38" x14ac:dyDescent="0.35">
      <c r="C25" s="15" t="s">
        <v>2</v>
      </c>
      <c r="D25" s="29">
        <f>'SYVbT-passenger'!D3/SUM('SYVbT-passenger'!3:3)*3</f>
        <v>0.29946959893376196</v>
      </c>
      <c r="E25" s="29">
        <f>E32*3</f>
        <v>0.15850139443373243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0.29946959893376196</v>
      </c>
      <c r="I25" s="15">
        <f>IF($F25="s-curve",$D25+($E25-$D25)*$I$2/(1+EXP($I$3*(COUNT($H$9:I$9)+$I$4))),TREND($D25:$E25,$D$9:$E$9,I$9))</f>
        <v>0.29738693021273471</v>
      </c>
      <c r="J25" s="15">
        <f>IF($F25="s-curve",$D25+($E25-$D25)*$I$2/(1+EXP($I$3*(COUNT($H$9:J$9)+$I$4))),TREND($D25:$E25,$D$9:$E$9,J$9))</f>
        <v>0.29667274665769744</v>
      </c>
      <c r="K25" s="15">
        <f>IF($F25="s-curve",$D25+($E25-$D25)*$I$2/(1+EXP($I$3*(COUNT($H$9:K$9)+$I$4))),TREND($D25:$E25,$D$9:$E$9,K$9))</f>
        <v>0.29572026850413236</v>
      </c>
      <c r="L25" s="15">
        <f>IF($F25="s-curve",$D25+($E25-$D25)*$I$2/(1+EXP($I$3*(COUNT($H$9:L$9)+$I$4))),TREND($D25:$E25,$D$9:$E$9,L$9))</f>
        <v>0.29445519225006772</v>
      </c>
      <c r="M25" s="15">
        <f>IF($F25="s-curve",$D25+($E25-$D25)*$I$2/(1+EXP($I$3*(COUNT($H$9:M$9)+$I$4))),TREND($D25:$E25,$D$9:$E$9,M$9))</f>
        <v>0.29278405874507424</v>
      </c>
      <c r="N25" s="15">
        <f>IF($F25="s-curve",$D25+($E25-$D25)*$I$2/(1+EXP($I$3*(COUNT($H$9:N$9)+$I$4))),TREND($D25:$E25,$D$9:$E$9,N$9))</f>
        <v>0.29059235799906613</v>
      </c>
      <c r="O25" s="15">
        <f>IF($F25="s-curve",$D25+($E25-$D25)*$I$2/(1+EXP($I$3*(COUNT($H$9:O$9)+$I$4))),TREND($D25:$E25,$D$9:$E$9,O$9))</f>
        <v>0.28774489324558783</v>
      </c>
      <c r="P25" s="15">
        <f>IF($F25="s-curve",$D25+($E25-$D25)*$I$2/(1+EXP($I$3*(COUNT($H$9:P$9)+$I$4))),TREND($D25:$E25,$D$9:$E$9,P$9))</f>
        <v>0.28409041593315565</v>
      </c>
      <c r="Q25" s="15">
        <f>IF($F25="s-curve",$D25+($E25-$D25)*$I$2/(1+EXP($I$3*(COUNT($H$9:Q$9)+$I$4))),TREND($D25:$E25,$D$9:$E$9,Q$9))</f>
        <v>0.27947310900832301</v>
      </c>
      <c r="R25" s="15">
        <f>IF($F25="s-curve",$D25+($E25-$D25)*$I$2/(1+EXP($I$3*(COUNT($H$9:R$9)+$I$4))),TREND($D25:$E25,$D$9:$E$9,R$9))</f>
        <v>0.27375340038780249</v>
      </c>
      <c r="S25" s="15">
        <f>IF($F25="s-curve",$D25+($E25-$D25)*$I$2/(1+EXP($I$3*(COUNT($H$9:S$9)+$I$4))),TREND($D25:$E25,$D$9:$E$9,S$9))</f>
        <v>0.26683895327736284</v>
      </c>
      <c r="T25" s="15">
        <f>IF($F25="s-curve",$D25+($E25-$D25)*$I$2/(1+EXP($I$3*(COUNT($H$9:T$9)+$I$4))),TREND($D25:$E25,$D$9:$E$9,T$9))</f>
        <v>0.25872266930896826</v>
      </c>
      <c r="U25" s="15">
        <f>IF($F25="s-curve",$D25+($E25-$D25)*$I$2/(1+EXP($I$3*(COUNT($H$9:U$9)+$I$4))),TREND($D25:$E25,$D$9:$E$9,U$9))</f>
        <v>0.24951840464650404</v>
      </c>
      <c r="V25" s="15">
        <f>IF($F25="s-curve",$D25+($E25-$D25)*$I$2/(1+EXP($I$3*(COUNT($H$9:V$9)+$I$4))),TREND($D25:$E25,$D$9:$E$9,V$9))</f>
        <v>0.23947952461715002</v>
      </c>
      <c r="W25" s="15">
        <f>IF($F25="s-curve",$D25+($E25-$D25)*$I$2/(1+EXP($I$3*(COUNT($H$9:W$9)+$I$4))),TREND($D25:$E25,$D$9:$E$9,W$9))</f>
        <v>0.22898549668374718</v>
      </c>
      <c r="X25" s="15">
        <f>IF($F25="s-curve",$D25+($E25-$D25)*$I$2/(1+EXP($I$3*(COUNT($H$9:X$9)+$I$4))),TREND($D25:$E25,$D$9:$E$9,X$9))</f>
        <v>0.21849146875034436</v>
      </c>
      <c r="Y25" s="15">
        <f>IF($F25="s-curve",$D25+($E25-$D25)*$I$2/(1+EXP($I$3*(COUNT($H$9:Y$9)+$I$4))),TREND($D25:$E25,$D$9:$E$9,Y$9))</f>
        <v>0.20845258872099034</v>
      </c>
      <c r="Z25" s="15">
        <f>IF($F25="s-curve",$D25+($E25-$D25)*$I$2/(1+EXP($I$3*(COUNT($H$9:Z$9)+$I$4))),TREND($D25:$E25,$D$9:$E$9,Z$9))</f>
        <v>0.19924832405852613</v>
      </c>
      <c r="AA25" s="15">
        <f>IF($F25="s-curve",$D25+($E25-$D25)*$I$2/(1+EXP($I$3*(COUNT($H$9:AA$9)+$I$4))),TREND($D25:$E25,$D$9:$E$9,AA$9))</f>
        <v>0.19113204009013152</v>
      </c>
      <c r="AB25" s="15">
        <f>IF($F25="s-curve",$D25+($E25-$D25)*$I$2/(1+EXP($I$3*(COUNT($H$9:AB$9)+$I$4))),TREND($D25:$E25,$D$9:$E$9,AB$9))</f>
        <v>0.18421759297969187</v>
      </c>
      <c r="AC25" s="15">
        <f>IF($F25="s-curve",$D25+($E25-$D25)*$I$2/(1+EXP($I$3*(COUNT($H$9:AC$9)+$I$4))),TREND($D25:$E25,$D$9:$E$9,AC$9))</f>
        <v>0.17849788435917135</v>
      </c>
      <c r="AD25" s="15">
        <f>IF($F25="s-curve",$D25+($E25-$D25)*$I$2/(1+EXP($I$3*(COUNT($H$9:AD$9)+$I$4))),TREND($D25:$E25,$D$9:$E$9,AD$9))</f>
        <v>0.17388057743433874</v>
      </c>
      <c r="AE25" s="15">
        <f>IF($F25="s-curve",$D25+($E25-$D25)*$I$2/(1+EXP($I$3*(COUNT($H$9:AE$9)+$I$4))),TREND($D25:$E25,$D$9:$E$9,AE$9))</f>
        <v>0.17022610012190656</v>
      </c>
      <c r="AF25" s="15">
        <f>IF($F25="s-curve",$D25+($E25-$D25)*$I$2/(1+EXP($I$3*(COUNT($H$9:AF$9)+$I$4))),TREND($D25:$E25,$D$9:$E$9,AF$9))</f>
        <v>0.16737863536842829</v>
      </c>
      <c r="AG25" s="15">
        <f>IF($F25="s-curve",$D25+($E25-$D25)*$I$2/(1+EXP($I$3*(COUNT($H$9:AG$9)+$I$4))),TREND($D25:$E25,$D$9:$E$9,AG$9))</f>
        <v>0.16518693462242012</v>
      </c>
      <c r="AH25" s="15">
        <f>IF($F25="s-curve",$D25+($E25-$D25)*$I$2/(1+EXP($I$3*(COUNT($H$9:AH$9)+$I$4))),TREND($D25:$E25,$D$9:$E$9,AH$9))</f>
        <v>0.16351580111742667</v>
      </c>
      <c r="AI25" s="15">
        <f>IF($F25="s-curve",$D25+($E25-$D25)*$I$2/(1+EXP($I$3*(COUNT($H$9:AI$9)+$I$4))),TREND($D25:$E25,$D$9:$E$9,AI$9))</f>
        <v>0.16225072486336203</v>
      </c>
      <c r="AJ25" s="15">
        <f>IF($F25="s-curve",$D25+($E25-$D25)*$I$2/(1+EXP($I$3*(COUNT($H$9:AJ$9)+$I$4))),TREND($D25:$E25,$D$9:$E$9,AJ$9))</f>
        <v>0.16129824670979698</v>
      </c>
      <c r="AK25" s="15">
        <f>IF($F25="s-curve",$D25+($E25-$D25)*$I$2/(1+EXP($I$3*(COUNT($H$9:AK$9)+$I$4))),TREND($D25:$E25,$D$9:$E$9,AK$9))</f>
        <v>0.16058406315475965</v>
      </c>
      <c r="AL25" s="15">
        <f>IF($F25="s-curve",$D25+($E25-$D25)*$I$2/(1+EXP($I$3*(COUNT($H$9:AL$9)+$I$4))),TREND($D25:$E25,$D$9:$E$9,AL$9))</f>
        <v>0.16005020400931197</v>
      </c>
    </row>
    <row r="26" spans="1:38" x14ac:dyDescent="0.35">
      <c r="C26" s="15" t="s">
        <v>3</v>
      </c>
      <c r="D26" s="29">
        <f>'SYVbT-passenger'!D3/SUM('SYVbT-passenger'!3:3)*3</f>
        <v>0.29946959893376196</v>
      </c>
      <c r="E26" s="29">
        <f>D26</f>
        <v>0.29946959893376196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0.29946959893376196</v>
      </c>
      <c r="I26" s="15">
        <f>IF($F26="s-curve",$D26+($E26-$D26)*$I$2/(1+EXP($I$3*(COUNT($H$9:I$9)+$I$4))),TREND($D26:$E26,$D$9:$E$9,I$9))</f>
        <v>0.29946959893376196</v>
      </c>
      <c r="J26" s="15">
        <f>IF($F26="s-curve",$D26+($E26-$D26)*$I$2/(1+EXP($I$3*(COUNT($H$9:J$9)+$I$4))),TREND($D26:$E26,$D$9:$E$9,J$9))</f>
        <v>0.29946959893376196</v>
      </c>
      <c r="K26" s="15">
        <f>IF($F26="s-curve",$D26+($E26-$D26)*$I$2/(1+EXP($I$3*(COUNT($H$9:K$9)+$I$4))),TREND($D26:$E26,$D$9:$E$9,K$9))</f>
        <v>0.29946959893376196</v>
      </c>
      <c r="L26" s="15">
        <f>IF($F26="s-curve",$D26+($E26-$D26)*$I$2/(1+EXP($I$3*(COUNT($H$9:L$9)+$I$4))),TREND($D26:$E26,$D$9:$E$9,L$9))</f>
        <v>0.29946959893376196</v>
      </c>
      <c r="M26" s="15">
        <f>IF($F26="s-curve",$D26+($E26-$D26)*$I$2/(1+EXP($I$3*(COUNT($H$9:M$9)+$I$4))),TREND($D26:$E26,$D$9:$E$9,M$9))</f>
        <v>0.29946959893376196</v>
      </c>
      <c r="N26" s="15">
        <f>IF($F26="s-curve",$D26+($E26-$D26)*$I$2/(1+EXP($I$3*(COUNT($H$9:N$9)+$I$4))),TREND($D26:$E26,$D$9:$E$9,N$9))</f>
        <v>0.29946959893376196</v>
      </c>
      <c r="O26" s="15">
        <f>IF($F26="s-curve",$D26+($E26-$D26)*$I$2/(1+EXP($I$3*(COUNT($H$9:O$9)+$I$4))),TREND($D26:$E26,$D$9:$E$9,O$9))</f>
        <v>0.29946959893376196</v>
      </c>
      <c r="P26" s="15">
        <f>IF($F26="s-curve",$D26+($E26-$D26)*$I$2/(1+EXP($I$3*(COUNT($H$9:P$9)+$I$4))),TREND($D26:$E26,$D$9:$E$9,P$9))</f>
        <v>0.29946959893376196</v>
      </c>
      <c r="Q26" s="15">
        <f>IF($F26="s-curve",$D26+($E26-$D26)*$I$2/(1+EXP($I$3*(COUNT($H$9:Q$9)+$I$4))),TREND($D26:$E26,$D$9:$E$9,Q$9))</f>
        <v>0.29946959893376196</v>
      </c>
      <c r="R26" s="15">
        <f>IF($F26="s-curve",$D26+($E26-$D26)*$I$2/(1+EXP($I$3*(COUNT($H$9:R$9)+$I$4))),TREND($D26:$E26,$D$9:$E$9,R$9))</f>
        <v>0.29946959893376196</v>
      </c>
      <c r="S26" s="15">
        <f>IF($F26="s-curve",$D26+($E26-$D26)*$I$2/(1+EXP($I$3*(COUNT($H$9:S$9)+$I$4))),TREND($D26:$E26,$D$9:$E$9,S$9))</f>
        <v>0.29946959893376196</v>
      </c>
      <c r="T26" s="15">
        <f>IF($F26="s-curve",$D26+($E26-$D26)*$I$2/(1+EXP($I$3*(COUNT($H$9:T$9)+$I$4))),TREND($D26:$E26,$D$9:$E$9,T$9))</f>
        <v>0.29946959893376196</v>
      </c>
      <c r="U26" s="15">
        <f>IF($F26="s-curve",$D26+($E26-$D26)*$I$2/(1+EXP($I$3*(COUNT($H$9:U$9)+$I$4))),TREND($D26:$E26,$D$9:$E$9,U$9))</f>
        <v>0.29946959893376196</v>
      </c>
      <c r="V26" s="15">
        <f>IF($F26="s-curve",$D26+($E26-$D26)*$I$2/(1+EXP($I$3*(COUNT($H$9:V$9)+$I$4))),TREND($D26:$E26,$D$9:$E$9,V$9))</f>
        <v>0.29946959893376196</v>
      </c>
      <c r="W26" s="15">
        <f>IF($F26="s-curve",$D26+($E26-$D26)*$I$2/(1+EXP($I$3*(COUNT($H$9:W$9)+$I$4))),TREND($D26:$E26,$D$9:$E$9,W$9))</f>
        <v>0.29946959893376196</v>
      </c>
      <c r="X26" s="15">
        <f>IF($F26="s-curve",$D26+($E26-$D26)*$I$2/(1+EXP($I$3*(COUNT($H$9:X$9)+$I$4))),TREND($D26:$E26,$D$9:$E$9,X$9))</f>
        <v>0.29946959893376196</v>
      </c>
      <c r="Y26" s="15">
        <f>IF($F26="s-curve",$D26+($E26-$D26)*$I$2/(1+EXP($I$3*(COUNT($H$9:Y$9)+$I$4))),TREND($D26:$E26,$D$9:$E$9,Y$9))</f>
        <v>0.29946959893376196</v>
      </c>
      <c r="Z26" s="15">
        <f>IF($F26="s-curve",$D26+($E26-$D26)*$I$2/(1+EXP($I$3*(COUNT($H$9:Z$9)+$I$4))),TREND($D26:$E26,$D$9:$E$9,Z$9))</f>
        <v>0.29946959893376196</v>
      </c>
      <c r="AA26" s="15">
        <f>IF($F26="s-curve",$D26+($E26-$D26)*$I$2/(1+EXP($I$3*(COUNT($H$9:AA$9)+$I$4))),TREND($D26:$E26,$D$9:$E$9,AA$9))</f>
        <v>0.29946959893376196</v>
      </c>
      <c r="AB26" s="15">
        <f>IF($F26="s-curve",$D26+($E26-$D26)*$I$2/(1+EXP($I$3*(COUNT($H$9:AB$9)+$I$4))),TREND($D26:$E26,$D$9:$E$9,AB$9))</f>
        <v>0.29946959893376196</v>
      </c>
      <c r="AC26" s="15">
        <f>IF($F26="s-curve",$D26+($E26-$D26)*$I$2/(1+EXP($I$3*(COUNT($H$9:AC$9)+$I$4))),TREND($D26:$E26,$D$9:$E$9,AC$9))</f>
        <v>0.29946959893376196</v>
      </c>
      <c r="AD26" s="15">
        <f>IF($F26="s-curve",$D26+($E26-$D26)*$I$2/(1+EXP($I$3*(COUNT($H$9:AD$9)+$I$4))),TREND($D26:$E26,$D$9:$E$9,AD$9))</f>
        <v>0.29946959893376196</v>
      </c>
      <c r="AE26" s="15">
        <f>IF($F26="s-curve",$D26+($E26-$D26)*$I$2/(1+EXP($I$3*(COUNT($H$9:AE$9)+$I$4))),TREND($D26:$E26,$D$9:$E$9,AE$9))</f>
        <v>0.29946959893376196</v>
      </c>
      <c r="AF26" s="15">
        <f>IF($F26="s-curve",$D26+($E26-$D26)*$I$2/(1+EXP($I$3*(COUNT($H$9:AF$9)+$I$4))),TREND($D26:$E26,$D$9:$E$9,AF$9))</f>
        <v>0.29946959893376196</v>
      </c>
      <c r="AG26" s="15">
        <f>IF($F26="s-curve",$D26+($E26-$D26)*$I$2/(1+EXP($I$3*(COUNT($H$9:AG$9)+$I$4))),TREND($D26:$E26,$D$9:$E$9,AG$9))</f>
        <v>0.29946959893376196</v>
      </c>
      <c r="AH26" s="15">
        <f>IF($F26="s-curve",$D26+($E26-$D26)*$I$2/(1+EXP($I$3*(COUNT($H$9:AH$9)+$I$4))),TREND($D26:$E26,$D$9:$E$9,AH$9))</f>
        <v>0.29946959893376196</v>
      </c>
      <c r="AI26" s="15">
        <f>IF($F26="s-curve",$D26+($E26-$D26)*$I$2/(1+EXP($I$3*(COUNT($H$9:AI$9)+$I$4))),TREND($D26:$E26,$D$9:$E$9,AI$9))</f>
        <v>0.29946959893376196</v>
      </c>
      <c r="AJ26" s="15">
        <f>IF($F26="s-curve",$D26+($E26-$D26)*$I$2/(1+EXP($I$3*(COUNT($H$9:AJ$9)+$I$4))),TREND($D26:$E26,$D$9:$E$9,AJ$9))</f>
        <v>0.29946959893376196</v>
      </c>
      <c r="AK26" s="15">
        <f>IF($F26="s-curve",$D26+($E26-$D26)*$I$2/(1+EXP($I$3*(COUNT($H$9:AK$9)+$I$4))),TREND($D26:$E26,$D$9:$E$9,AK$9))</f>
        <v>0.29946959893376196</v>
      </c>
      <c r="AL26" s="15">
        <f>IF($F26="s-curve",$D26+($E26-$D26)*$I$2/(1+EXP($I$3*(COUNT($H$9:AL$9)+$I$4))),TREND($D26:$E26,$D$9:$E$9,AL$9))</f>
        <v>0.29946959893376196</v>
      </c>
    </row>
    <row r="27" spans="1:38" x14ac:dyDescent="0.35">
      <c r="C27" s="15" t="s">
        <v>4</v>
      </c>
      <c r="D27" s="15">
        <v>3</v>
      </c>
      <c r="E27" s="15">
        <v>3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3</v>
      </c>
      <c r="I27" s="15">
        <f>IF($F27="s-curve",$D27+($E27-$D27)*$I$2/(1+EXP($I$3*(COUNT($H$9:I$9)+$I$4))),TREND($D27:$E27,$D$9:$E$9,I$9))</f>
        <v>3</v>
      </c>
      <c r="J27" s="15">
        <f>IF($F27="s-curve",$D27+($E27-$D27)*$I$2/(1+EXP($I$3*(COUNT($H$9:J$9)+$I$4))),TREND($D27:$E27,$D$9:$E$9,J$9))</f>
        <v>3</v>
      </c>
      <c r="K27" s="15">
        <f>IF($F27="s-curve",$D27+($E27-$D27)*$I$2/(1+EXP($I$3*(COUNT($H$9:K$9)+$I$4))),TREND($D27:$E27,$D$9:$E$9,K$9))</f>
        <v>3</v>
      </c>
      <c r="L27" s="15">
        <f>IF($F27="s-curve",$D27+($E27-$D27)*$I$2/(1+EXP($I$3*(COUNT($H$9:L$9)+$I$4))),TREND($D27:$E27,$D$9:$E$9,L$9))</f>
        <v>3</v>
      </c>
      <c r="M27" s="15">
        <f>IF($F27="s-curve",$D27+($E27-$D27)*$I$2/(1+EXP($I$3*(COUNT($H$9:M$9)+$I$4))),TREND($D27:$E27,$D$9:$E$9,M$9))</f>
        <v>3</v>
      </c>
      <c r="N27" s="15">
        <f>IF($F27="s-curve",$D27+($E27-$D27)*$I$2/(1+EXP($I$3*(COUNT($H$9:N$9)+$I$4))),TREND($D27:$E27,$D$9:$E$9,N$9))</f>
        <v>3</v>
      </c>
      <c r="O27" s="15">
        <f>IF($F27="s-curve",$D27+($E27-$D27)*$I$2/(1+EXP($I$3*(COUNT($H$9:O$9)+$I$4))),TREND($D27:$E27,$D$9:$E$9,O$9))</f>
        <v>3</v>
      </c>
      <c r="P27" s="15">
        <f>IF($F27="s-curve",$D27+($E27-$D27)*$I$2/(1+EXP($I$3*(COUNT($H$9:P$9)+$I$4))),TREND($D27:$E27,$D$9:$E$9,P$9))</f>
        <v>3</v>
      </c>
      <c r="Q27" s="15">
        <f>IF($F27="s-curve",$D27+($E27-$D27)*$I$2/(1+EXP($I$3*(COUNT($H$9:Q$9)+$I$4))),TREND($D27:$E27,$D$9:$E$9,Q$9))</f>
        <v>3</v>
      </c>
      <c r="R27" s="15">
        <f>IF($F27="s-curve",$D27+($E27-$D27)*$I$2/(1+EXP($I$3*(COUNT($H$9:R$9)+$I$4))),TREND($D27:$E27,$D$9:$E$9,R$9))</f>
        <v>3</v>
      </c>
      <c r="S27" s="15">
        <f>IF($F27="s-curve",$D27+($E27-$D27)*$I$2/(1+EXP($I$3*(COUNT($H$9:S$9)+$I$4))),TREND($D27:$E27,$D$9:$E$9,S$9))</f>
        <v>3</v>
      </c>
      <c r="T27" s="15">
        <f>IF($F27="s-curve",$D27+($E27-$D27)*$I$2/(1+EXP($I$3*(COUNT($H$9:T$9)+$I$4))),TREND($D27:$E27,$D$9:$E$9,T$9))</f>
        <v>3</v>
      </c>
      <c r="U27" s="15">
        <f>IF($F27="s-curve",$D27+($E27-$D27)*$I$2/(1+EXP($I$3*(COUNT($H$9:U$9)+$I$4))),TREND($D27:$E27,$D$9:$E$9,U$9))</f>
        <v>3</v>
      </c>
      <c r="V27" s="15">
        <f>IF($F27="s-curve",$D27+($E27-$D27)*$I$2/(1+EXP($I$3*(COUNT($H$9:V$9)+$I$4))),TREND($D27:$E27,$D$9:$E$9,V$9))</f>
        <v>3</v>
      </c>
      <c r="W27" s="15">
        <f>IF($F27="s-curve",$D27+($E27-$D27)*$I$2/(1+EXP($I$3*(COUNT($H$9:W$9)+$I$4))),TREND($D27:$E27,$D$9:$E$9,W$9))</f>
        <v>3</v>
      </c>
      <c r="X27" s="15">
        <f>IF($F27="s-curve",$D27+($E27-$D27)*$I$2/(1+EXP($I$3*(COUNT($H$9:X$9)+$I$4))),TREND($D27:$E27,$D$9:$E$9,X$9))</f>
        <v>3</v>
      </c>
      <c r="Y27" s="15">
        <f>IF($F27="s-curve",$D27+($E27-$D27)*$I$2/(1+EXP($I$3*(COUNT($H$9:Y$9)+$I$4))),TREND($D27:$E27,$D$9:$E$9,Y$9))</f>
        <v>3</v>
      </c>
      <c r="Z27" s="15">
        <f>IF($F27="s-curve",$D27+($E27-$D27)*$I$2/(1+EXP($I$3*(COUNT($H$9:Z$9)+$I$4))),TREND($D27:$E27,$D$9:$E$9,Z$9))</f>
        <v>3</v>
      </c>
      <c r="AA27" s="15">
        <f>IF($F27="s-curve",$D27+($E27-$D27)*$I$2/(1+EXP($I$3*(COUNT($H$9:AA$9)+$I$4))),TREND($D27:$E27,$D$9:$E$9,AA$9))</f>
        <v>3</v>
      </c>
      <c r="AB27" s="15">
        <f>IF($F27="s-curve",$D27+($E27-$D27)*$I$2/(1+EXP($I$3*(COUNT($H$9:AB$9)+$I$4))),TREND($D27:$E27,$D$9:$E$9,AB$9))</f>
        <v>3</v>
      </c>
      <c r="AC27" s="15">
        <f>IF($F27="s-curve",$D27+($E27-$D27)*$I$2/(1+EXP($I$3*(COUNT($H$9:AC$9)+$I$4))),TREND($D27:$E27,$D$9:$E$9,AC$9))</f>
        <v>3</v>
      </c>
      <c r="AD27" s="15">
        <f>IF($F27="s-curve",$D27+($E27-$D27)*$I$2/(1+EXP($I$3*(COUNT($H$9:AD$9)+$I$4))),TREND($D27:$E27,$D$9:$E$9,AD$9))</f>
        <v>3</v>
      </c>
      <c r="AE27" s="15">
        <f>IF($F27="s-curve",$D27+($E27-$D27)*$I$2/(1+EXP($I$3*(COUNT($H$9:AE$9)+$I$4))),TREND($D27:$E27,$D$9:$E$9,AE$9))</f>
        <v>3</v>
      </c>
      <c r="AF27" s="15">
        <f>IF($F27="s-curve",$D27+($E27-$D27)*$I$2/(1+EXP($I$3*(COUNT($H$9:AF$9)+$I$4))),TREND($D27:$E27,$D$9:$E$9,AF$9))</f>
        <v>3</v>
      </c>
      <c r="AG27" s="15">
        <f>IF($F27="s-curve",$D27+($E27-$D27)*$I$2/(1+EXP($I$3*(COUNT($H$9:AG$9)+$I$4))),TREND($D27:$E27,$D$9:$E$9,AG$9))</f>
        <v>3</v>
      </c>
      <c r="AH27" s="15">
        <f>IF($F27="s-curve",$D27+($E27-$D27)*$I$2/(1+EXP($I$3*(COUNT($H$9:AH$9)+$I$4))),TREND($D27:$E27,$D$9:$E$9,AH$9))</f>
        <v>3</v>
      </c>
      <c r="AI27" s="15">
        <f>IF($F27="s-curve",$D27+($E27-$D27)*$I$2/(1+EXP($I$3*(COUNT($H$9:AI$9)+$I$4))),TREND($D27:$E27,$D$9:$E$9,AI$9))</f>
        <v>3</v>
      </c>
      <c r="AJ27" s="15">
        <f>IF($F27="s-curve",$D27+($E27-$D27)*$I$2/(1+EXP($I$3*(COUNT($H$9:AJ$9)+$I$4))),TREND($D27:$E27,$D$9:$E$9,AJ$9))</f>
        <v>3</v>
      </c>
      <c r="AK27" s="15">
        <f>IF($F27="s-curve",$D27+($E27-$D27)*$I$2/(1+EXP($I$3*(COUNT($H$9:AK$9)+$I$4))),TREND($D27:$E27,$D$9:$E$9,AK$9))</f>
        <v>3</v>
      </c>
      <c r="AL27" s="15">
        <f>IF($F27="s-curve",$D27+($E27-$D27)*$I$2/(1+EXP($I$3*(COUNT($H$9:AL$9)+$I$4))),TREND($D27:$E27,$D$9:$E$9,AL$9))</f>
        <v>3</v>
      </c>
    </row>
    <row r="28" spans="1:38" x14ac:dyDescent="0.35">
      <c r="C28" s="15" t="s">
        <v>5</v>
      </c>
      <c r="D28" s="29">
        <v>0</v>
      </c>
      <c r="E28" s="29">
        <v>0</v>
      </c>
      <c r="F28" s="9" t="str">
        <f>IF(D28=E28,"n/a",IF(OR(C28="battery electric vehicle",C28="natural gas vehicle",C28="plugin hybrid vehicle"),"s-curve","linear"))</f>
        <v>n/a</v>
      </c>
      <c r="H28" s="29">
        <f t="shared" si="1"/>
        <v>0</v>
      </c>
      <c r="I28" s="15">
        <f>IF($F28="s-curve",$D28+($E28-$D28)*$I$2/(1+EXP($I$3*(COUNT($H$9:I$9)+$I$4))),TREND($D28:$E28,$D$9:$E$9,I$9))</f>
        <v>0</v>
      </c>
      <c r="J28" s="15">
        <f>IF($F28="s-curve",$D28+($E28-$D28)*$I$2/(1+EXP($I$3*(COUNT($H$9:J$9)+$I$4))),TREND($D28:$E28,$D$9:$E$9,J$9))</f>
        <v>0</v>
      </c>
      <c r="K28" s="15">
        <f>IF($F28="s-curve",$D28+($E28-$D28)*$I$2/(1+EXP($I$3*(COUNT($H$9:K$9)+$I$4))),TREND($D28:$E28,$D$9:$E$9,K$9))</f>
        <v>0</v>
      </c>
      <c r="L28" s="15">
        <f>IF($F28="s-curve",$D28+($E28-$D28)*$I$2/(1+EXP($I$3*(COUNT($H$9:L$9)+$I$4))),TREND($D28:$E28,$D$9:$E$9,L$9))</f>
        <v>0</v>
      </c>
      <c r="M28" s="15">
        <f>IF($F28="s-curve",$D28+($E28-$D28)*$I$2/(1+EXP($I$3*(COUNT($H$9:M$9)+$I$4))),TREND($D28:$E28,$D$9:$E$9,M$9))</f>
        <v>0</v>
      </c>
      <c r="N28" s="15">
        <f>IF($F28="s-curve",$D28+($E28-$D28)*$I$2/(1+EXP($I$3*(COUNT($H$9:N$9)+$I$4))),TREND($D28:$E28,$D$9:$E$9,N$9))</f>
        <v>0</v>
      </c>
      <c r="O28" s="15">
        <f>IF($F28="s-curve",$D28+($E28-$D28)*$I$2/(1+EXP($I$3*(COUNT($H$9:O$9)+$I$4))),TREND($D28:$E28,$D$9:$E$9,O$9))</f>
        <v>0</v>
      </c>
      <c r="P28" s="15">
        <f>IF($F28="s-curve",$D28+($E28-$D28)*$I$2/(1+EXP($I$3*(COUNT($H$9:P$9)+$I$4))),TREND($D28:$E28,$D$9:$E$9,P$9))</f>
        <v>0</v>
      </c>
      <c r="Q28" s="15">
        <f>IF($F28="s-curve",$D28+($E28-$D28)*$I$2/(1+EXP($I$3*(COUNT($H$9:Q$9)+$I$4))),TREND($D28:$E28,$D$9:$E$9,Q$9))</f>
        <v>0</v>
      </c>
      <c r="R28" s="15">
        <f>IF($F28="s-curve",$D28+($E28-$D28)*$I$2/(1+EXP($I$3*(COUNT($H$9:R$9)+$I$4))),TREND($D28:$E28,$D$9:$E$9,R$9))</f>
        <v>0</v>
      </c>
      <c r="S28" s="15">
        <f>IF($F28="s-curve",$D28+($E28-$D28)*$I$2/(1+EXP($I$3*(COUNT($H$9:S$9)+$I$4))),TREND($D28:$E28,$D$9:$E$9,S$9))</f>
        <v>0</v>
      </c>
      <c r="T28" s="15">
        <f>IF($F28="s-curve",$D28+($E28-$D28)*$I$2/(1+EXP($I$3*(COUNT($H$9:T$9)+$I$4))),TREND($D28:$E28,$D$9:$E$9,T$9))</f>
        <v>0</v>
      </c>
      <c r="U28" s="15">
        <f>IF($F28="s-curve",$D28+($E28-$D28)*$I$2/(1+EXP($I$3*(COUNT($H$9:U$9)+$I$4))),TREND($D28:$E28,$D$9:$E$9,U$9))</f>
        <v>0</v>
      </c>
      <c r="V28" s="15">
        <f>IF($F28="s-curve",$D28+($E28-$D28)*$I$2/(1+EXP($I$3*(COUNT($H$9:V$9)+$I$4))),TREND($D28:$E28,$D$9:$E$9,V$9))</f>
        <v>0</v>
      </c>
      <c r="W28" s="15">
        <f>IF($F28="s-curve",$D28+($E28-$D28)*$I$2/(1+EXP($I$3*(COUNT($H$9:W$9)+$I$4))),TREND($D28:$E28,$D$9:$E$9,W$9))</f>
        <v>0</v>
      </c>
      <c r="X28" s="15">
        <f>IF($F28="s-curve",$D28+($E28-$D28)*$I$2/(1+EXP($I$3*(COUNT($H$9:X$9)+$I$4))),TREND($D28:$E28,$D$9:$E$9,X$9))</f>
        <v>0</v>
      </c>
      <c r="Y28" s="15">
        <f>IF($F28="s-curve",$D28+($E28-$D28)*$I$2/(1+EXP($I$3*(COUNT($H$9:Y$9)+$I$4))),TREND($D28:$E28,$D$9:$E$9,Y$9))</f>
        <v>0</v>
      </c>
      <c r="Z28" s="15">
        <f>IF($F28="s-curve",$D28+($E28-$D28)*$I$2/(1+EXP($I$3*(COUNT($H$9:Z$9)+$I$4))),TREND($D28:$E28,$D$9:$E$9,Z$9))</f>
        <v>0</v>
      </c>
      <c r="AA28" s="15">
        <f>IF($F28="s-curve",$D28+($E28-$D28)*$I$2/(1+EXP($I$3*(COUNT($H$9:AA$9)+$I$4))),TREND($D28:$E28,$D$9:$E$9,AA$9))</f>
        <v>0</v>
      </c>
      <c r="AB28" s="15">
        <f>IF($F28="s-curve",$D28+($E28-$D28)*$I$2/(1+EXP($I$3*(COUNT($H$9:AB$9)+$I$4))),TREND($D28:$E28,$D$9:$E$9,AB$9))</f>
        <v>0</v>
      </c>
      <c r="AC28" s="15">
        <f>IF($F28="s-curve",$D28+($E28-$D28)*$I$2/(1+EXP($I$3*(COUNT($H$9:AC$9)+$I$4))),TREND($D28:$E28,$D$9:$E$9,AC$9))</f>
        <v>0</v>
      </c>
      <c r="AD28" s="15">
        <f>IF($F28="s-curve",$D28+($E28-$D28)*$I$2/(1+EXP($I$3*(COUNT($H$9:AD$9)+$I$4))),TREND($D28:$E28,$D$9:$E$9,AD$9))</f>
        <v>0</v>
      </c>
      <c r="AE28" s="15">
        <f>IF($F28="s-curve",$D28+($E28-$D28)*$I$2/(1+EXP($I$3*(COUNT($H$9:AE$9)+$I$4))),TREND($D28:$E28,$D$9:$E$9,AE$9))</f>
        <v>0</v>
      </c>
      <c r="AF28" s="15">
        <f>IF($F28="s-curve",$D28+($E28-$D28)*$I$2/(1+EXP($I$3*(COUNT($H$9:AF$9)+$I$4))),TREND($D28:$E28,$D$9:$E$9,AF$9))</f>
        <v>0</v>
      </c>
      <c r="AG28" s="15">
        <f>IF($F28="s-curve",$D28+($E28-$D28)*$I$2/(1+EXP($I$3*(COUNT($H$9:AG$9)+$I$4))),TREND($D28:$E28,$D$9:$E$9,AG$9))</f>
        <v>0</v>
      </c>
      <c r="AH28" s="15">
        <f>IF($F28="s-curve",$D28+($E28-$D28)*$I$2/(1+EXP($I$3*(COUNT($H$9:AH$9)+$I$4))),TREND($D28:$E28,$D$9:$E$9,AH$9))</f>
        <v>0</v>
      </c>
      <c r="AI28" s="15">
        <f>IF($F28="s-curve",$D28+($E28-$D28)*$I$2/(1+EXP($I$3*(COUNT($H$9:AI$9)+$I$4))),TREND($D28:$E28,$D$9:$E$9,AI$9))</f>
        <v>0</v>
      </c>
      <c r="AJ28" s="15">
        <f>IF($F28="s-curve",$D28+($E28-$D28)*$I$2/(1+EXP($I$3*(COUNT($H$9:AJ$9)+$I$4))),TREND($D28:$E28,$D$9:$E$9,AJ$9))</f>
        <v>0</v>
      </c>
      <c r="AK28" s="15">
        <f>IF($F28="s-curve",$D28+($E28-$D28)*$I$2/(1+EXP($I$3*(COUNT($H$9:AK$9)+$I$4))),TREND($D28:$E28,$D$9:$E$9,AK$9))</f>
        <v>0</v>
      </c>
      <c r="AL28" s="15">
        <f>IF($F28="s-curve",$D28+($E28-$D28)*$I$2/(1+EXP($I$3*(COUNT($H$9:AL$9)+$I$4))),TREND($D28:$E28,$D$9:$E$9,AL$9))</f>
        <v>0</v>
      </c>
    </row>
    <row r="29" spans="1:38" x14ac:dyDescent="0.35">
      <c r="C29" s="15" t="s">
        <v>122</v>
      </c>
      <c r="D29" s="29">
        <v>0</v>
      </c>
      <c r="E29" s="29">
        <v>0</v>
      </c>
      <c r="F29" s="9" t="str">
        <f>IF(D29=E29,"n/a",IF(OR(C29="battery electric vehicle",C29="natural gas vehicle",C29="plugin hybrid vehicle",C29="hydrogen vehicle"),"s-curve","linear"))</f>
        <v>n/a</v>
      </c>
      <c r="H29" s="29">
        <f t="shared" si="1"/>
        <v>0</v>
      </c>
      <c r="I29" s="15">
        <f>IF($F29="s-curve",$D29+($E29-$D29)*$I$2/(1+EXP($I$3*(COUNT($H$9:I$9)+$I$4))),TREND($D29:$E29,$D$9:$E$9,I$9))</f>
        <v>0</v>
      </c>
      <c r="J29" s="15">
        <f>IF($F29="s-curve",$D29+($E29-$D29)*$I$2/(1+EXP($I$3*(COUNT($H$9:J$9)+$I$4))),TREND($D29:$E29,$D$9:$E$9,J$9))</f>
        <v>0</v>
      </c>
      <c r="K29" s="15">
        <f>IF($F29="s-curve",$D29+($E29-$D29)*$I$2/(1+EXP($I$3*(COUNT($H$9:K$9)+$I$4))),TREND($D29:$E29,$D$9:$E$9,K$9))</f>
        <v>0</v>
      </c>
      <c r="L29" s="15">
        <f>IF($F29="s-curve",$D29+($E29-$D29)*$I$2/(1+EXP($I$3*(COUNT($H$9:L$9)+$I$4))),TREND($D29:$E29,$D$9:$E$9,L$9))</f>
        <v>0</v>
      </c>
      <c r="M29" s="15">
        <f>IF($F29="s-curve",$D29+($E29-$D29)*$I$2/(1+EXP($I$3*(COUNT($H$9:M$9)+$I$4))),TREND($D29:$E29,$D$9:$E$9,M$9))</f>
        <v>0</v>
      </c>
      <c r="N29" s="15">
        <f>IF($F29="s-curve",$D29+($E29-$D29)*$I$2/(1+EXP($I$3*(COUNT($H$9:N$9)+$I$4))),TREND($D29:$E29,$D$9:$E$9,N$9))</f>
        <v>0</v>
      </c>
      <c r="O29" s="15">
        <f>IF($F29="s-curve",$D29+($E29-$D29)*$I$2/(1+EXP($I$3*(COUNT($H$9:O$9)+$I$4))),TREND($D29:$E29,$D$9:$E$9,O$9))</f>
        <v>0</v>
      </c>
      <c r="P29" s="15">
        <f>IF($F29="s-curve",$D29+($E29-$D29)*$I$2/(1+EXP($I$3*(COUNT($H$9:P$9)+$I$4))),TREND($D29:$E29,$D$9:$E$9,P$9))</f>
        <v>0</v>
      </c>
      <c r="Q29" s="15">
        <f>IF($F29="s-curve",$D29+($E29-$D29)*$I$2/(1+EXP($I$3*(COUNT($H$9:Q$9)+$I$4))),TREND($D29:$E29,$D$9:$E$9,Q$9))</f>
        <v>0</v>
      </c>
      <c r="R29" s="15">
        <f>IF($F29="s-curve",$D29+($E29-$D29)*$I$2/(1+EXP($I$3*(COUNT($H$9:R$9)+$I$4))),TREND($D29:$E29,$D$9:$E$9,R$9))</f>
        <v>0</v>
      </c>
      <c r="S29" s="15">
        <f>IF($F29="s-curve",$D29+($E29-$D29)*$I$2/(1+EXP($I$3*(COUNT($H$9:S$9)+$I$4))),TREND($D29:$E29,$D$9:$E$9,S$9))</f>
        <v>0</v>
      </c>
      <c r="T29" s="15">
        <f>IF($F29="s-curve",$D29+($E29-$D29)*$I$2/(1+EXP($I$3*(COUNT($H$9:T$9)+$I$4))),TREND($D29:$E29,$D$9:$E$9,T$9))</f>
        <v>0</v>
      </c>
      <c r="U29" s="15">
        <f>IF($F29="s-curve",$D29+($E29-$D29)*$I$2/(1+EXP($I$3*(COUNT($H$9:U$9)+$I$4))),TREND($D29:$E29,$D$9:$E$9,U$9))</f>
        <v>0</v>
      </c>
      <c r="V29" s="15">
        <f>IF($F29="s-curve",$D29+($E29-$D29)*$I$2/(1+EXP($I$3*(COUNT($H$9:V$9)+$I$4))),TREND($D29:$E29,$D$9:$E$9,V$9))</f>
        <v>0</v>
      </c>
      <c r="W29" s="15">
        <f>IF($F29="s-curve",$D29+($E29-$D29)*$I$2/(1+EXP($I$3*(COUNT($H$9:W$9)+$I$4))),TREND($D29:$E29,$D$9:$E$9,W$9))</f>
        <v>0</v>
      </c>
      <c r="X29" s="15">
        <f>IF($F29="s-curve",$D29+($E29-$D29)*$I$2/(1+EXP($I$3*(COUNT($H$9:X$9)+$I$4))),TREND($D29:$E29,$D$9:$E$9,X$9))</f>
        <v>0</v>
      </c>
      <c r="Y29" s="15">
        <f>IF($F29="s-curve",$D29+($E29-$D29)*$I$2/(1+EXP($I$3*(COUNT($H$9:Y$9)+$I$4))),TREND($D29:$E29,$D$9:$E$9,Y$9))</f>
        <v>0</v>
      </c>
      <c r="Z29" s="15">
        <f>IF($F29="s-curve",$D29+($E29-$D29)*$I$2/(1+EXP($I$3*(COUNT($H$9:Z$9)+$I$4))),TREND($D29:$E29,$D$9:$E$9,Z$9))</f>
        <v>0</v>
      </c>
      <c r="AA29" s="15">
        <f>IF($F29="s-curve",$D29+($E29-$D29)*$I$2/(1+EXP($I$3*(COUNT($H$9:AA$9)+$I$4))),TREND($D29:$E29,$D$9:$E$9,AA$9))</f>
        <v>0</v>
      </c>
      <c r="AB29" s="15">
        <f>IF($F29="s-curve",$D29+($E29-$D29)*$I$2/(1+EXP($I$3*(COUNT($H$9:AB$9)+$I$4))),TREND($D29:$E29,$D$9:$E$9,AB$9))</f>
        <v>0</v>
      </c>
      <c r="AC29" s="15">
        <f>IF($F29="s-curve",$D29+($E29-$D29)*$I$2/(1+EXP($I$3*(COUNT($H$9:AC$9)+$I$4))),TREND($D29:$E29,$D$9:$E$9,AC$9))</f>
        <v>0</v>
      </c>
      <c r="AD29" s="15">
        <f>IF($F29="s-curve",$D29+($E29-$D29)*$I$2/(1+EXP($I$3*(COUNT($H$9:AD$9)+$I$4))),TREND($D29:$E29,$D$9:$E$9,AD$9))</f>
        <v>0</v>
      </c>
      <c r="AE29" s="15">
        <f>IF($F29="s-curve",$D29+($E29-$D29)*$I$2/(1+EXP($I$3*(COUNT($H$9:AE$9)+$I$4))),TREND($D29:$E29,$D$9:$E$9,AE$9))</f>
        <v>0</v>
      </c>
      <c r="AF29" s="15">
        <f>IF($F29="s-curve",$D29+($E29-$D29)*$I$2/(1+EXP($I$3*(COUNT($H$9:AF$9)+$I$4))),TREND($D29:$E29,$D$9:$E$9,AF$9))</f>
        <v>0</v>
      </c>
      <c r="AG29" s="15">
        <f>IF($F29="s-curve",$D29+($E29-$D29)*$I$2/(1+EXP($I$3*(COUNT($H$9:AG$9)+$I$4))),TREND($D29:$E29,$D$9:$E$9,AG$9))</f>
        <v>0</v>
      </c>
      <c r="AH29" s="15">
        <f>IF($F29="s-curve",$D29+($E29-$D29)*$I$2/(1+EXP($I$3*(COUNT($H$9:AH$9)+$I$4))),TREND($D29:$E29,$D$9:$E$9,AH$9))</f>
        <v>0</v>
      </c>
      <c r="AI29" s="15">
        <f>IF($F29="s-curve",$D29+($E29-$D29)*$I$2/(1+EXP($I$3*(COUNT($H$9:AI$9)+$I$4))),TREND($D29:$E29,$D$9:$E$9,AI$9))</f>
        <v>0</v>
      </c>
      <c r="AJ29" s="15">
        <f>IF($F29="s-curve",$D29+($E29-$D29)*$I$2/(1+EXP($I$3*(COUNT($H$9:AJ$9)+$I$4))),TREND($D29:$E29,$D$9:$E$9,AJ$9))</f>
        <v>0</v>
      </c>
      <c r="AK29" s="15">
        <f>IF($F29="s-curve",$D29+($E29-$D29)*$I$2/(1+EXP($I$3*(COUNT($H$9:AK$9)+$I$4))),TREND($D29:$E29,$D$9:$E$9,AK$9))</f>
        <v>0</v>
      </c>
      <c r="AL29" s="15">
        <f>IF($F29="s-curve",$D29+($E29-$D29)*$I$2/(1+EXP($I$3*(COUNT($H$9:AL$9)+$I$4))),TREND($D29:$E29,$D$9:$E$9,AL$9))</f>
        <v>0</v>
      </c>
    </row>
    <row r="30" spans="1:38" ht="15" thickBot="1" x14ac:dyDescent="0.4">
      <c r="A30" s="31"/>
      <c r="B30" s="31"/>
      <c r="C30" s="31" t="s">
        <v>123</v>
      </c>
      <c r="D30" s="37">
        <v>0</v>
      </c>
      <c r="E30" s="37">
        <v>0</v>
      </c>
      <c r="F30" s="10" t="str">
        <f>IF(D30=E30,"n/a",IF(OR(C30="battery electric vehicle",C30="natural gas vehicle",C30="plugin hybrid vehicle",C30="hydrogen vehicle"),"s-curve","linear"))</f>
        <v>n/a</v>
      </c>
      <c r="H30" s="29">
        <f t="shared" si="1"/>
        <v>0</v>
      </c>
      <c r="I30" s="15">
        <f>IF($F30="s-curve",$D30+($E30-$D30)*$I$2/(1+EXP($I$3*(COUNT($H$9:I$9)+$I$4))),TREND($D30:$E30,$D$9:$E$9,I$9))</f>
        <v>0</v>
      </c>
      <c r="J30" s="15">
        <f>IF($F30="s-curve",$D30+($E30-$D30)*$I$2/(1+EXP($I$3*(COUNT($H$9:J$9)+$I$4))),TREND($D30:$E30,$D$9:$E$9,J$9))</f>
        <v>0</v>
      </c>
      <c r="K30" s="15">
        <f>IF($F30="s-curve",$D30+($E30-$D30)*$I$2/(1+EXP($I$3*(COUNT($H$9:K$9)+$I$4))),TREND($D30:$E30,$D$9:$E$9,K$9))</f>
        <v>0</v>
      </c>
      <c r="L30" s="15">
        <f>IF($F30="s-curve",$D30+($E30-$D30)*$I$2/(1+EXP($I$3*(COUNT($H$9:L$9)+$I$4))),TREND($D30:$E30,$D$9:$E$9,L$9))</f>
        <v>0</v>
      </c>
      <c r="M30" s="15">
        <f>IF($F30="s-curve",$D30+($E30-$D30)*$I$2/(1+EXP($I$3*(COUNT($H$9:M$9)+$I$4))),TREND($D30:$E30,$D$9:$E$9,M$9))</f>
        <v>0</v>
      </c>
      <c r="N30" s="15">
        <f>IF($F30="s-curve",$D30+($E30-$D30)*$I$2/(1+EXP($I$3*(COUNT($H$9:N$9)+$I$4))),TREND($D30:$E30,$D$9:$E$9,N$9))</f>
        <v>0</v>
      </c>
      <c r="O30" s="15">
        <f>IF($F30="s-curve",$D30+($E30-$D30)*$I$2/(1+EXP($I$3*(COUNT($H$9:O$9)+$I$4))),TREND($D30:$E30,$D$9:$E$9,O$9))</f>
        <v>0</v>
      </c>
      <c r="P30" s="15">
        <f>IF($F30="s-curve",$D30+($E30-$D30)*$I$2/(1+EXP($I$3*(COUNT($H$9:P$9)+$I$4))),TREND($D30:$E30,$D$9:$E$9,P$9))</f>
        <v>0</v>
      </c>
      <c r="Q30" s="15">
        <f>IF($F30="s-curve",$D30+($E30-$D30)*$I$2/(1+EXP($I$3*(COUNT($H$9:Q$9)+$I$4))),TREND($D30:$E30,$D$9:$E$9,Q$9))</f>
        <v>0</v>
      </c>
      <c r="R30" s="15">
        <f>IF($F30="s-curve",$D30+($E30-$D30)*$I$2/(1+EXP($I$3*(COUNT($H$9:R$9)+$I$4))),TREND($D30:$E30,$D$9:$E$9,R$9))</f>
        <v>0</v>
      </c>
      <c r="S30" s="15">
        <f>IF($F30="s-curve",$D30+($E30-$D30)*$I$2/(1+EXP($I$3*(COUNT($H$9:S$9)+$I$4))),TREND($D30:$E30,$D$9:$E$9,S$9))</f>
        <v>0</v>
      </c>
      <c r="T30" s="15">
        <f>IF($F30="s-curve",$D30+($E30-$D30)*$I$2/(1+EXP($I$3*(COUNT($H$9:T$9)+$I$4))),TREND($D30:$E30,$D$9:$E$9,T$9))</f>
        <v>0</v>
      </c>
      <c r="U30" s="15">
        <f>IF($F30="s-curve",$D30+($E30-$D30)*$I$2/(1+EXP($I$3*(COUNT($H$9:U$9)+$I$4))),TREND($D30:$E30,$D$9:$E$9,U$9))</f>
        <v>0</v>
      </c>
      <c r="V30" s="15">
        <f>IF($F30="s-curve",$D30+($E30-$D30)*$I$2/(1+EXP($I$3*(COUNT($H$9:V$9)+$I$4))),TREND($D30:$E30,$D$9:$E$9,V$9))</f>
        <v>0</v>
      </c>
      <c r="W30" s="15">
        <f>IF($F30="s-curve",$D30+($E30-$D30)*$I$2/(1+EXP($I$3*(COUNT($H$9:W$9)+$I$4))),TREND($D30:$E30,$D$9:$E$9,W$9))</f>
        <v>0</v>
      </c>
      <c r="X30" s="15">
        <f>IF($F30="s-curve",$D30+($E30-$D30)*$I$2/(1+EXP($I$3*(COUNT($H$9:X$9)+$I$4))),TREND($D30:$E30,$D$9:$E$9,X$9))</f>
        <v>0</v>
      </c>
      <c r="Y30" s="15">
        <f>IF($F30="s-curve",$D30+($E30-$D30)*$I$2/(1+EXP($I$3*(COUNT($H$9:Y$9)+$I$4))),TREND($D30:$E30,$D$9:$E$9,Y$9))</f>
        <v>0</v>
      </c>
      <c r="Z30" s="15">
        <f>IF($F30="s-curve",$D30+($E30-$D30)*$I$2/(1+EXP($I$3*(COUNT($H$9:Z$9)+$I$4))),TREND($D30:$E30,$D$9:$E$9,Z$9))</f>
        <v>0</v>
      </c>
      <c r="AA30" s="15">
        <f>IF($F30="s-curve",$D30+($E30-$D30)*$I$2/(1+EXP($I$3*(COUNT($H$9:AA$9)+$I$4))),TREND($D30:$E30,$D$9:$E$9,AA$9))</f>
        <v>0</v>
      </c>
      <c r="AB30" s="15">
        <f>IF($F30="s-curve",$D30+($E30-$D30)*$I$2/(1+EXP($I$3*(COUNT($H$9:AB$9)+$I$4))),TREND($D30:$E30,$D$9:$E$9,AB$9))</f>
        <v>0</v>
      </c>
      <c r="AC30" s="15">
        <f>IF($F30="s-curve",$D30+($E30-$D30)*$I$2/(1+EXP($I$3*(COUNT($H$9:AC$9)+$I$4))),TREND($D30:$E30,$D$9:$E$9,AC$9))</f>
        <v>0</v>
      </c>
      <c r="AD30" s="15">
        <f>IF($F30="s-curve",$D30+($E30-$D30)*$I$2/(1+EXP($I$3*(COUNT($H$9:AD$9)+$I$4))),TREND($D30:$E30,$D$9:$E$9,AD$9))</f>
        <v>0</v>
      </c>
      <c r="AE30" s="15">
        <f>IF($F30="s-curve",$D30+($E30-$D30)*$I$2/(1+EXP($I$3*(COUNT($H$9:AE$9)+$I$4))),TREND($D30:$E30,$D$9:$E$9,AE$9))</f>
        <v>0</v>
      </c>
      <c r="AF30" s="15">
        <f>IF($F30="s-curve",$D30+($E30-$D30)*$I$2/(1+EXP($I$3*(COUNT($H$9:AF$9)+$I$4))),TREND($D30:$E30,$D$9:$E$9,AF$9))</f>
        <v>0</v>
      </c>
      <c r="AG30" s="15">
        <f>IF($F30="s-curve",$D30+($E30-$D30)*$I$2/(1+EXP($I$3*(COUNT($H$9:AG$9)+$I$4))),TREND($D30:$E30,$D$9:$E$9,AG$9))</f>
        <v>0</v>
      </c>
      <c r="AH30" s="15">
        <f>IF($F30="s-curve",$D30+($E30-$D30)*$I$2/(1+EXP($I$3*(COUNT($H$9:AH$9)+$I$4))),TREND($D30:$E30,$D$9:$E$9,AH$9))</f>
        <v>0</v>
      </c>
      <c r="AI30" s="15">
        <f>IF($F30="s-curve",$D30+($E30-$D30)*$I$2/(1+EXP($I$3*(COUNT($H$9:AI$9)+$I$4))),TREND($D30:$E30,$D$9:$E$9,AI$9))</f>
        <v>0</v>
      </c>
      <c r="AJ30" s="15">
        <f>IF($F30="s-curve",$D30+($E30-$D30)*$I$2/(1+EXP($I$3*(COUNT($H$9:AJ$9)+$I$4))),TREND($D30:$E30,$D$9:$E$9,AJ$9))</f>
        <v>0</v>
      </c>
      <c r="AK30" s="15">
        <f>IF($F30="s-curve",$D30+($E30-$D30)*$I$2/(1+EXP($I$3*(COUNT($H$9:AK$9)+$I$4))),TREND($D30:$E30,$D$9:$E$9,AK$9))</f>
        <v>0</v>
      </c>
      <c r="AL30" s="15">
        <f>IF($F30="s-curve",$D30+($E30-$D30)*$I$2/(1+EXP($I$3*(COUNT($H$9:AL$9)+$I$4))),TREND($D30:$E30,$D$9:$E$9,AL$9))</f>
        <v>0</v>
      </c>
    </row>
    <row r="31" spans="1:38" x14ac:dyDescent="0.35">
      <c r="A31" s="30" t="s">
        <v>13</v>
      </c>
      <c r="B31" s="15" t="s">
        <v>18</v>
      </c>
      <c r="C31" s="15" t="s">
        <v>1</v>
      </c>
      <c r="D31" s="29">
        <v>0.05</v>
      </c>
      <c r="E31" s="29">
        <v>1</v>
      </c>
      <c r="F31" s="9" t="str">
        <f>IF(D31=E31,"n/a",IF(OR(C31="battery electric vehicle",C31="natural gas vehicle",C31="plugin hybrid vehicle"),"s-curve","linear"))</f>
        <v>s-curve</v>
      </c>
      <c r="H31" s="29">
        <f>D31</f>
        <v>0.05</v>
      </c>
      <c r="I31" s="15">
        <f>IF($F31="s-curve",$D31+($E31-$D31)*$O$2/(1+EXP($O$3*(COUNT($H$9:I$9)+$O$4))),TREND($D31:$E31,$D$9:$E$9,I$9))</f>
        <v>0.15364198013583233</v>
      </c>
      <c r="J31" s="15">
        <f>IF($F31="s-curve",$D31+($E31-$D31)*$O$2/(1+EXP($O$3*(COUNT($H$9:J$9)+$O$4))),TREND($D31:$E31,$D$9:$E$9,J$9))</f>
        <v>0.23792530586934735</v>
      </c>
      <c r="K31" s="15">
        <f>IF($F31="s-curve",$D31+($E31-$D31)*$O$2/(1+EXP($O$3*(COUNT($H$9:K$9)+$O$4))),TREND($D31:$E31,$D$9:$E$9,K$9))</f>
        <v>0.36522161644024215</v>
      </c>
      <c r="L31" s="15">
        <f>IF($F31="s-curve",$D31+($E31-$D31)*$O$2/(1+EXP($O$3*(COUNT($H$9:L$9)+$O$4))),TREND($D31:$E31,$D$9:$E$9,L$9))</f>
        <v>0.52500000000000002</v>
      </c>
      <c r="M31" s="15">
        <f>IF($F31="s-curve",$D31+($E31-$D31)*$O$2/(1+EXP($O$3*(COUNT($H$9:M$9)+$O$4))),TREND($D31:$E31,$D$9:$E$9,M$9))</f>
        <v>0.68477838355975784</v>
      </c>
      <c r="N31" s="15">
        <f>IF($F31="s-curve",$D31+($E31-$D31)*$O$2/(1+EXP($O$3*(COUNT($H$9:N$9)+$O$4))),TREND($D31:$E31,$D$9:$E$9,N$9))</f>
        <v>0.81207469413065259</v>
      </c>
      <c r="O31" s="15">
        <f>IF($F31="s-curve",$D31+($E31-$D31)*$O$2/(1+EXP($O$3*(COUNT($H$9:O$9)+$O$4))),TREND($D31:$E31,$D$9:$E$9,O$9))</f>
        <v>0.89635801986416774</v>
      </c>
      <c r="P31" s="15">
        <f>IF($F31="s-curve",$D31+($E31-$D31)*$O$2/(1+EXP($O$3*(COUNT($H$9:P$9)+$O$4))),TREND($D31:$E31,$D$9:$E$9,P$9))</f>
        <v>0.94554203289607475</v>
      </c>
      <c r="Q31" s="15">
        <f>IF($F31="s-curve",$D31+($E31-$D31)*$O$2/(1+EXP($O$3*(COUNT($H$9:Q$9)+$O$4))),TREND($D31:$E31,$D$9:$E$9,Q$9))</f>
        <v>0.97215338078621139</v>
      </c>
      <c r="R31" s="15">
        <f>IF($F31="s-curve",$D31+($E31-$D31)*$O$2/(1+EXP($O$3*(COUNT($H$9:R$9)+$O$4))),TREND($D31:$E31,$D$9:$E$9,R$9))</f>
        <v>0.98596466989139064</v>
      </c>
      <c r="S31" s="15">
        <f>IF($F31="s-curve",$D31+($E31-$D31)*$O$2/(1+EXP($O$3*(COUNT($H$9:S$9)+$O$4))),TREND($D31:$E31,$D$9:$E$9,S$9))</f>
        <v>0.9929780357229322</v>
      </c>
      <c r="T31" s="15">
        <f>IF($F31="s-curve",$D31+($E31-$D31)*$O$2/(1+EXP($O$3*(COUNT($H$9:T$9)+$O$4))),TREND($D31:$E31,$D$9:$E$9,T$9))</f>
        <v>0.99649997209553587</v>
      </c>
      <c r="U31" s="15">
        <f>IF($F31="s-curve",$D31+($E31-$D31)*$O$2/(1+EXP($O$3*(COUNT($H$9:U$9)+$O$4))),TREND($D31:$E31,$D$9:$E$9,U$9))</f>
        <v>0.9982587080046319</v>
      </c>
      <c r="V31" s="15">
        <f>IF($F31="s-curve",$D31+($E31-$D31)*$O$2/(1+EXP($O$3*(COUNT($H$9:V$9)+$O$4))),TREND($D31:$E31,$D$9:$E$9,V$9))</f>
        <v>0.99913450136531945</v>
      </c>
      <c r="W31" s="15">
        <f>IF($F31="s-curve",$D31+($E31-$D31)*$O$2/(1+EXP($O$3*(COUNT($H$9:W$9)+$O$4))),TREND($D31:$E31,$D$9:$E$9,W$9))</f>
        <v>0.99957000888792158</v>
      </c>
      <c r="X31" s="15">
        <f>IF($F31="s-curve",$D31+($E31-$D31)*$O$2/(1+EXP($O$3*(COUNT($H$9:X$9)+$O$4))),TREND($D31:$E31,$D$9:$E$9,X$9))</f>
        <v>0.99978642406827833</v>
      </c>
      <c r="Y31" s="15">
        <f>IF($F31="s-curve",$D31+($E31-$D31)*$O$2/(1+EXP($O$3*(COUNT($H$9:Y$9)+$O$4))),TREND($D31:$E31,$D$9:$E$9,Y$9))</f>
        <v>0.99989392932640198</v>
      </c>
      <c r="Z31" s="15">
        <f>IF($F31="s-curve",$D31+($E31-$D31)*$O$2/(1+EXP($O$3*(COUNT($H$9:Z$9)+$O$4))),TREND($D31:$E31,$D$9:$E$9,Z$9))</f>
        <v>0.99994732390151331</v>
      </c>
      <c r="AA31" s="15">
        <f>IF($F31="s-curve",$D31+($E31-$D31)*$O$2/(1+EXP($O$3*(COUNT($H$9:AA$9)+$O$4))),TREND($D31:$E31,$D$9:$E$9,AA$9))</f>
        <v>0.99997384109344112</v>
      </c>
      <c r="AB31" s="15">
        <f>IF($F31="s-curve",$D31+($E31-$D31)*$O$2/(1+EXP($O$3*(COUNT($H$9:AB$9)+$O$4))),TREND($D31:$E31,$D$9:$E$9,AB$9))</f>
        <v>0.99998700969136967</v>
      </c>
      <c r="AC31" s="15">
        <f>IF($F31="s-curve",$D31+($E31-$D31)*$O$2/(1+EXP($O$3*(COUNT($H$9:AC$9)+$O$4))),TREND($D31:$E31,$D$9:$E$9,AC$9))</f>
        <v>0.99999354915923688</v>
      </c>
      <c r="AD31" s="15">
        <f>IF($F31="s-curve",$D31+($E31-$D31)*$O$2/(1+EXP($O$3*(COUNT($H$9:AD$9)+$O$4))),TREND($D31:$E31,$D$9:$E$9,AD$9))</f>
        <v>0.99999679659632945</v>
      </c>
      <c r="AE31" s="15">
        <f>IF($F31="s-curve",$D31+($E31-$D31)*$O$2/(1+EXP($O$3*(COUNT($H$9:AE$9)+$O$4))),TREND($D31:$E31,$D$9:$E$9,AE$9))</f>
        <v>0.99999840923411476</v>
      </c>
      <c r="AF31" s="15">
        <f>IF($F31="s-curve",$D31+($E31-$D31)*$O$2/(1+EXP($O$3*(COUNT($H$9:AF$9)+$O$4))),TREND($D31:$E31,$D$9:$E$9,AF$9))</f>
        <v>0.99999921004837367</v>
      </c>
      <c r="AG31" s="15">
        <f>IF($F31="s-curve",$D31+($E31-$D31)*$O$2/(1+EXP($O$3*(COUNT($H$9:AG$9)+$O$4))),TREND($D31:$E31,$D$9:$E$9,AG$9))</f>
        <v>0.99999960772146745</v>
      </c>
      <c r="AH31" s="15">
        <f>IF($F31="s-curve",$D31+($E31-$D31)*$O$2/(1+EXP($O$3*(COUNT($H$9:AH$9)+$O$4))),TREND($D31:$E31,$D$9:$E$9,AH$9))</f>
        <v>0.99999980520020537</v>
      </c>
      <c r="AI31" s="15">
        <f>IF($F31="s-curve",$D31+($E31-$D31)*$O$2/(1+EXP($O$3*(COUNT($H$9:AI$9)+$O$4))),TREND($D31:$E31,$D$9:$E$9,AI$9))</f>
        <v>0.99999990326527477</v>
      </c>
      <c r="AJ31" s="15">
        <f>IF($F31="s-curve",$D31+($E31-$D31)*$O$2/(1+EXP($O$3*(COUNT($H$9:AJ$9)+$O$4))),TREND($D31:$E31,$D$9:$E$9,AJ$9))</f>
        <v>0.99999995196295466</v>
      </c>
      <c r="AK31" s="15">
        <f>IF($F31="s-curve",$D31+($E31-$D31)*$O$2/(1+EXP($O$3*(COUNT($H$9:AK$9)+$O$4))),TREND($D31:$E31,$D$9:$E$9,AK$9))</f>
        <v>0.99999997614550851</v>
      </c>
      <c r="AL31" s="15">
        <f>IF($F31="s-curve",$D31+($E31-$D31)*$O$2/(1+EXP($O$3*(COUNT($H$9:AL$9)+$O$4))),TREND($D31:$E31,$D$9:$E$9,AL$9))</f>
        <v>0.9999999881542101</v>
      </c>
    </row>
    <row r="32" spans="1:38" x14ac:dyDescent="0.3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3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35">
      <c r="C34" s="15" t="s">
        <v>4</v>
      </c>
      <c r="D34" s="15">
        <v>5</v>
      </c>
      <c r="E34" s="15">
        <v>5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5</v>
      </c>
      <c r="I34" s="15">
        <f>IF($F34="s-curve",$D34+($E34-$D34)*$I$2/(1+EXP($I$3*(COUNT($H$9:I$9)+$I$4))),TREND($D34:$E34,$D$9:$E$9,I$9))</f>
        <v>5</v>
      </c>
      <c r="J34" s="15">
        <f>IF($F34="s-curve",$D34+($E34-$D34)*$I$2/(1+EXP($I$3*(COUNT($H$9:J$9)+$I$4))),TREND($D34:$E34,$D$9:$E$9,J$9))</f>
        <v>5</v>
      </c>
      <c r="K34" s="15">
        <f>IF($F34="s-curve",$D34+($E34-$D34)*$I$2/(1+EXP($I$3*(COUNT($H$9:K$9)+$I$4))),TREND($D34:$E34,$D$9:$E$9,K$9))</f>
        <v>5</v>
      </c>
      <c r="L34" s="15">
        <f>IF($F34="s-curve",$D34+($E34-$D34)*$I$2/(1+EXP($I$3*(COUNT($H$9:L$9)+$I$4))),TREND($D34:$E34,$D$9:$E$9,L$9))</f>
        <v>5</v>
      </c>
      <c r="M34" s="15">
        <f>IF($F34="s-curve",$D34+($E34-$D34)*$I$2/(1+EXP($I$3*(COUNT($H$9:M$9)+$I$4))),TREND($D34:$E34,$D$9:$E$9,M$9))</f>
        <v>5</v>
      </c>
      <c r="N34" s="15">
        <f>IF($F34="s-curve",$D34+($E34-$D34)*$I$2/(1+EXP($I$3*(COUNT($H$9:N$9)+$I$4))),TREND($D34:$E34,$D$9:$E$9,N$9))</f>
        <v>5</v>
      </c>
      <c r="O34" s="15">
        <f>IF($F34="s-curve",$D34+($E34-$D34)*$I$2/(1+EXP($I$3*(COUNT($H$9:O$9)+$I$4))),TREND($D34:$E34,$D$9:$E$9,O$9))</f>
        <v>5</v>
      </c>
      <c r="P34" s="15">
        <f>IF($F34="s-curve",$D34+($E34-$D34)*$I$2/(1+EXP($I$3*(COUNT($H$9:P$9)+$I$4))),TREND($D34:$E34,$D$9:$E$9,P$9))</f>
        <v>5</v>
      </c>
      <c r="Q34" s="15">
        <f>IF($F34="s-curve",$D34+($E34-$D34)*$I$2/(1+EXP($I$3*(COUNT($H$9:Q$9)+$I$4))),TREND($D34:$E34,$D$9:$E$9,Q$9))</f>
        <v>5</v>
      </c>
      <c r="R34" s="15">
        <f>IF($F34="s-curve",$D34+($E34-$D34)*$I$2/(1+EXP($I$3*(COUNT($H$9:R$9)+$I$4))),TREND($D34:$E34,$D$9:$E$9,R$9))</f>
        <v>5</v>
      </c>
      <c r="S34" s="15">
        <f>IF($F34="s-curve",$D34+($E34-$D34)*$I$2/(1+EXP($I$3*(COUNT($H$9:S$9)+$I$4))),TREND($D34:$E34,$D$9:$E$9,S$9))</f>
        <v>5</v>
      </c>
      <c r="T34" s="15">
        <f>IF($F34="s-curve",$D34+($E34-$D34)*$I$2/(1+EXP($I$3*(COUNT($H$9:T$9)+$I$4))),TREND($D34:$E34,$D$9:$E$9,T$9))</f>
        <v>5</v>
      </c>
      <c r="U34" s="15">
        <f>IF($F34="s-curve",$D34+($E34-$D34)*$I$2/(1+EXP($I$3*(COUNT($H$9:U$9)+$I$4))),TREND($D34:$E34,$D$9:$E$9,U$9))</f>
        <v>5</v>
      </c>
      <c r="V34" s="15">
        <f>IF($F34="s-curve",$D34+($E34-$D34)*$I$2/(1+EXP($I$3*(COUNT($H$9:V$9)+$I$4))),TREND($D34:$E34,$D$9:$E$9,V$9))</f>
        <v>5</v>
      </c>
      <c r="W34" s="15">
        <f>IF($F34="s-curve",$D34+($E34-$D34)*$I$2/(1+EXP($I$3*(COUNT($H$9:W$9)+$I$4))),TREND($D34:$E34,$D$9:$E$9,W$9))</f>
        <v>5</v>
      </c>
      <c r="X34" s="15">
        <f>IF($F34="s-curve",$D34+($E34-$D34)*$I$2/(1+EXP($I$3*(COUNT($H$9:X$9)+$I$4))),TREND($D34:$E34,$D$9:$E$9,X$9))</f>
        <v>5</v>
      </c>
      <c r="Y34" s="15">
        <f>IF($F34="s-curve",$D34+($E34-$D34)*$I$2/(1+EXP($I$3*(COUNT($H$9:Y$9)+$I$4))),TREND($D34:$E34,$D$9:$E$9,Y$9))</f>
        <v>5</v>
      </c>
      <c r="Z34" s="15">
        <f>IF($F34="s-curve",$D34+($E34-$D34)*$I$2/(1+EXP($I$3*(COUNT($H$9:Z$9)+$I$4))),TREND($D34:$E34,$D$9:$E$9,Z$9))</f>
        <v>5</v>
      </c>
      <c r="AA34" s="15">
        <f>IF($F34="s-curve",$D34+($E34-$D34)*$I$2/(1+EXP($I$3*(COUNT($H$9:AA$9)+$I$4))),TREND($D34:$E34,$D$9:$E$9,AA$9))</f>
        <v>5</v>
      </c>
      <c r="AB34" s="15">
        <f>IF($F34="s-curve",$D34+($E34-$D34)*$I$2/(1+EXP($I$3*(COUNT($H$9:AB$9)+$I$4))),TREND($D34:$E34,$D$9:$E$9,AB$9))</f>
        <v>5</v>
      </c>
      <c r="AC34" s="15">
        <f>IF($F34="s-curve",$D34+($E34-$D34)*$I$2/(1+EXP($I$3*(COUNT($H$9:AC$9)+$I$4))),TREND($D34:$E34,$D$9:$E$9,AC$9))</f>
        <v>5</v>
      </c>
      <c r="AD34" s="15">
        <f>IF($F34="s-curve",$D34+($E34-$D34)*$I$2/(1+EXP($I$3*(COUNT($H$9:AD$9)+$I$4))),TREND($D34:$E34,$D$9:$E$9,AD$9))</f>
        <v>5</v>
      </c>
      <c r="AE34" s="15">
        <f>IF($F34="s-curve",$D34+($E34-$D34)*$I$2/(1+EXP($I$3*(COUNT($H$9:AE$9)+$I$4))),TREND($D34:$E34,$D$9:$E$9,AE$9))</f>
        <v>5</v>
      </c>
      <c r="AF34" s="15">
        <f>IF($F34="s-curve",$D34+($E34-$D34)*$I$2/(1+EXP($I$3*(COUNT($H$9:AF$9)+$I$4))),TREND($D34:$E34,$D$9:$E$9,AF$9))</f>
        <v>5</v>
      </c>
      <c r="AG34" s="15">
        <f>IF($F34="s-curve",$D34+($E34-$D34)*$I$2/(1+EXP($I$3*(COUNT($H$9:AG$9)+$I$4))),TREND($D34:$E34,$D$9:$E$9,AG$9))</f>
        <v>5</v>
      </c>
      <c r="AH34" s="15">
        <f>IF($F34="s-curve",$D34+($E34-$D34)*$I$2/(1+EXP($I$3*(COUNT($H$9:AH$9)+$I$4))),TREND($D34:$E34,$D$9:$E$9,AH$9))</f>
        <v>5</v>
      </c>
      <c r="AI34" s="15">
        <f>IF($F34="s-curve",$D34+($E34-$D34)*$I$2/(1+EXP($I$3*(COUNT($H$9:AI$9)+$I$4))),TREND($D34:$E34,$D$9:$E$9,AI$9))</f>
        <v>5</v>
      </c>
      <c r="AJ34" s="15">
        <f>IF($F34="s-curve",$D34+($E34-$D34)*$I$2/(1+EXP($I$3*(COUNT($H$9:AJ$9)+$I$4))),TREND($D34:$E34,$D$9:$E$9,AJ$9))</f>
        <v>5</v>
      </c>
      <c r="AK34" s="15">
        <f>IF($F34="s-curve",$D34+($E34-$D34)*$I$2/(1+EXP($I$3*(COUNT($H$9:AK$9)+$I$4))),TREND($D34:$E34,$D$9:$E$9,AK$9))</f>
        <v>5</v>
      </c>
      <c r="AL34" s="15">
        <f>IF($F34="s-curve",$D34+($E34-$D34)*$I$2/(1+EXP($I$3*(COUNT($H$9:AL$9)+$I$4))),TREND($D34:$E34,$D$9:$E$9,AL$9))</f>
        <v>5</v>
      </c>
    </row>
    <row r="35" spans="1:38" x14ac:dyDescent="0.35">
      <c r="C35" s="15" t="s">
        <v>5</v>
      </c>
      <c r="D35" s="29">
        <v>0</v>
      </c>
      <c r="E35" s="29">
        <v>0</v>
      </c>
      <c r="F35" s="9" t="str">
        <f>IF(D35=E35,"n/a",IF(OR(C35="battery electric vehicle",C35="natural gas vehicle",C35="plugin hybrid vehicle"),"s-curve","linear"))</f>
        <v>n/a</v>
      </c>
      <c r="H35" s="29">
        <f t="shared" si="1"/>
        <v>0</v>
      </c>
      <c r="I35" s="15">
        <f>IF($F35="s-curve",$D35+($E35-$D35)*$I$2/(1+EXP($I$3*(COUNT($H$9:I$9)+$I$4))),TREND($D35:$E35,$D$9:$E$9,I$9))</f>
        <v>0</v>
      </c>
      <c r="J35" s="15">
        <f>IF($F35="s-curve",$D35+($E35-$D35)*$I$2/(1+EXP($I$3*(COUNT($H$9:J$9)+$I$4))),TREND($D35:$E35,$D$9:$E$9,J$9))</f>
        <v>0</v>
      </c>
      <c r="K35" s="15">
        <f>IF($F35="s-curve",$D35+($E35-$D35)*$I$2/(1+EXP($I$3*(COUNT($H$9:K$9)+$I$4))),TREND($D35:$E35,$D$9:$E$9,K$9))</f>
        <v>0</v>
      </c>
      <c r="L35" s="15">
        <f>IF($F35="s-curve",$D35+($E35-$D35)*$I$2/(1+EXP($I$3*(COUNT($H$9:L$9)+$I$4))),TREND($D35:$E35,$D$9:$E$9,L$9))</f>
        <v>0</v>
      </c>
      <c r="M35" s="15">
        <f>IF($F35="s-curve",$D35+($E35-$D35)*$I$2/(1+EXP($I$3*(COUNT($H$9:M$9)+$I$4))),TREND($D35:$E35,$D$9:$E$9,M$9))</f>
        <v>0</v>
      </c>
      <c r="N35" s="15">
        <f>IF($F35="s-curve",$D35+($E35-$D35)*$I$2/(1+EXP($I$3*(COUNT($H$9:N$9)+$I$4))),TREND($D35:$E35,$D$9:$E$9,N$9))</f>
        <v>0</v>
      </c>
      <c r="O35" s="15">
        <f>IF($F35="s-curve",$D35+($E35-$D35)*$I$2/(1+EXP($I$3*(COUNT($H$9:O$9)+$I$4))),TREND($D35:$E35,$D$9:$E$9,O$9))</f>
        <v>0</v>
      </c>
      <c r="P35" s="15">
        <f>IF($F35="s-curve",$D35+($E35-$D35)*$I$2/(1+EXP($I$3*(COUNT($H$9:P$9)+$I$4))),TREND($D35:$E35,$D$9:$E$9,P$9))</f>
        <v>0</v>
      </c>
      <c r="Q35" s="15">
        <f>IF($F35="s-curve",$D35+($E35-$D35)*$I$2/(1+EXP($I$3*(COUNT($H$9:Q$9)+$I$4))),TREND($D35:$E35,$D$9:$E$9,Q$9))</f>
        <v>0</v>
      </c>
      <c r="R35" s="15">
        <f>IF($F35="s-curve",$D35+($E35-$D35)*$I$2/(1+EXP($I$3*(COUNT($H$9:R$9)+$I$4))),TREND($D35:$E35,$D$9:$E$9,R$9))</f>
        <v>0</v>
      </c>
      <c r="S35" s="15">
        <f>IF($F35="s-curve",$D35+($E35-$D35)*$I$2/(1+EXP($I$3*(COUNT($H$9:S$9)+$I$4))),TREND($D35:$E35,$D$9:$E$9,S$9))</f>
        <v>0</v>
      </c>
      <c r="T35" s="15">
        <f>IF($F35="s-curve",$D35+($E35-$D35)*$I$2/(1+EXP($I$3*(COUNT($H$9:T$9)+$I$4))),TREND($D35:$E35,$D$9:$E$9,T$9))</f>
        <v>0</v>
      </c>
      <c r="U35" s="15">
        <f>IF($F35="s-curve",$D35+($E35-$D35)*$I$2/(1+EXP($I$3*(COUNT($H$9:U$9)+$I$4))),TREND($D35:$E35,$D$9:$E$9,U$9))</f>
        <v>0</v>
      </c>
      <c r="V35" s="15">
        <f>IF($F35="s-curve",$D35+($E35-$D35)*$I$2/(1+EXP($I$3*(COUNT($H$9:V$9)+$I$4))),TREND($D35:$E35,$D$9:$E$9,V$9))</f>
        <v>0</v>
      </c>
      <c r="W35" s="15">
        <f>IF($F35="s-curve",$D35+($E35-$D35)*$I$2/(1+EXP($I$3*(COUNT($H$9:W$9)+$I$4))),TREND($D35:$E35,$D$9:$E$9,W$9))</f>
        <v>0</v>
      </c>
      <c r="X35" s="15">
        <f>IF($F35="s-curve",$D35+($E35-$D35)*$I$2/(1+EXP($I$3*(COUNT($H$9:X$9)+$I$4))),TREND($D35:$E35,$D$9:$E$9,X$9))</f>
        <v>0</v>
      </c>
      <c r="Y35" s="15">
        <f>IF($F35="s-curve",$D35+($E35-$D35)*$I$2/(1+EXP($I$3*(COUNT($H$9:Y$9)+$I$4))),TREND($D35:$E35,$D$9:$E$9,Y$9))</f>
        <v>0</v>
      </c>
      <c r="Z35" s="15">
        <f>IF($F35="s-curve",$D35+($E35-$D35)*$I$2/(1+EXP($I$3*(COUNT($H$9:Z$9)+$I$4))),TREND($D35:$E35,$D$9:$E$9,Z$9))</f>
        <v>0</v>
      </c>
      <c r="AA35" s="15">
        <f>IF($F35="s-curve",$D35+($E35-$D35)*$I$2/(1+EXP($I$3*(COUNT($H$9:AA$9)+$I$4))),TREND($D35:$E35,$D$9:$E$9,AA$9))</f>
        <v>0</v>
      </c>
      <c r="AB35" s="15">
        <f>IF($F35="s-curve",$D35+($E35-$D35)*$I$2/(1+EXP($I$3*(COUNT($H$9:AB$9)+$I$4))),TREND($D35:$E35,$D$9:$E$9,AB$9))</f>
        <v>0</v>
      </c>
      <c r="AC35" s="15">
        <f>IF($F35="s-curve",$D35+($E35-$D35)*$I$2/(1+EXP($I$3*(COUNT($H$9:AC$9)+$I$4))),TREND($D35:$E35,$D$9:$E$9,AC$9))</f>
        <v>0</v>
      </c>
      <c r="AD35" s="15">
        <f>IF($F35="s-curve",$D35+($E35-$D35)*$I$2/(1+EXP($I$3*(COUNT($H$9:AD$9)+$I$4))),TREND($D35:$E35,$D$9:$E$9,AD$9))</f>
        <v>0</v>
      </c>
      <c r="AE35" s="15">
        <f>IF($F35="s-curve",$D35+($E35-$D35)*$I$2/(1+EXP($I$3*(COUNT($H$9:AE$9)+$I$4))),TREND($D35:$E35,$D$9:$E$9,AE$9))</f>
        <v>0</v>
      </c>
      <c r="AF35" s="15">
        <f>IF($F35="s-curve",$D35+($E35-$D35)*$I$2/(1+EXP($I$3*(COUNT($H$9:AF$9)+$I$4))),TREND($D35:$E35,$D$9:$E$9,AF$9))</f>
        <v>0</v>
      </c>
      <c r="AG35" s="15">
        <f>IF($F35="s-curve",$D35+($E35-$D35)*$I$2/(1+EXP($I$3*(COUNT($H$9:AG$9)+$I$4))),TREND($D35:$E35,$D$9:$E$9,AG$9))</f>
        <v>0</v>
      </c>
      <c r="AH35" s="15">
        <f>IF($F35="s-curve",$D35+($E35-$D35)*$I$2/(1+EXP($I$3*(COUNT($H$9:AH$9)+$I$4))),TREND($D35:$E35,$D$9:$E$9,AH$9))</f>
        <v>0</v>
      </c>
      <c r="AI35" s="15">
        <f>IF($F35="s-curve",$D35+($E35-$D35)*$I$2/(1+EXP($I$3*(COUNT($H$9:AI$9)+$I$4))),TREND($D35:$E35,$D$9:$E$9,AI$9))</f>
        <v>0</v>
      </c>
      <c r="AJ35" s="15">
        <f>IF($F35="s-curve",$D35+($E35-$D35)*$I$2/(1+EXP($I$3*(COUNT($H$9:AJ$9)+$I$4))),TREND($D35:$E35,$D$9:$E$9,AJ$9))</f>
        <v>0</v>
      </c>
      <c r="AK35" s="15">
        <f>IF($F35="s-curve",$D35+($E35-$D35)*$I$2/(1+EXP($I$3*(COUNT($H$9:AK$9)+$I$4))),TREND($D35:$E35,$D$9:$E$9,AK$9))</f>
        <v>0</v>
      </c>
      <c r="AL35" s="15">
        <f>IF($F35="s-curve",$D35+($E35-$D35)*$I$2/(1+EXP($I$3*(COUNT($H$9:AL$9)+$I$4))),TREND($D35:$E35,$D$9:$E$9,AL$9))</f>
        <v>0</v>
      </c>
    </row>
    <row r="36" spans="1:38" x14ac:dyDescent="0.35">
      <c r="C36" s="15" t="s">
        <v>122</v>
      </c>
      <c r="D36" s="29">
        <v>0</v>
      </c>
      <c r="E36" s="29">
        <v>0</v>
      </c>
      <c r="F36" s="9" t="str">
        <f>IF(D36=E36,"n/a",IF(OR(C36="battery electric vehicle",C36="natural gas vehicle",C36="plugin hybrid vehicle",C36="hydrogen vehicle"),"s-curve","linear"))</f>
        <v>n/a</v>
      </c>
      <c r="H36" s="29">
        <f t="shared" si="1"/>
        <v>0</v>
      </c>
      <c r="I36" s="15">
        <f>IF($F36="s-curve",$D36+($E36-$D36)*$I$2/(1+EXP($I$3*(COUNT($H$9:I$9)+$I$4))),TREND($D36:$E36,$D$9:$E$9,I$9))</f>
        <v>0</v>
      </c>
      <c r="J36" s="15">
        <f>IF($F36="s-curve",$D36+($E36-$D36)*$I$2/(1+EXP($I$3*(COUNT($H$9:J$9)+$I$4))),TREND($D36:$E36,$D$9:$E$9,J$9))</f>
        <v>0</v>
      </c>
      <c r="K36" s="15">
        <f>IF($F36="s-curve",$D36+($E36-$D36)*$I$2/(1+EXP($I$3*(COUNT($H$9:K$9)+$I$4))),TREND($D36:$E36,$D$9:$E$9,K$9))</f>
        <v>0</v>
      </c>
      <c r="L36" s="15">
        <f>IF($F36="s-curve",$D36+($E36-$D36)*$I$2/(1+EXP($I$3*(COUNT($H$9:L$9)+$I$4))),TREND($D36:$E36,$D$9:$E$9,L$9))</f>
        <v>0</v>
      </c>
      <c r="M36" s="15">
        <f>IF($F36="s-curve",$D36+($E36-$D36)*$I$2/(1+EXP($I$3*(COUNT($H$9:M$9)+$I$4))),TREND($D36:$E36,$D$9:$E$9,M$9))</f>
        <v>0</v>
      </c>
      <c r="N36" s="15">
        <f>IF($F36="s-curve",$D36+($E36-$D36)*$I$2/(1+EXP($I$3*(COUNT($H$9:N$9)+$I$4))),TREND($D36:$E36,$D$9:$E$9,N$9))</f>
        <v>0</v>
      </c>
      <c r="O36" s="15">
        <f>IF($F36="s-curve",$D36+($E36-$D36)*$I$2/(1+EXP($I$3*(COUNT($H$9:O$9)+$I$4))),TREND($D36:$E36,$D$9:$E$9,O$9))</f>
        <v>0</v>
      </c>
      <c r="P36" s="15">
        <f>IF($F36="s-curve",$D36+($E36-$D36)*$I$2/(1+EXP($I$3*(COUNT($H$9:P$9)+$I$4))),TREND($D36:$E36,$D$9:$E$9,P$9))</f>
        <v>0</v>
      </c>
      <c r="Q36" s="15">
        <f>IF($F36="s-curve",$D36+($E36-$D36)*$I$2/(1+EXP($I$3*(COUNT($H$9:Q$9)+$I$4))),TREND($D36:$E36,$D$9:$E$9,Q$9))</f>
        <v>0</v>
      </c>
      <c r="R36" s="15">
        <f>IF($F36="s-curve",$D36+($E36-$D36)*$I$2/(1+EXP($I$3*(COUNT($H$9:R$9)+$I$4))),TREND($D36:$E36,$D$9:$E$9,R$9))</f>
        <v>0</v>
      </c>
      <c r="S36" s="15">
        <f>IF($F36="s-curve",$D36+($E36-$D36)*$I$2/(1+EXP($I$3*(COUNT($H$9:S$9)+$I$4))),TREND($D36:$E36,$D$9:$E$9,S$9))</f>
        <v>0</v>
      </c>
      <c r="T36" s="15">
        <f>IF($F36="s-curve",$D36+($E36-$D36)*$I$2/(1+EXP($I$3*(COUNT($H$9:T$9)+$I$4))),TREND($D36:$E36,$D$9:$E$9,T$9))</f>
        <v>0</v>
      </c>
      <c r="U36" s="15">
        <f>IF($F36="s-curve",$D36+($E36-$D36)*$I$2/(1+EXP($I$3*(COUNT($H$9:U$9)+$I$4))),TREND($D36:$E36,$D$9:$E$9,U$9))</f>
        <v>0</v>
      </c>
      <c r="V36" s="15">
        <f>IF($F36="s-curve",$D36+($E36-$D36)*$I$2/(1+EXP($I$3*(COUNT($H$9:V$9)+$I$4))),TREND($D36:$E36,$D$9:$E$9,V$9))</f>
        <v>0</v>
      </c>
      <c r="W36" s="15">
        <f>IF($F36="s-curve",$D36+($E36-$D36)*$I$2/(1+EXP($I$3*(COUNT($H$9:W$9)+$I$4))),TREND($D36:$E36,$D$9:$E$9,W$9))</f>
        <v>0</v>
      </c>
      <c r="X36" s="15">
        <f>IF($F36="s-curve",$D36+($E36-$D36)*$I$2/(1+EXP($I$3*(COUNT($H$9:X$9)+$I$4))),TREND($D36:$E36,$D$9:$E$9,X$9))</f>
        <v>0</v>
      </c>
      <c r="Y36" s="15">
        <f>IF($F36="s-curve",$D36+($E36-$D36)*$I$2/(1+EXP($I$3*(COUNT($H$9:Y$9)+$I$4))),TREND($D36:$E36,$D$9:$E$9,Y$9))</f>
        <v>0</v>
      </c>
      <c r="Z36" s="15">
        <f>IF($F36="s-curve",$D36+($E36-$D36)*$I$2/(1+EXP($I$3*(COUNT($H$9:Z$9)+$I$4))),TREND($D36:$E36,$D$9:$E$9,Z$9))</f>
        <v>0</v>
      </c>
      <c r="AA36" s="15">
        <f>IF($F36="s-curve",$D36+($E36-$D36)*$I$2/(1+EXP($I$3*(COUNT($H$9:AA$9)+$I$4))),TREND($D36:$E36,$D$9:$E$9,AA$9))</f>
        <v>0</v>
      </c>
      <c r="AB36" s="15">
        <f>IF($F36="s-curve",$D36+($E36-$D36)*$I$2/(1+EXP($I$3*(COUNT($H$9:AB$9)+$I$4))),TREND($D36:$E36,$D$9:$E$9,AB$9))</f>
        <v>0</v>
      </c>
      <c r="AC36" s="15">
        <f>IF($F36="s-curve",$D36+($E36-$D36)*$I$2/(1+EXP($I$3*(COUNT($H$9:AC$9)+$I$4))),TREND($D36:$E36,$D$9:$E$9,AC$9))</f>
        <v>0</v>
      </c>
      <c r="AD36" s="15">
        <f>IF($F36="s-curve",$D36+($E36-$D36)*$I$2/(1+EXP($I$3*(COUNT($H$9:AD$9)+$I$4))),TREND($D36:$E36,$D$9:$E$9,AD$9))</f>
        <v>0</v>
      </c>
      <c r="AE36" s="15">
        <f>IF($F36="s-curve",$D36+($E36-$D36)*$I$2/(1+EXP($I$3*(COUNT($H$9:AE$9)+$I$4))),TREND($D36:$E36,$D$9:$E$9,AE$9))</f>
        <v>0</v>
      </c>
      <c r="AF36" s="15">
        <f>IF($F36="s-curve",$D36+($E36-$D36)*$I$2/(1+EXP($I$3*(COUNT($H$9:AF$9)+$I$4))),TREND($D36:$E36,$D$9:$E$9,AF$9))</f>
        <v>0</v>
      </c>
      <c r="AG36" s="15">
        <f>IF($F36="s-curve",$D36+($E36-$D36)*$I$2/(1+EXP($I$3*(COUNT($H$9:AG$9)+$I$4))),TREND($D36:$E36,$D$9:$E$9,AG$9))</f>
        <v>0</v>
      </c>
      <c r="AH36" s="15">
        <f>IF($F36="s-curve",$D36+($E36-$D36)*$I$2/(1+EXP($I$3*(COUNT($H$9:AH$9)+$I$4))),TREND($D36:$E36,$D$9:$E$9,AH$9))</f>
        <v>0</v>
      </c>
      <c r="AI36" s="15">
        <f>IF($F36="s-curve",$D36+($E36-$D36)*$I$2/(1+EXP($I$3*(COUNT($H$9:AI$9)+$I$4))),TREND($D36:$E36,$D$9:$E$9,AI$9))</f>
        <v>0</v>
      </c>
      <c r="AJ36" s="15">
        <f>IF($F36="s-curve",$D36+($E36-$D36)*$I$2/(1+EXP($I$3*(COUNT($H$9:AJ$9)+$I$4))),TREND($D36:$E36,$D$9:$E$9,AJ$9))</f>
        <v>0</v>
      </c>
      <c r="AK36" s="15">
        <f>IF($F36="s-curve",$D36+($E36-$D36)*$I$2/(1+EXP($I$3*(COUNT($H$9:AK$9)+$I$4))),TREND($D36:$E36,$D$9:$E$9,AK$9))</f>
        <v>0</v>
      </c>
      <c r="AL36" s="15">
        <f>IF($F36="s-curve",$D36+($E36-$D36)*$I$2/(1+EXP($I$3*(COUNT($H$9:AL$9)+$I$4))),TREND($D36:$E36,$D$9:$E$9,AL$9))</f>
        <v>0</v>
      </c>
    </row>
    <row r="37" spans="1:38" ht="15" thickBot="1" x14ac:dyDescent="0.4">
      <c r="A37" s="31"/>
      <c r="B37" s="31"/>
      <c r="C37" s="31" t="s">
        <v>123</v>
      </c>
      <c r="D37" s="37">
        <f>'SYVbT-freight'!H3/SUM('SYVbT-freight'!3:3)</f>
        <v>2.2506977162920506E-5</v>
      </c>
      <c r="E37" s="37">
        <v>1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1.4796206151642051E-2</v>
      </c>
      <c r="J37" s="15">
        <f>IF($F37="s-curve",$D37+($E37-$D37)*$I$2/(1+EXP($I$3*(COUNT($H$9:J$9)+$I$4))),TREND($D37:$E37,$D$9:$E$9,J$9))</f>
        <v>1.9862366165932371E-2</v>
      </c>
      <c r="K37" s="15">
        <f>IF($F37="s-curve",$D37+($E37-$D37)*$I$2/(1+EXP($I$3*(COUNT($H$9:K$9)+$I$4))),TREND($D37:$E37,$D$9:$E$9,K$9))</f>
        <v>2.6618901936101752E-2</v>
      </c>
      <c r="L37" s="15">
        <f>IF($F37="s-curve",$D37+($E37-$D37)*$I$2/(1+EXP($I$3*(COUNT($H$9:L$9)+$I$4))),TREND($D37:$E37,$D$9:$E$9,L$9))</f>
        <v>3.5592895649854482E-2</v>
      </c>
      <c r="M37" s="15">
        <f>IF($F37="s-curve",$D37+($E37-$D37)*$I$2/(1+EXP($I$3*(COUNT($H$9:M$9)+$I$4))),TREND($D37:$E37,$D$9:$E$9,M$9))</f>
        <v>4.7447312741685163E-2</v>
      </c>
      <c r="N37" s="15">
        <f>IF($F37="s-curve",$D37+($E37-$D37)*$I$2/(1+EXP($I$3*(COUNT($H$9:N$9)+$I$4))),TREND($D37:$E37,$D$9:$E$9,N$9))</f>
        <v>6.2994445694272788E-2</v>
      </c>
      <c r="O37" s="15">
        <f>IF($F37="s-curve",$D37+($E37-$D37)*$I$2/(1+EXP($I$3*(COUNT($H$9:O$9)+$I$4))),TREND($D37:$E37,$D$9:$E$9,O$9))</f>
        <v>8.3193331505104731E-2</v>
      </c>
      <c r="P37" s="15">
        <f>IF($F37="s-curve",$D37+($E37-$D37)*$I$2/(1+EXP($I$3*(COUNT($H$9:P$9)+$I$4))),TREND($D37:$E37,$D$9:$E$9,P$9))</f>
        <v>0.10911687273311266</v>
      </c>
      <c r="Q37" s="15">
        <f>IF($F37="s-curve",$D37+($E37-$D37)*$I$2/(1+EXP($I$3*(COUNT($H$9:Q$9)+$I$4))),TREND($D37:$E37,$D$9:$E$9,Q$9))</f>
        <v>0.14187037923897247</v>
      </c>
      <c r="R37" s="15">
        <f>IF($F37="s-curve",$D37+($E37-$D37)*$I$2/(1+EXP($I$3*(COUNT($H$9:R$9)+$I$4))),TREND($D37:$E37,$D$9:$E$9,R$9))</f>
        <v>0.18244392493642103</v>
      </c>
      <c r="S37" s="15">
        <f>IF($F37="s-curve",$D37+($E37-$D37)*$I$2/(1+EXP($I$3*(COUNT($H$9:S$9)+$I$4))),TREND($D37:$E37,$D$9:$E$9,S$9))</f>
        <v>0.23149251367073373</v>
      </c>
      <c r="T37" s="15">
        <f>IF($F37="s-curve",$D37+($E37-$D37)*$I$2/(1+EXP($I$3*(COUNT($H$9:T$9)+$I$4))),TREND($D37:$E37,$D$9:$E$9,T$9))</f>
        <v>0.28906649869921563</v>
      </c>
      <c r="U37" s="15">
        <f>IF($F37="s-curve",$D37+($E37-$D37)*$I$2/(1+EXP($I$3*(COUNT($H$9:U$9)+$I$4))),TREND($D37:$E37,$D$9:$E$9,U$9))</f>
        <v>0.35435822554594387</v>
      </c>
      <c r="V37" s="15">
        <f>IF($F37="s-curve",$D37+($E37-$D37)*$I$2/(1+EXP($I$3*(COUNT($H$9:V$9)+$I$4))),TREND($D37:$E37,$D$9:$E$9,V$9))</f>
        <v>0.42557041215294833</v>
      </c>
      <c r="W37" s="15">
        <f>IF($F37="s-curve",$D37+($E37-$D37)*$I$2/(1+EXP($I$3*(COUNT($H$9:W$9)+$I$4))),TREND($D37:$E37,$D$9:$E$9,W$9))</f>
        <v>0.50001125348858144</v>
      </c>
      <c r="X37" s="15">
        <f>IF($F37="s-curve",$D37+($E37-$D37)*$I$2/(1+EXP($I$3*(COUNT($H$9:X$9)+$I$4))),TREND($D37:$E37,$D$9:$E$9,X$9))</f>
        <v>0.57445209482421467</v>
      </c>
      <c r="Y37" s="15">
        <f>IF($F37="s-curve",$D37+($E37-$D37)*$I$2/(1+EXP($I$3*(COUNT($H$9:Y$9)+$I$4))),TREND($D37:$E37,$D$9:$E$9,Y$9))</f>
        <v>0.64566428143121901</v>
      </c>
      <c r="Z37" s="15">
        <f>IF($F37="s-curve",$D37+($E37-$D37)*$I$2/(1+EXP($I$3*(COUNT($H$9:Z$9)+$I$4))),TREND($D37:$E37,$D$9:$E$9,Z$9))</f>
        <v>0.71095600827794725</v>
      </c>
      <c r="AA37" s="15">
        <f>IF($F37="s-curve",$D37+($E37-$D37)*$I$2/(1+EXP($I$3*(COUNT($H$9:AA$9)+$I$4))),TREND($D37:$E37,$D$9:$E$9,AA$9))</f>
        <v>0.76852999330642913</v>
      </c>
      <c r="AB37" s="15">
        <f>IF($F37="s-curve",$D37+($E37-$D37)*$I$2/(1+EXP($I$3*(COUNT($H$9:AB$9)+$I$4))),TREND($D37:$E37,$D$9:$E$9,AB$9))</f>
        <v>0.81757858204074185</v>
      </c>
      <c r="AC37" s="15">
        <f>IF($F37="s-curve",$D37+($E37-$D37)*$I$2/(1+EXP($I$3*(COUNT($H$9:AC$9)+$I$4))),TREND($D37:$E37,$D$9:$E$9,AC$9))</f>
        <v>0.8581521277381905</v>
      </c>
      <c r="AD37" s="15">
        <f>IF($F37="s-curve",$D37+($E37-$D37)*$I$2/(1+EXP($I$3*(COUNT($H$9:AD$9)+$I$4))),TREND($D37:$E37,$D$9:$E$9,AD$9))</f>
        <v>0.89090563424405034</v>
      </c>
      <c r="AE37" s="15">
        <f>IF($F37="s-curve",$D37+($E37-$D37)*$I$2/(1+EXP($I$3*(COUNT($H$9:AE$9)+$I$4))),TREND($D37:$E37,$D$9:$E$9,AE$9))</f>
        <v>0.91682917547205822</v>
      </c>
      <c r="AF37" s="15">
        <f>IF($F37="s-curve",$D37+($E37-$D37)*$I$2/(1+EXP($I$3*(COUNT($H$9:AF$9)+$I$4))),TREND($D37:$E37,$D$9:$E$9,AF$9))</f>
        <v>0.93702806128289018</v>
      </c>
      <c r="AG37" s="15">
        <f>IF($F37="s-curve",$D37+($E37-$D37)*$I$2/(1+EXP($I$3*(COUNT($H$9:AG$9)+$I$4))),TREND($D37:$E37,$D$9:$E$9,AG$9))</f>
        <v>0.95257519423547787</v>
      </c>
      <c r="AH37" s="15">
        <f>IF($F37="s-curve",$D37+($E37-$D37)*$I$2/(1+EXP($I$3*(COUNT($H$9:AH$9)+$I$4))),TREND($D37:$E37,$D$9:$E$9,AH$9))</f>
        <v>0.96442961132730842</v>
      </c>
      <c r="AI37" s="15">
        <f>IF($F37="s-curve",$D37+($E37-$D37)*$I$2/(1+EXP($I$3*(COUNT($H$9:AI$9)+$I$4))),TREND($D37:$E37,$D$9:$E$9,AI$9))</f>
        <v>0.97340360504106105</v>
      </c>
      <c r="AJ37" s="15">
        <f>IF($F37="s-curve",$D37+($E37-$D37)*$I$2/(1+EXP($I$3*(COUNT($H$9:AJ$9)+$I$4))),TREND($D37:$E37,$D$9:$E$9,AJ$9))</f>
        <v>0.9801601408112306</v>
      </c>
      <c r="AK37" s="15">
        <f>IF($F37="s-curve",$D37+($E37-$D37)*$I$2/(1+EXP($I$3*(COUNT($H$9:AK$9)+$I$4))),TREND($D37:$E37,$D$9:$E$9,AK$9))</f>
        <v>0.98522630082552087</v>
      </c>
      <c r="AL37" s="15">
        <f>IF($F37="s-curve",$D37+($E37-$D37)*$I$2/(1+EXP($I$3*(COUNT($H$9:AL$9)+$I$4))),TREND($D37:$E37,$D$9:$E$9,AL$9))</f>
        <v>0.98901330465227377</v>
      </c>
    </row>
    <row r="38" spans="1:38" x14ac:dyDescent="0.3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3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3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3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3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35">
      <c r="A43" s="30"/>
      <c r="C43" s="15" t="s">
        <v>122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" thickBot="1" x14ac:dyDescent="0.4">
      <c r="A44" s="31"/>
      <c r="B44" s="31"/>
      <c r="C44" s="31" t="s">
        <v>123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3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3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3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3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3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35">
      <c r="C50" s="15" t="s">
        <v>122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" thickBot="1" x14ac:dyDescent="0.4">
      <c r="A51" s="31"/>
      <c r="B51" s="31"/>
      <c r="C51" s="31" t="s">
        <v>123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3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3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3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3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3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35">
      <c r="A57" s="30"/>
      <c r="C57" s="15" t="s">
        <v>122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" thickBot="1" x14ac:dyDescent="0.4">
      <c r="A58" s="31"/>
      <c r="B58" s="31"/>
      <c r="C58" s="31" t="s">
        <v>123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3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3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3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3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3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35">
      <c r="C64" s="15" t="s">
        <v>122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" thickBot="1" x14ac:dyDescent="0.4">
      <c r="A65" s="31"/>
      <c r="B65" s="31"/>
      <c r="C65" s="31" t="s">
        <v>123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3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3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35">
      <c r="C68" s="15" t="s">
        <v>3</v>
      </c>
      <c r="D68" s="15">
        <v>0</v>
      </c>
      <c r="E68" s="15">
        <v>0</v>
      </c>
      <c r="F68" s="9" t="str">
        <f>IF(D68=E68,"n/a",IF(OR(C68="battery electric vehicle",C68="natural gas vehicle",C68="plugin hybrid vehicle"),"s-curve","linear"))</f>
        <v>n/a</v>
      </c>
      <c r="H68" s="29">
        <f t="shared" si="2"/>
        <v>0</v>
      </c>
      <c r="I68" s="15">
        <f>IF($F68="s-curve",$D68+($E68-$D68)*$I$2/(1+EXP($I$3*(COUNT($H$9:I$9)+$I$4))),TREND($D68:$E68,$D$9:$E$9,I$9))</f>
        <v>0</v>
      </c>
      <c r="J68" s="15">
        <f>IF($F68="s-curve",$D68+($E68-$D68)*$I$2/(1+EXP($I$3*(COUNT($H$9:J$9)+$I$4))),TREND($D68:$E68,$D$9:$E$9,J$9))</f>
        <v>0</v>
      </c>
      <c r="K68" s="15">
        <f>IF($F68="s-curve",$D68+($E68-$D68)*$I$2/(1+EXP($I$3*(COUNT($H$9:K$9)+$I$4))),TREND($D68:$E68,$D$9:$E$9,K$9))</f>
        <v>0</v>
      </c>
      <c r="L68" s="15">
        <f>IF($F68="s-curve",$D68+($E68-$D68)*$I$2/(1+EXP($I$3*(COUNT($H$9:L$9)+$I$4))),TREND($D68:$E68,$D$9:$E$9,L$9))</f>
        <v>0</v>
      </c>
      <c r="M68" s="15">
        <f>IF($F68="s-curve",$D68+($E68-$D68)*$I$2/(1+EXP($I$3*(COUNT($H$9:M$9)+$I$4))),TREND($D68:$E68,$D$9:$E$9,M$9))</f>
        <v>0</v>
      </c>
      <c r="N68" s="15">
        <f>IF($F68="s-curve",$D68+($E68-$D68)*$I$2/(1+EXP($I$3*(COUNT($H$9:N$9)+$I$4))),TREND($D68:$E68,$D$9:$E$9,N$9))</f>
        <v>0</v>
      </c>
      <c r="O68" s="15">
        <f>IF($F68="s-curve",$D68+($E68-$D68)*$I$2/(1+EXP($I$3*(COUNT($H$9:O$9)+$I$4))),TREND($D68:$E68,$D$9:$E$9,O$9))</f>
        <v>0</v>
      </c>
      <c r="P68" s="15">
        <f>IF($F68="s-curve",$D68+($E68-$D68)*$I$2/(1+EXP($I$3*(COUNT($H$9:P$9)+$I$4))),TREND($D68:$E68,$D$9:$E$9,P$9))</f>
        <v>0</v>
      </c>
      <c r="Q68" s="15">
        <f>IF($F68="s-curve",$D68+($E68-$D68)*$I$2/(1+EXP($I$3*(COUNT($H$9:Q$9)+$I$4))),TREND($D68:$E68,$D$9:$E$9,Q$9))</f>
        <v>0</v>
      </c>
      <c r="R68" s="15">
        <f>IF($F68="s-curve",$D68+($E68-$D68)*$I$2/(1+EXP($I$3*(COUNT($H$9:R$9)+$I$4))),TREND($D68:$E68,$D$9:$E$9,R$9))</f>
        <v>0</v>
      </c>
      <c r="S68" s="15">
        <f>IF($F68="s-curve",$D68+($E68-$D68)*$I$2/(1+EXP($I$3*(COUNT($H$9:S$9)+$I$4))),TREND($D68:$E68,$D$9:$E$9,S$9))</f>
        <v>0</v>
      </c>
      <c r="T68" s="15">
        <f>IF($F68="s-curve",$D68+($E68-$D68)*$I$2/(1+EXP($I$3*(COUNT($H$9:T$9)+$I$4))),TREND($D68:$E68,$D$9:$E$9,T$9))</f>
        <v>0</v>
      </c>
      <c r="U68" s="15">
        <f>IF($F68="s-curve",$D68+($E68-$D68)*$I$2/(1+EXP($I$3*(COUNT($H$9:U$9)+$I$4))),TREND($D68:$E68,$D$9:$E$9,U$9))</f>
        <v>0</v>
      </c>
      <c r="V68" s="15">
        <f>IF($F68="s-curve",$D68+($E68-$D68)*$I$2/(1+EXP($I$3*(COUNT($H$9:V$9)+$I$4))),TREND($D68:$E68,$D$9:$E$9,V$9))</f>
        <v>0</v>
      </c>
      <c r="W68" s="15">
        <f>IF($F68="s-curve",$D68+($E68-$D68)*$I$2/(1+EXP($I$3*(COUNT($H$9:W$9)+$I$4))),TREND($D68:$E68,$D$9:$E$9,W$9))</f>
        <v>0</v>
      </c>
      <c r="X68" s="15">
        <f>IF($F68="s-curve",$D68+($E68-$D68)*$I$2/(1+EXP($I$3*(COUNT($H$9:X$9)+$I$4))),TREND($D68:$E68,$D$9:$E$9,X$9))</f>
        <v>0</v>
      </c>
      <c r="Y68" s="15">
        <f>IF($F68="s-curve",$D68+($E68-$D68)*$I$2/(1+EXP($I$3*(COUNT($H$9:Y$9)+$I$4))),TREND($D68:$E68,$D$9:$E$9,Y$9))</f>
        <v>0</v>
      </c>
      <c r="Z68" s="15">
        <f>IF($F68="s-curve",$D68+($E68-$D68)*$I$2/(1+EXP($I$3*(COUNT($H$9:Z$9)+$I$4))),TREND($D68:$E68,$D$9:$E$9,Z$9))</f>
        <v>0</v>
      </c>
      <c r="AA68" s="15">
        <f>IF($F68="s-curve",$D68+($E68-$D68)*$I$2/(1+EXP($I$3*(COUNT($H$9:AA$9)+$I$4))),TREND($D68:$E68,$D$9:$E$9,AA$9))</f>
        <v>0</v>
      </c>
      <c r="AB68" s="15">
        <f>IF($F68="s-curve",$D68+($E68-$D68)*$I$2/(1+EXP($I$3*(COUNT($H$9:AB$9)+$I$4))),TREND($D68:$E68,$D$9:$E$9,AB$9))</f>
        <v>0</v>
      </c>
      <c r="AC68" s="15">
        <f>IF($F68="s-curve",$D68+($E68-$D68)*$I$2/(1+EXP($I$3*(COUNT($H$9:AC$9)+$I$4))),TREND($D68:$E68,$D$9:$E$9,AC$9))</f>
        <v>0</v>
      </c>
      <c r="AD68" s="15">
        <f>IF($F68="s-curve",$D68+($E68-$D68)*$I$2/(1+EXP($I$3*(COUNT($H$9:AD$9)+$I$4))),TREND($D68:$E68,$D$9:$E$9,AD$9))</f>
        <v>0</v>
      </c>
      <c r="AE68" s="15">
        <f>IF($F68="s-curve",$D68+($E68-$D68)*$I$2/(1+EXP($I$3*(COUNT($H$9:AE$9)+$I$4))),TREND($D68:$E68,$D$9:$E$9,AE$9))</f>
        <v>0</v>
      </c>
      <c r="AF68" s="15">
        <f>IF($F68="s-curve",$D68+($E68-$D68)*$I$2/(1+EXP($I$3*(COUNT($H$9:AF$9)+$I$4))),TREND($D68:$E68,$D$9:$E$9,AF$9))</f>
        <v>0</v>
      </c>
      <c r="AG68" s="15">
        <f>IF($F68="s-curve",$D68+($E68-$D68)*$I$2/(1+EXP($I$3*(COUNT($H$9:AG$9)+$I$4))),TREND($D68:$E68,$D$9:$E$9,AG$9))</f>
        <v>0</v>
      </c>
      <c r="AH68" s="15">
        <f>IF($F68="s-curve",$D68+($E68-$D68)*$I$2/(1+EXP($I$3*(COUNT($H$9:AH$9)+$I$4))),TREND($D68:$E68,$D$9:$E$9,AH$9))</f>
        <v>0</v>
      </c>
      <c r="AI68" s="15">
        <f>IF($F68="s-curve",$D68+($E68-$D68)*$I$2/(1+EXP($I$3*(COUNT($H$9:AI$9)+$I$4))),TREND($D68:$E68,$D$9:$E$9,AI$9))</f>
        <v>0</v>
      </c>
      <c r="AJ68" s="15">
        <f>IF($F68="s-curve",$D68+($E68-$D68)*$I$2/(1+EXP($I$3*(COUNT($H$9:AJ$9)+$I$4))),TREND($D68:$E68,$D$9:$E$9,AJ$9))</f>
        <v>0</v>
      </c>
      <c r="AK68" s="15">
        <f>IF($F68="s-curve",$D68+($E68-$D68)*$I$2/(1+EXP($I$3*(COUNT($H$9:AK$9)+$I$4))),TREND($D68:$E68,$D$9:$E$9,AK$9))</f>
        <v>0</v>
      </c>
      <c r="AL68" s="15">
        <f>IF($F68="s-curve",$D68+($E68-$D68)*$I$2/(1+EXP($I$3*(COUNT($H$9:AL$9)+$I$4))),TREND($D68:$E68,$D$9:$E$9,AL$9))</f>
        <v>0</v>
      </c>
    </row>
    <row r="69" spans="1:38" x14ac:dyDescent="0.35">
      <c r="C69" s="15" t="s">
        <v>4</v>
      </c>
      <c r="D69" s="15">
        <v>1</v>
      </c>
      <c r="E69" s="15">
        <v>1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1</v>
      </c>
      <c r="I69" s="15">
        <f>IF($F69="s-curve",$D69+($E69-$D69)*$I$2/(1+EXP($I$3*(COUNT($H$9:I$9)+$I$4))),TREND($D69:$E69,$D$9:$E$9,I$9))</f>
        <v>1</v>
      </c>
      <c r="J69" s="15">
        <f>IF($F69="s-curve",$D69+($E69-$D69)*$I$2/(1+EXP($I$3*(COUNT($H$9:J$9)+$I$4))),TREND($D69:$E69,$D$9:$E$9,J$9))</f>
        <v>1</v>
      </c>
      <c r="K69" s="15">
        <f>IF($F69="s-curve",$D69+($E69-$D69)*$I$2/(1+EXP($I$3*(COUNT($H$9:K$9)+$I$4))),TREND($D69:$E69,$D$9:$E$9,K$9))</f>
        <v>1</v>
      </c>
      <c r="L69" s="15">
        <f>IF($F69="s-curve",$D69+($E69-$D69)*$I$2/(1+EXP($I$3*(COUNT($H$9:L$9)+$I$4))),TREND($D69:$E69,$D$9:$E$9,L$9))</f>
        <v>1</v>
      </c>
      <c r="M69" s="15">
        <f>IF($F69="s-curve",$D69+($E69-$D69)*$I$2/(1+EXP($I$3*(COUNT($H$9:M$9)+$I$4))),TREND($D69:$E69,$D$9:$E$9,M$9))</f>
        <v>1</v>
      </c>
      <c r="N69" s="15">
        <f>IF($F69="s-curve",$D69+($E69-$D69)*$I$2/(1+EXP($I$3*(COUNT($H$9:N$9)+$I$4))),TREND($D69:$E69,$D$9:$E$9,N$9))</f>
        <v>1</v>
      </c>
      <c r="O69" s="15">
        <f>IF($F69="s-curve",$D69+($E69-$D69)*$I$2/(1+EXP($I$3*(COUNT($H$9:O$9)+$I$4))),TREND($D69:$E69,$D$9:$E$9,O$9))</f>
        <v>1</v>
      </c>
      <c r="P69" s="15">
        <f>IF($F69="s-curve",$D69+($E69-$D69)*$I$2/(1+EXP($I$3*(COUNT($H$9:P$9)+$I$4))),TREND($D69:$E69,$D$9:$E$9,P$9))</f>
        <v>1</v>
      </c>
      <c r="Q69" s="15">
        <f>IF($F69="s-curve",$D69+($E69-$D69)*$I$2/(1+EXP($I$3*(COUNT($H$9:Q$9)+$I$4))),TREND($D69:$E69,$D$9:$E$9,Q$9))</f>
        <v>1</v>
      </c>
      <c r="R69" s="15">
        <f>IF($F69="s-curve",$D69+($E69-$D69)*$I$2/(1+EXP($I$3*(COUNT($H$9:R$9)+$I$4))),TREND($D69:$E69,$D$9:$E$9,R$9))</f>
        <v>1</v>
      </c>
      <c r="S69" s="15">
        <f>IF($F69="s-curve",$D69+($E69-$D69)*$I$2/(1+EXP($I$3*(COUNT($H$9:S$9)+$I$4))),TREND($D69:$E69,$D$9:$E$9,S$9))</f>
        <v>1</v>
      </c>
      <c r="T69" s="15">
        <f>IF($F69="s-curve",$D69+($E69-$D69)*$I$2/(1+EXP($I$3*(COUNT($H$9:T$9)+$I$4))),TREND($D69:$E69,$D$9:$E$9,T$9))</f>
        <v>1</v>
      </c>
      <c r="U69" s="15">
        <f>IF($F69="s-curve",$D69+($E69-$D69)*$I$2/(1+EXP($I$3*(COUNT($H$9:U$9)+$I$4))),TREND($D69:$E69,$D$9:$E$9,U$9))</f>
        <v>1</v>
      </c>
      <c r="V69" s="15">
        <f>IF($F69="s-curve",$D69+($E69-$D69)*$I$2/(1+EXP($I$3*(COUNT($H$9:V$9)+$I$4))),TREND($D69:$E69,$D$9:$E$9,V$9))</f>
        <v>1</v>
      </c>
      <c r="W69" s="15">
        <f>IF($F69="s-curve",$D69+($E69-$D69)*$I$2/(1+EXP($I$3*(COUNT($H$9:W$9)+$I$4))),TREND($D69:$E69,$D$9:$E$9,W$9))</f>
        <v>1</v>
      </c>
      <c r="X69" s="15">
        <f>IF($F69="s-curve",$D69+($E69-$D69)*$I$2/(1+EXP($I$3*(COUNT($H$9:X$9)+$I$4))),TREND($D69:$E69,$D$9:$E$9,X$9))</f>
        <v>1</v>
      </c>
      <c r="Y69" s="15">
        <f>IF($F69="s-curve",$D69+($E69-$D69)*$I$2/(1+EXP($I$3*(COUNT($H$9:Y$9)+$I$4))),TREND($D69:$E69,$D$9:$E$9,Y$9))</f>
        <v>1</v>
      </c>
      <c r="Z69" s="15">
        <f>IF($F69="s-curve",$D69+($E69-$D69)*$I$2/(1+EXP($I$3*(COUNT($H$9:Z$9)+$I$4))),TREND($D69:$E69,$D$9:$E$9,Z$9))</f>
        <v>1</v>
      </c>
      <c r="AA69" s="15">
        <f>IF($F69="s-curve",$D69+($E69-$D69)*$I$2/(1+EXP($I$3*(COUNT($H$9:AA$9)+$I$4))),TREND($D69:$E69,$D$9:$E$9,AA$9))</f>
        <v>1</v>
      </c>
      <c r="AB69" s="15">
        <f>IF($F69="s-curve",$D69+($E69-$D69)*$I$2/(1+EXP($I$3*(COUNT($H$9:AB$9)+$I$4))),TREND($D69:$E69,$D$9:$E$9,AB$9))</f>
        <v>1</v>
      </c>
      <c r="AC69" s="15">
        <f>IF($F69="s-curve",$D69+($E69-$D69)*$I$2/(1+EXP($I$3*(COUNT($H$9:AC$9)+$I$4))),TREND($D69:$E69,$D$9:$E$9,AC$9))</f>
        <v>1</v>
      </c>
      <c r="AD69" s="15">
        <f>IF($F69="s-curve",$D69+($E69-$D69)*$I$2/(1+EXP($I$3*(COUNT($H$9:AD$9)+$I$4))),TREND($D69:$E69,$D$9:$E$9,AD$9))</f>
        <v>1</v>
      </c>
      <c r="AE69" s="15">
        <f>IF($F69="s-curve",$D69+($E69-$D69)*$I$2/(1+EXP($I$3*(COUNT($H$9:AE$9)+$I$4))),TREND($D69:$E69,$D$9:$E$9,AE$9))</f>
        <v>1</v>
      </c>
      <c r="AF69" s="15">
        <f>IF($F69="s-curve",$D69+($E69-$D69)*$I$2/(1+EXP($I$3*(COUNT($H$9:AF$9)+$I$4))),TREND($D69:$E69,$D$9:$E$9,AF$9))</f>
        <v>1</v>
      </c>
      <c r="AG69" s="15">
        <f>IF($F69="s-curve",$D69+($E69-$D69)*$I$2/(1+EXP($I$3*(COUNT($H$9:AG$9)+$I$4))),TREND($D69:$E69,$D$9:$E$9,AG$9))</f>
        <v>1</v>
      </c>
      <c r="AH69" s="15">
        <f>IF($F69="s-curve",$D69+($E69-$D69)*$I$2/(1+EXP($I$3*(COUNT($H$9:AH$9)+$I$4))),TREND($D69:$E69,$D$9:$E$9,AH$9))</f>
        <v>1</v>
      </c>
      <c r="AI69" s="15">
        <f>IF($F69="s-curve",$D69+($E69-$D69)*$I$2/(1+EXP($I$3*(COUNT($H$9:AI$9)+$I$4))),TREND($D69:$E69,$D$9:$E$9,AI$9))</f>
        <v>1</v>
      </c>
      <c r="AJ69" s="15">
        <f>IF($F69="s-curve",$D69+($E69-$D69)*$I$2/(1+EXP($I$3*(COUNT($H$9:AJ$9)+$I$4))),TREND($D69:$E69,$D$9:$E$9,AJ$9))</f>
        <v>1</v>
      </c>
      <c r="AK69" s="15">
        <f>IF($F69="s-curve",$D69+($E69-$D69)*$I$2/(1+EXP($I$3*(COUNT($H$9:AK$9)+$I$4))),TREND($D69:$E69,$D$9:$E$9,AK$9))</f>
        <v>1</v>
      </c>
      <c r="AL69" s="15">
        <f>IF($F69="s-curve",$D69+($E69-$D69)*$I$2/(1+EXP($I$3*(COUNT($H$9:AL$9)+$I$4))),TREND($D69:$E69,$D$9:$E$9,AL$9))</f>
        <v>1</v>
      </c>
    </row>
    <row r="70" spans="1:38" x14ac:dyDescent="0.3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35">
      <c r="C71" s="15" t="s">
        <v>122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" thickBot="1" x14ac:dyDescent="0.4">
      <c r="A72" s="31"/>
      <c r="B72" s="31"/>
      <c r="C72" s="31" t="s">
        <v>123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3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3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3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3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3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35">
      <c r="C78" s="15" t="s">
        <v>122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" thickBot="1" x14ac:dyDescent="0.4">
      <c r="A79" s="31"/>
      <c r="B79" s="31"/>
      <c r="C79" s="31" t="s">
        <v>123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35">
      <c r="A80" s="15" t="s">
        <v>17</v>
      </c>
      <c r="B80" s="15" t="s">
        <v>19</v>
      </c>
      <c r="C80" s="15" t="s">
        <v>1</v>
      </c>
      <c r="D80" s="29">
        <f>'SYVbT-passenger'!C6/SUM('SYVbT-passenger'!6:6)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IF($F80="s-curve",$D80+($E80-$D80)*$O$2/(1+EXP($O$3*(COUNT($H$9:I$9)+$O$4))),TREND($D80:$E80,$D$9:$E$9,I$9))</f>
        <v>0.10909682119561298</v>
      </c>
      <c r="J80" s="15">
        <f>IF($F80="s-curve",$D80+($E80-$D80)*$O$2/(1+EXP($O$3*(COUNT($H$9:J$9)+$O$4))),TREND($D80:$E80,$D$9:$E$9,J$9))</f>
        <v>0.19781611144141825</v>
      </c>
      <c r="K80" s="15">
        <f>IF($F80="s-curve",$D80+($E80-$D80)*$O$2/(1+EXP($O$3*(COUNT($H$9:K$9)+$O$4))),TREND($D80:$E80,$D$9:$E$9,K$9))</f>
        <v>0.33181222783183389</v>
      </c>
      <c r="L80" s="15">
        <f>IF($F80="s-curve",$D80+($E80-$D80)*$O$2/(1+EXP($O$3*(COUNT($H$9:L$9)+$O$4))),TREND($D80:$E80,$D$9:$E$9,L$9))</f>
        <v>0.5</v>
      </c>
      <c r="M80" s="15">
        <f>IF($F80="s-curve",$D80+($E80-$D80)*$O$2/(1+EXP($O$3*(COUNT($H$9:M$9)+$O$4))),TREND($D80:$E80,$D$9:$E$9,M$9))</f>
        <v>0.66818777216816616</v>
      </c>
      <c r="N80" s="15">
        <f>IF($F80="s-curve",$D80+($E80-$D80)*$O$2/(1+EXP($O$3*(COUNT($H$9:N$9)+$O$4))),TREND($D80:$E80,$D$9:$E$9,N$9))</f>
        <v>0.80218388855858169</v>
      </c>
      <c r="O80" s="15">
        <f>IF($F80="s-curve",$D80+($E80-$D80)*$O$2/(1+EXP($O$3*(COUNT($H$9:O$9)+$O$4))),TREND($D80:$E80,$D$9:$E$9,O$9))</f>
        <v>0.89090317880438707</v>
      </c>
      <c r="P80" s="15">
        <f>IF($F80="s-curve",$D80+($E80-$D80)*$O$2/(1+EXP($O$3*(COUNT($H$9:P$9)+$O$4))),TREND($D80:$E80,$D$9:$E$9,P$9))</f>
        <v>0.94267582410113127</v>
      </c>
      <c r="Q80" s="15">
        <f>IF($F80="s-curve",$D80+($E80-$D80)*$O$2/(1+EXP($O$3*(COUNT($H$9:Q$9)+$O$4))),TREND($D80:$E80,$D$9:$E$9,Q$9))</f>
        <v>0.97068776924864364</v>
      </c>
      <c r="R80" s="15">
        <f>IF($F80="s-curve",$D80+($E80-$D80)*$O$2/(1+EXP($O$3*(COUNT($H$9:R$9)+$O$4))),TREND($D80:$E80,$D$9:$E$9,R$9))</f>
        <v>0.98522596830672693</v>
      </c>
      <c r="S80" s="15">
        <f>IF($F80="s-curve",$D80+($E80-$D80)*$O$2/(1+EXP($O$3*(COUNT($H$9:S$9)+$O$4))),TREND($D80:$E80,$D$9:$E$9,S$9))</f>
        <v>0.99260845865571812</v>
      </c>
      <c r="T80" s="15">
        <f>IF($F80="s-curve",$D80+($E80-$D80)*$O$2/(1+EXP($O$3*(COUNT($H$9:T$9)+$O$4))),TREND($D80:$E80,$D$9:$E$9,T$9))</f>
        <v>0.99631576010056411</v>
      </c>
      <c r="U80" s="15">
        <f>IF($F80="s-curve",$D80+($E80-$D80)*$O$2/(1+EXP($O$3*(COUNT($H$9:U$9)+$O$4))),TREND($D80:$E80,$D$9:$E$9,U$9))</f>
        <v>0.99816706105750719</v>
      </c>
      <c r="V80" s="15">
        <f>IF($F80="s-curve",$D80+($E80-$D80)*$O$2/(1+EXP($O$3*(COUNT($H$9:V$9)+$O$4))),TREND($D80:$E80,$D$9:$E$9,V$9))</f>
        <v>0.9990889488055994</v>
      </c>
      <c r="W80" s="15">
        <f>IF($F80="s-curve",$D80+($E80-$D80)*$O$2/(1+EXP($O$3*(COUNT($H$9:W$9)+$O$4))),TREND($D80:$E80,$D$9:$E$9,W$9))</f>
        <v>0.9995473777767595</v>
      </c>
      <c r="X80" s="15">
        <f>IF($F80="s-curve",$D80+($E80-$D80)*$O$2/(1+EXP($O$3*(COUNT($H$9:X$9)+$O$4))),TREND($D80:$E80,$D$9:$E$9,X$9))</f>
        <v>0.99977518322976666</v>
      </c>
      <c r="Y80" s="15">
        <f>IF($F80="s-curve",$D80+($E80-$D80)*$O$2/(1+EXP($O$3*(COUNT($H$9:Y$9)+$O$4))),TREND($D80:$E80,$D$9:$E$9,Y$9))</f>
        <v>0.99988834665937043</v>
      </c>
      <c r="Z80" s="15">
        <f>IF($F80="s-curve",$D80+($E80-$D80)*$O$2/(1+EXP($O$3*(COUNT($H$9:Z$9)+$O$4))),TREND($D80:$E80,$D$9:$E$9,Z$9))</f>
        <v>0.99994455147527717</v>
      </c>
      <c r="AA80" s="15">
        <f>IF($F80="s-curve",$D80+($E80-$D80)*$O$2/(1+EXP($O$3*(COUNT($H$9:AA$9)+$O$4))),TREND($D80:$E80,$D$9:$E$9,AA$9))</f>
        <v>0.99997246430888531</v>
      </c>
      <c r="AB80" s="15">
        <f>IF($F80="s-curve",$D80+($E80-$D80)*$O$2/(1+EXP($O$3*(COUNT($H$9:AB$9)+$O$4))),TREND($D80:$E80,$D$9:$E$9,AB$9))</f>
        <v>0.99998632599091541</v>
      </c>
      <c r="AC80" s="15">
        <f>IF($F80="s-curve",$D80+($E80-$D80)*$O$2/(1+EXP($O$3*(COUNT($H$9:AC$9)+$O$4))),TREND($D80:$E80,$D$9:$E$9,AC$9))</f>
        <v>0.99999320964130201</v>
      </c>
      <c r="AD80" s="15">
        <f>IF($F80="s-curve",$D80+($E80-$D80)*$O$2/(1+EXP($O$3*(COUNT($H$9:AD$9)+$O$4))),TREND($D80:$E80,$D$9:$E$9,AD$9))</f>
        <v>0.99999662799613631</v>
      </c>
      <c r="AE80" s="15">
        <f>IF($F80="s-curve",$D80+($E80-$D80)*$O$2/(1+EXP($O$3*(COUNT($H$9:AE$9)+$O$4))),TREND($D80:$E80,$D$9:$E$9,AE$9))</f>
        <v>0.99999832550959444</v>
      </c>
      <c r="AF80" s="15">
        <f>IF($F80="s-curve",$D80+($E80-$D80)*$O$2/(1+EXP($O$3*(COUNT($H$9:AF$9)+$O$4))),TREND($D80:$E80,$D$9:$E$9,AF$9))</f>
        <v>0.99999916847197223</v>
      </c>
      <c r="AG80" s="15">
        <f>IF($F80="s-curve",$D80+($E80-$D80)*$O$2/(1+EXP($O$3*(COUNT($H$9:AG$9)+$O$4))),TREND($D80:$E80,$D$9:$E$9,AG$9))</f>
        <v>0.99999958707522896</v>
      </c>
      <c r="AH80" s="15">
        <f>IF($F80="s-curve",$D80+($E80-$D80)*$O$2/(1+EXP($O$3*(COUNT($H$9:AH$9)+$O$4))),TREND($D80:$E80,$D$9:$E$9,AH$9))</f>
        <v>0.99999979494758462</v>
      </c>
      <c r="AI80" s="15">
        <f>IF($F80="s-curve",$D80+($E80-$D80)*$O$2/(1+EXP($O$3*(COUNT($H$9:AI$9)+$O$4))),TREND($D80:$E80,$D$9:$E$9,AI$9))</f>
        <v>0.99999989817397339</v>
      </c>
      <c r="AJ80" s="15">
        <f>IF($F80="s-curve",$D80+($E80-$D80)*$O$2/(1+EXP($O$3*(COUNT($H$9:AJ$9)+$O$4))),TREND($D80:$E80,$D$9:$E$9,AJ$9))</f>
        <v>0.99999994943468906</v>
      </c>
      <c r="AK80" s="15">
        <f>IF($F80="s-curve",$D80+($E80-$D80)*$O$2/(1+EXP($O$3*(COUNT($H$9:AK$9)+$O$4))),TREND($D80:$E80,$D$9:$E$9,AK$9))</f>
        <v>0.99999997489000902</v>
      </c>
      <c r="AL80" s="15">
        <f>IF($F80="s-curve",$D80+($E80-$D80)*$O$2/(1+EXP($O$3*(COUNT($H$9:AL$9)+$O$4))),TREND($D80:$E80,$D$9:$E$9,AL$9))</f>
        <v>0.99999998753074737</v>
      </c>
    </row>
    <row r="81" spans="1:38" x14ac:dyDescent="0.3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35">
      <c r="C82" s="15" t="s">
        <v>3</v>
      </c>
      <c r="D82" s="15">
        <v>3</v>
      </c>
      <c r="E82" s="33">
        <v>3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3</v>
      </c>
      <c r="I82" s="15">
        <f>IF($F82="s-curve",$D82+($E82-$D82)*$I$2/(1+EXP($I$3*(COUNT($H$9:I$9)+$I$4))),TREND($D82:$E82,$D$9:$E$9,I$9))</f>
        <v>3</v>
      </c>
      <c r="J82" s="15">
        <f>IF($F82="s-curve",$D82+($E82-$D82)*$I$2/(1+EXP($I$3*(COUNT($H$9:J$9)+$I$4))),TREND($D82:$E82,$D$9:$E$9,J$9))</f>
        <v>3</v>
      </c>
      <c r="K82" s="15">
        <f>IF($F82="s-curve",$D82+($E82-$D82)*$I$2/(1+EXP($I$3*(COUNT($H$9:K$9)+$I$4))),TREND($D82:$E82,$D$9:$E$9,K$9))</f>
        <v>3</v>
      </c>
      <c r="L82" s="15">
        <f>IF($F82="s-curve",$D82+($E82-$D82)*$I$2/(1+EXP($I$3*(COUNT($H$9:L$9)+$I$4))),TREND($D82:$E82,$D$9:$E$9,L$9))</f>
        <v>3</v>
      </c>
      <c r="M82" s="15">
        <f>IF($F82="s-curve",$D82+($E82-$D82)*$I$2/(1+EXP($I$3*(COUNT($H$9:M$9)+$I$4))),TREND($D82:$E82,$D$9:$E$9,M$9))</f>
        <v>3</v>
      </c>
      <c r="N82" s="15">
        <f>IF($F82="s-curve",$D82+($E82-$D82)*$I$2/(1+EXP($I$3*(COUNT($H$9:N$9)+$I$4))),TREND($D82:$E82,$D$9:$E$9,N$9))</f>
        <v>3</v>
      </c>
      <c r="O82" s="15">
        <f>IF($F82="s-curve",$D82+($E82-$D82)*$I$2/(1+EXP($I$3*(COUNT($H$9:O$9)+$I$4))),TREND($D82:$E82,$D$9:$E$9,O$9))</f>
        <v>3</v>
      </c>
      <c r="P82" s="15">
        <f>IF($F82="s-curve",$D82+($E82-$D82)*$I$2/(1+EXP($I$3*(COUNT($H$9:P$9)+$I$4))),TREND($D82:$E82,$D$9:$E$9,P$9))</f>
        <v>3</v>
      </c>
      <c r="Q82" s="15">
        <f>IF($F82="s-curve",$D82+($E82-$D82)*$I$2/(1+EXP($I$3*(COUNT($H$9:Q$9)+$I$4))),TREND($D82:$E82,$D$9:$E$9,Q$9))</f>
        <v>3</v>
      </c>
      <c r="R82" s="15">
        <f>IF($F82="s-curve",$D82+($E82-$D82)*$I$2/(1+EXP($I$3*(COUNT($H$9:R$9)+$I$4))),TREND($D82:$E82,$D$9:$E$9,R$9))</f>
        <v>3</v>
      </c>
      <c r="S82" s="15">
        <f>IF($F82="s-curve",$D82+($E82-$D82)*$I$2/(1+EXP($I$3*(COUNT($H$9:S$9)+$I$4))),TREND($D82:$E82,$D$9:$E$9,S$9))</f>
        <v>3</v>
      </c>
      <c r="T82" s="15">
        <f>IF($F82="s-curve",$D82+($E82-$D82)*$I$2/(1+EXP($I$3*(COUNT($H$9:T$9)+$I$4))),TREND($D82:$E82,$D$9:$E$9,T$9))</f>
        <v>3</v>
      </c>
      <c r="U82" s="15">
        <f>IF($F82="s-curve",$D82+($E82-$D82)*$I$2/(1+EXP($I$3*(COUNT($H$9:U$9)+$I$4))),TREND($D82:$E82,$D$9:$E$9,U$9))</f>
        <v>3</v>
      </c>
      <c r="V82" s="15">
        <f>IF($F82="s-curve",$D82+($E82-$D82)*$I$2/(1+EXP($I$3*(COUNT($H$9:V$9)+$I$4))),TREND($D82:$E82,$D$9:$E$9,V$9))</f>
        <v>3</v>
      </c>
      <c r="W82" s="15">
        <f>IF($F82="s-curve",$D82+($E82-$D82)*$I$2/(1+EXP($I$3*(COUNT($H$9:W$9)+$I$4))),TREND($D82:$E82,$D$9:$E$9,W$9))</f>
        <v>3</v>
      </c>
      <c r="X82" s="15">
        <f>IF($F82="s-curve",$D82+($E82-$D82)*$I$2/(1+EXP($I$3*(COUNT($H$9:X$9)+$I$4))),TREND($D82:$E82,$D$9:$E$9,X$9))</f>
        <v>3</v>
      </c>
      <c r="Y82" s="15">
        <f>IF($F82="s-curve",$D82+($E82-$D82)*$I$2/(1+EXP($I$3*(COUNT($H$9:Y$9)+$I$4))),TREND($D82:$E82,$D$9:$E$9,Y$9))</f>
        <v>3</v>
      </c>
      <c r="Z82" s="15">
        <f>IF($F82="s-curve",$D82+($E82-$D82)*$I$2/(1+EXP($I$3*(COUNT($H$9:Z$9)+$I$4))),TREND($D82:$E82,$D$9:$E$9,Z$9))</f>
        <v>3</v>
      </c>
      <c r="AA82" s="15">
        <f>IF($F82="s-curve",$D82+($E82-$D82)*$I$2/(1+EXP($I$3*(COUNT($H$9:AA$9)+$I$4))),TREND($D82:$E82,$D$9:$E$9,AA$9))</f>
        <v>3</v>
      </c>
      <c r="AB82" s="15">
        <f>IF($F82="s-curve",$D82+($E82-$D82)*$I$2/(1+EXP($I$3*(COUNT($H$9:AB$9)+$I$4))),TREND($D82:$E82,$D$9:$E$9,AB$9))</f>
        <v>3</v>
      </c>
      <c r="AC82" s="15">
        <f>IF($F82="s-curve",$D82+($E82-$D82)*$I$2/(1+EXP($I$3*(COUNT($H$9:AC$9)+$I$4))),TREND($D82:$E82,$D$9:$E$9,AC$9))</f>
        <v>3</v>
      </c>
      <c r="AD82" s="15">
        <f>IF($F82="s-curve",$D82+($E82-$D82)*$I$2/(1+EXP($I$3*(COUNT($H$9:AD$9)+$I$4))),TREND($D82:$E82,$D$9:$E$9,AD$9))</f>
        <v>3</v>
      </c>
      <c r="AE82" s="15">
        <f>IF($F82="s-curve",$D82+($E82-$D82)*$I$2/(1+EXP($I$3*(COUNT($H$9:AE$9)+$I$4))),TREND($D82:$E82,$D$9:$E$9,AE$9))</f>
        <v>3</v>
      </c>
      <c r="AF82" s="15">
        <f>IF($F82="s-curve",$D82+($E82-$D82)*$I$2/(1+EXP($I$3*(COUNT($H$9:AF$9)+$I$4))),TREND($D82:$E82,$D$9:$E$9,AF$9))</f>
        <v>3</v>
      </c>
      <c r="AG82" s="15">
        <f>IF($F82="s-curve",$D82+($E82-$D82)*$I$2/(1+EXP($I$3*(COUNT($H$9:AG$9)+$I$4))),TREND($D82:$E82,$D$9:$E$9,AG$9))</f>
        <v>3</v>
      </c>
      <c r="AH82" s="15">
        <f>IF($F82="s-curve",$D82+($E82-$D82)*$I$2/(1+EXP($I$3*(COUNT($H$9:AH$9)+$I$4))),TREND($D82:$E82,$D$9:$E$9,AH$9))</f>
        <v>3</v>
      </c>
      <c r="AI82" s="15">
        <f>IF($F82="s-curve",$D82+($E82-$D82)*$I$2/(1+EXP($I$3*(COUNT($H$9:AI$9)+$I$4))),TREND($D82:$E82,$D$9:$E$9,AI$9))</f>
        <v>3</v>
      </c>
      <c r="AJ82" s="15">
        <f>IF($F82="s-curve",$D82+($E82-$D82)*$I$2/(1+EXP($I$3*(COUNT($H$9:AJ$9)+$I$4))),TREND($D82:$E82,$D$9:$E$9,AJ$9))</f>
        <v>3</v>
      </c>
      <c r="AK82" s="15">
        <f>IF($F82="s-curve",$D82+($E82-$D82)*$I$2/(1+EXP($I$3*(COUNT($H$9:AK$9)+$I$4))),TREND($D82:$E82,$D$9:$E$9,AK$9))</f>
        <v>3</v>
      </c>
      <c r="AL82" s="15">
        <f>IF($F82="s-curve",$D82+($E82-$D82)*$I$2/(1+EXP($I$3*(COUNT($H$9:AL$9)+$I$4))),TREND($D82:$E82,$D$9:$E$9,AL$9))</f>
        <v>3</v>
      </c>
    </row>
    <row r="83" spans="1:38" x14ac:dyDescent="0.3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3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35">
      <c r="C85" s="15" t="s">
        <v>122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" thickBot="1" x14ac:dyDescent="0.4">
      <c r="A86" s="31"/>
      <c r="B86" s="31"/>
      <c r="C86" s="31" t="s">
        <v>123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3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3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3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3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3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35">
      <c r="C92" s="15" t="s">
        <v>122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" thickBot="1" x14ac:dyDescent="0.4">
      <c r="A93" s="31"/>
      <c r="B93" s="31"/>
      <c r="C93" s="31" t="s">
        <v>123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2017-07-01T03:43:09Z</dcterms:created>
  <dcterms:modified xsi:type="dcterms:W3CDTF">2022-05-17T12:20:14Z</dcterms:modified>
</cp:coreProperties>
</file>