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CA/trans/BBSoEVP/"/>
    </mc:Choice>
  </mc:AlternateContent>
  <xr:revisionPtr revIDLastSave="0" documentId="8_{4F91B066-439A-4F46-BC76-96782D045687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AEO Data" sheetId="5" r:id="rId2"/>
    <sheet name="Psgr LDV Calculations" sheetId="4" r:id="rId3"/>
    <sheet name="Freight LDVs" sheetId="13" r:id="rId4"/>
    <sheet name="Heavy freight" sheetId="7" r:id="rId5"/>
    <sheet name="EV freight truck batteries" sheetId="8" r:id="rId6"/>
    <sheet name="BBSoEVP-passenger" sheetId="2" r:id="rId7"/>
    <sheet name="BBSoEVP-freight" sheetId="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2014_eGRID_Subregion_File">#REF!</definedName>
    <definedName name="AEO">[1]Safety!$L$2</definedName>
    <definedName name="asdf">[2]About!$A$113</definedName>
    <definedName name="compa">[3]PROVP!#REF!</definedName>
    <definedName name="Comparaison">[3]PROVP!$A:$A</definedName>
    <definedName name="cpi_2010to2012">[4]About!#REF!</definedName>
    <definedName name="cpi_2014to2012">[4]About!#REF!</definedName>
    <definedName name="cpi_2017to2012">[4]About!$A$121</definedName>
    <definedName name="cpi_2018to2012">[4]About!$A$122</definedName>
    <definedName name="cpi_2019to2012">[4]About!$A$123</definedName>
    <definedName name="cpi_2020to2012">[4]About!$A$124</definedName>
    <definedName name="cut_allowed_LT">[1]Safety!$L$6</definedName>
    <definedName name="cut_allowed_PC">[1]Safety!$L$5</definedName>
    <definedName name="cut_safety_LT">[1]Safety!$AK$8</definedName>
    <definedName name="cut_safety_PC">[1]Safety!$AK$7</definedName>
    <definedName name="gC_kWh">[5]INPUTS!$B$32</definedName>
    <definedName name="gCO2_gC">[5]INPUTS!$B$34</definedName>
    <definedName name="H2_kg_to_MMBtu">[6]Constants!$D$7</definedName>
    <definedName name="Impres_titres_MI">[3]PROVP!$A:$A</definedName>
    <definedName name="kWh_to_Btu">[6]Constants!$D$4</definedName>
    <definedName name="mode">[7]Config!$AD$7:$AD$19</definedName>
    <definedName name="P91_">[3]PROVP!#REF!</definedName>
    <definedName name="P92_">[3]PROVP!#REF!</definedName>
    <definedName name="Renewable_and_Non_Renewable_Generation">[8]Contents!#REF!</definedName>
    <definedName name="Scenario">[9]Targets_byFleet!$A$1</definedName>
    <definedName name="TableName">"Dummy"</definedName>
    <definedName name="tblVspecsData">#REF!</definedName>
    <definedName name="tblVspecsHeader">#REF!</definedName>
    <definedName name="Transmission_loss">[5]kWhpMi!$G$1</definedName>
    <definedName name="UF_REEV20">[5]kWhpMi!$M$5</definedName>
    <definedName name="UF_REEV40">[5]kWhpMi!$M$4</definedName>
    <definedName name="WRcap_2021">[1]Safety!$L$3</definedName>
    <definedName name="WRcap_2025">[1]Safety!$L$4</definedName>
    <definedName name="Zone_impres_MI">[3]PROVP!$B$5:$B$90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3" l="1"/>
  <c r="B27" i="13"/>
  <c r="G17" i="13"/>
  <c r="H17" i="13"/>
  <c r="I17" i="13"/>
  <c r="J17" i="13"/>
  <c r="K17" i="13"/>
  <c r="L17" i="13"/>
  <c r="G18" i="13"/>
  <c r="H18" i="13"/>
  <c r="I18" i="13"/>
  <c r="J18" i="13"/>
  <c r="K18" i="13"/>
  <c r="L18" i="13"/>
  <c r="G19" i="13"/>
  <c r="H19" i="13"/>
  <c r="I19" i="13"/>
  <c r="J19" i="13"/>
  <c r="K19" i="13"/>
  <c r="L19" i="13"/>
  <c r="F18" i="13"/>
  <c r="F19" i="13"/>
  <c r="F17" i="13"/>
  <c r="B25" i="7"/>
  <c r="C25" i="7"/>
  <c r="D11" i="7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B19" i="8"/>
  <c r="B22" i="8"/>
  <c r="C22" i="8" s="1"/>
  <c r="B24" i="8"/>
  <c r="D24" i="8"/>
  <c r="D28" i="8"/>
  <c r="E28" i="8"/>
  <c r="B20" i="8" s="1"/>
  <c r="D29" i="8"/>
  <c r="E29" i="8"/>
  <c r="B21" i="8" s="1"/>
  <c r="D30" i="8"/>
  <c r="E30" i="8"/>
  <c r="D31" i="8"/>
  <c r="E31" i="8"/>
  <c r="B23" i="8" s="1"/>
  <c r="E32" i="8"/>
  <c r="B38" i="8"/>
  <c r="D38" i="8"/>
  <c r="E38" i="8" s="1"/>
  <c r="D39" i="8"/>
  <c r="E39" i="8"/>
  <c r="D40" i="8"/>
  <c r="E40" i="8"/>
  <c r="D41" i="8"/>
  <c r="E41" i="8" s="1"/>
  <c r="A11" i="7"/>
  <c r="B18" i="7"/>
  <c r="C18" i="7"/>
  <c r="L21" i="13" l="1"/>
  <c r="B25" i="13" s="1"/>
  <c r="J21" i="13"/>
  <c r="H21" i="13"/>
  <c r="G21" i="13"/>
  <c r="K21" i="13"/>
  <c r="I21" i="13"/>
  <c r="D25" i="7"/>
  <c r="B15" i="7" s="1"/>
  <c r="C11" i="7" s="1"/>
  <c r="E11" i="7" s="1"/>
  <c r="B3" i="2" s="1"/>
  <c r="C23" i="8"/>
  <c r="D23" i="8"/>
  <c r="B20" i="7"/>
  <c r="C24" i="8"/>
  <c r="C20" i="8"/>
  <c r="D20" i="8"/>
  <c r="C21" i="8"/>
  <c r="D21" i="8"/>
  <c r="D22" i="8"/>
  <c r="B28" i="4"/>
  <c r="B27" i="4"/>
  <c r="B11" i="7" l="1"/>
  <c r="C3" i="2"/>
  <c r="B4" i="2"/>
  <c r="B5" i="2" s="1"/>
  <c r="B6" i="2" s="1"/>
  <c r="B7" i="2" s="1"/>
  <c r="B3" i="6"/>
  <c r="D15" i="4"/>
  <c r="D14" i="4"/>
  <c r="D13" i="4"/>
  <c r="D12" i="4"/>
  <c r="D11" i="4"/>
  <c r="C15" i="4"/>
  <c r="C14" i="4"/>
  <c r="C13" i="4"/>
  <c r="C12" i="4"/>
  <c r="C11" i="4"/>
  <c r="B15" i="4"/>
  <c r="B14" i="4"/>
  <c r="B13" i="4"/>
  <c r="B12" i="4"/>
  <c r="B11" i="4"/>
  <c r="C4" i="2" l="1"/>
  <c r="C5" i="2" s="1"/>
  <c r="C6" i="2" s="1"/>
  <c r="C7" i="2" s="1"/>
  <c r="D3" i="2"/>
  <c r="C3" i="6"/>
  <c r="B4" i="6"/>
  <c r="B5" i="6" s="1"/>
  <c r="B6" i="6" s="1"/>
  <c r="B7" i="6" s="1"/>
  <c r="B5" i="7"/>
  <c r="D19" i="4"/>
  <c r="B23" i="4" s="1"/>
  <c r="C19" i="4"/>
  <c r="B22" i="4" s="1"/>
  <c r="B19" i="4"/>
  <c r="C4" i="6" l="1"/>
  <c r="C5" i="6" s="1"/>
  <c r="C6" i="6" s="1"/>
  <c r="C7" i="6" s="1"/>
  <c r="D3" i="6"/>
  <c r="E3" i="2"/>
  <c r="D4" i="2"/>
  <c r="D5" i="2" s="1"/>
  <c r="D6" i="2" s="1"/>
  <c r="D7" i="2" s="1"/>
  <c r="N2" i="2"/>
  <c r="D4" i="6" l="1"/>
  <c r="D5" i="6" s="1"/>
  <c r="D6" i="6" s="1"/>
  <c r="D7" i="6" s="1"/>
  <c r="E3" i="6"/>
  <c r="E4" i="2"/>
  <c r="E5" i="2" s="1"/>
  <c r="E6" i="2" s="1"/>
  <c r="E7" i="2" s="1"/>
  <c r="F3" i="2"/>
  <c r="O2" i="2"/>
  <c r="E4" i="6" l="1"/>
  <c r="E5" i="6" s="1"/>
  <c r="E6" i="6" s="1"/>
  <c r="E7" i="6" s="1"/>
  <c r="F3" i="6"/>
  <c r="G3" i="2"/>
  <c r="F4" i="2"/>
  <c r="F5" i="2" s="1"/>
  <c r="F6" i="2" s="1"/>
  <c r="F7" i="2" s="1"/>
  <c r="P2" i="2"/>
  <c r="F4" i="6" l="1"/>
  <c r="F5" i="6" s="1"/>
  <c r="F6" i="6" s="1"/>
  <c r="F7" i="6" s="1"/>
  <c r="G3" i="6"/>
  <c r="H3" i="2"/>
  <c r="G4" i="2"/>
  <c r="G5" i="2" s="1"/>
  <c r="G6" i="2" s="1"/>
  <c r="G7" i="2" s="1"/>
  <c r="Q2" i="2"/>
  <c r="H3" i="6" l="1"/>
  <c r="G4" i="6"/>
  <c r="G5" i="6" s="1"/>
  <c r="G6" i="6" s="1"/>
  <c r="G7" i="6" s="1"/>
  <c r="H4" i="2"/>
  <c r="H5" i="2" s="1"/>
  <c r="H6" i="2" s="1"/>
  <c r="H7" i="2" s="1"/>
  <c r="I3" i="2"/>
  <c r="R2" i="2"/>
  <c r="J3" i="2" l="1"/>
  <c r="I4" i="2"/>
  <c r="I5" i="2" s="1"/>
  <c r="I6" i="2" s="1"/>
  <c r="I7" i="2" s="1"/>
  <c r="I3" i="6"/>
  <c r="H4" i="6"/>
  <c r="H5" i="6" s="1"/>
  <c r="H6" i="6" s="1"/>
  <c r="H7" i="6" s="1"/>
  <c r="S2" i="2"/>
  <c r="I4" i="6" l="1"/>
  <c r="I5" i="6" s="1"/>
  <c r="I6" i="6" s="1"/>
  <c r="I7" i="6" s="1"/>
  <c r="J3" i="6"/>
  <c r="K3" i="2"/>
  <c r="J4" i="2"/>
  <c r="J5" i="2" s="1"/>
  <c r="J6" i="2" s="1"/>
  <c r="J7" i="2" s="1"/>
  <c r="T2" i="2"/>
  <c r="J4" i="6" l="1"/>
  <c r="J5" i="6" s="1"/>
  <c r="J6" i="6" s="1"/>
  <c r="J7" i="6" s="1"/>
  <c r="K3" i="6"/>
  <c r="K4" i="2"/>
  <c r="K5" i="2" s="1"/>
  <c r="K6" i="2" s="1"/>
  <c r="K7" i="2" s="1"/>
  <c r="L3" i="2"/>
  <c r="U2" i="2"/>
  <c r="L4" i="2" l="1"/>
  <c r="L5" i="2" s="1"/>
  <c r="L6" i="2" s="1"/>
  <c r="L7" i="2" s="1"/>
  <c r="M3" i="2"/>
  <c r="L3" i="6"/>
  <c r="K4" i="6"/>
  <c r="K5" i="6" s="1"/>
  <c r="K6" i="6" s="1"/>
  <c r="K7" i="6" s="1"/>
  <c r="V2" i="2"/>
  <c r="L4" i="6" l="1"/>
  <c r="L5" i="6" s="1"/>
  <c r="L6" i="6" s="1"/>
  <c r="L7" i="6" s="1"/>
  <c r="M3" i="6"/>
  <c r="N3" i="2"/>
  <c r="M4" i="2"/>
  <c r="M5" i="2" s="1"/>
  <c r="M6" i="2" s="1"/>
  <c r="M7" i="2" s="1"/>
  <c r="W2" i="2"/>
  <c r="N4" i="2" l="1"/>
  <c r="N5" i="2" s="1"/>
  <c r="N6" i="2" s="1"/>
  <c r="N7" i="2" s="1"/>
  <c r="O3" i="2"/>
  <c r="N3" i="6"/>
  <c r="M4" i="6"/>
  <c r="M5" i="6" s="1"/>
  <c r="M6" i="6" s="1"/>
  <c r="M7" i="6" s="1"/>
  <c r="X2" i="2"/>
  <c r="P3" i="2" l="1"/>
  <c r="O4" i="2"/>
  <c r="O5" i="2" s="1"/>
  <c r="O6" i="2" s="1"/>
  <c r="O7" i="2" s="1"/>
  <c r="N4" i="6"/>
  <c r="N5" i="6" s="1"/>
  <c r="N6" i="6" s="1"/>
  <c r="N7" i="6" s="1"/>
  <c r="O3" i="6"/>
  <c r="Y2" i="2"/>
  <c r="P3" i="6" l="1"/>
  <c r="O4" i="6"/>
  <c r="O5" i="6" s="1"/>
  <c r="O6" i="6" s="1"/>
  <c r="O7" i="6" s="1"/>
  <c r="Q3" i="2"/>
  <c r="P4" i="2"/>
  <c r="P5" i="2" s="1"/>
  <c r="P6" i="2" s="1"/>
  <c r="P7" i="2" s="1"/>
  <c r="Z2" i="2"/>
  <c r="R3" i="2" l="1"/>
  <c r="Q4" i="2"/>
  <c r="Q5" i="2" s="1"/>
  <c r="Q6" i="2" s="1"/>
  <c r="Q7" i="2" s="1"/>
  <c r="P4" i="6"/>
  <c r="P5" i="6" s="1"/>
  <c r="P6" i="6" s="1"/>
  <c r="P7" i="6" s="1"/>
  <c r="Q3" i="6"/>
  <c r="AA2" i="2"/>
  <c r="R3" i="6" l="1"/>
  <c r="Q4" i="6"/>
  <c r="Q5" i="6" s="1"/>
  <c r="Q6" i="6" s="1"/>
  <c r="Q7" i="6" s="1"/>
  <c r="R4" i="2"/>
  <c r="R5" i="2" s="1"/>
  <c r="R6" i="2" s="1"/>
  <c r="R7" i="2" s="1"/>
  <c r="S3" i="2"/>
  <c r="AB2" i="2"/>
  <c r="S4" i="2" l="1"/>
  <c r="S5" i="2" s="1"/>
  <c r="S6" i="2" s="1"/>
  <c r="S7" i="2" s="1"/>
  <c r="T3" i="2"/>
  <c r="R4" i="6"/>
  <c r="R5" i="6" s="1"/>
  <c r="R6" i="6" s="1"/>
  <c r="R7" i="6" s="1"/>
  <c r="S3" i="6"/>
  <c r="AC2" i="2"/>
  <c r="S4" i="6" l="1"/>
  <c r="S5" i="6" s="1"/>
  <c r="S6" i="6" s="1"/>
  <c r="S7" i="6" s="1"/>
  <c r="T3" i="6"/>
  <c r="T4" i="2"/>
  <c r="T5" i="2" s="1"/>
  <c r="T6" i="2" s="1"/>
  <c r="T7" i="2" s="1"/>
  <c r="U3" i="2"/>
  <c r="AD2" i="2"/>
  <c r="V3" i="2" l="1"/>
  <c r="U4" i="2"/>
  <c r="U5" i="2" s="1"/>
  <c r="U6" i="2" s="1"/>
  <c r="U7" i="2" s="1"/>
  <c r="T4" i="6"/>
  <c r="T5" i="6" s="1"/>
  <c r="T6" i="6" s="1"/>
  <c r="T7" i="6" s="1"/>
  <c r="U3" i="6"/>
  <c r="AE2" i="2"/>
  <c r="U4" i="6" l="1"/>
  <c r="U5" i="6" s="1"/>
  <c r="U6" i="6" s="1"/>
  <c r="U7" i="6" s="1"/>
  <c r="V3" i="6"/>
  <c r="W3" i="2"/>
  <c r="V4" i="2"/>
  <c r="V5" i="2" s="1"/>
  <c r="V6" i="2" s="1"/>
  <c r="V7" i="2" s="1"/>
  <c r="AF2" i="2"/>
  <c r="W3" i="6" l="1"/>
  <c r="V4" i="6"/>
  <c r="V5" i="6" s="1"/>
  <c r="V6" i="6" s="1"/>
  <c r="V7" i="6" s="1"/>
  <c r="X3" i="2"/>
  <c r="W4" i="2"/>
  <c r="W5" i="2" s="1"/>
  <c r="W6" i="2" s="1"/>
  <c r="W7" i="2" s="1"/>
  <c r="AG2" i="2"/>
  <c r="X4" i="2" l="1"/>
  <c r="X5" i="2" s="1"/>
  <c r="X6" i="2" s="1"/>
  <c r="X7" i="2" s="1"/>
  <c r="Y3" i="2"/>
  <c r="W4" i="6"/>
  <c r="W5" i="6" s="1"/>
  <c r="W6" i="6" s="1"/>
  <c r="W7" i="6" s="1"/>
  <c r="X3" i="6"/>
  <c r="I2" i="2"/>
  <c r="J2" i="2" s="1"/>
  <c r="X4" i="6" l="1"/>
  <c r="X5" i="6" s="1"/>
  <c r="X6" i="6" s="1"/>
  <c r="X7" i="6" s="1"/>
  <c r="Y3" i="6"/>
  <c r="Z3" i="2"/>
  <c r="Y4" i="2"/>
  <c r="Y5" i="2" s="1"/>
  <c r="Y6" i="2" s="1"/>
  <c r="Y7" i="2" s="1"/>
  <c r="K2" i="2"/>
  <c r="L2" i="2" s="1"/>
  <c r="Y4" i="6" l="1"/>
  <c r="Y5" i="6" s="1"/>
  <c r="Y6" i="6" s="1"/>
  <c r="Y7" i="6" s="1"/>
  <c r="Z3" i="6"/>
  <c r="AA3" i="2"/>
  <c r="Z4" i="2"/>
  <c r="Z5" i="2" s="1"/>
  <c r="Z6" i="2" s="1"/>
  <c r="Z7" i="2" s="1"/>
  <c r="AB3" i="2" l="1"/>
  <c r="AA4" i="2"/>
  <c r="AA5" i="2" s="1"/>
  <c r="AA6" i="2" s="1"/>
  <c r="AA7" i="2" s="1"/>
  <c r="Z4" i="6"/>
  <c r="Z5" i="6" s="1"/>
  <c r="Z6" i="6" s="1"/>
  <c r="Z7" i="6" s="1"/>
  <c r="AA3" i="6"/>
  <c r="AB3" i="6" l="1"/>
  <c r="AA4" i="6"/>
  <c r="AA5" i="6" s="1"/>
  <c r="AA6" i="6" s="1"/>
  <c r="AA7" i="6" s="1"/>
  <c r="AB4" i="2"/>
  <c r="AB5" i="2" s="1"/>
  <c r="AB6" i="2" s="1"/>
  <c r="AB7" i="2" s="1"/>
  <c r="AC3" i="2"/>
  <c r="AD3" i="2" l="1"/>
  <c r="AC4" i="2"/>
  <c r="AC5" i="2" s="1"/>
  <c r="AC6" i="2" s="1"/>
  <c r="AC7" i="2" s="1"/>
  <c r="AC3" i="6"/>
  <c r="AB4" i="6"/>
  <c r="AB5" i="6" s="1"/>
  <c r="AB6" i="6" s="1"/>
  <c r="AB7" i="6" s="1"/>
  <c r="AC4" i="6" l="1"/>
  <c r="AC5" i="6" s="1"/>
  <c r="AC6" i="6" s="1"/>
  <c r="AC7" i="6" s="1"/>
  <c r="AD3" i="6"/>
  <c r="AE3" i="2"/>
  <c r="AD4" i="2"/>
  <c r="AD5" i="2" s="1"/>
  <c r="AD6" i="2" s="1"/>
  <c r="AD7" i="2" s="1"/>
  <c r="AE4" i="2" l="1"/>
  <c r="AE5" i="2" s="1"/>
  <c r="AE6" i="2" s="1"/>
  <c r="AE7" i="2" s="1"/>
  <c r="AF3" i="2"/>
  <c r="AD4" i="6"/>
  <c r="AD5" i="6" s="1"/>
  <c r="AD6" i="6" s="1"/>
  <c r="AD7" i="6" s="1"/>
  <c r="AE3" i="6"/>
  <c r="AE4" i="6" l="1"/>
  <c r="AE5" i="6" s="1"/>
  <c r="AE6" i="6" s="1"/>
  <c r="AE7" i="6" s="1"/>
  <c r="AF3" i="6"/>
  <c r="AG3" i="2"/>
  <c r="AG4" i="2" s="1"/>
  <c r="AG5" i="2" s="1"/>
  <c r="AG6" i="2" s="1"/>
  <c r="AG7" i="2" s="1"/>
  <c r="AF4" i="2"/>
  <c r="AF5" i="2" s="1"/>
  <c r="AF6" i="2" s="1"/>
  <c r="AF7" i="2" s="1"/>
  <c r="AF4" i="6" l="1"/>
  <c r="AF5" i="6" s="1"/>
  <c r="AF6" i="6" s="1"/>
  <c r="AF7" i="6" s="1"/>
  <c r="AG3" i="6"/>
  <c r="AG4" i="6" s="1"/>
  <c r="AG5" i="6" s="1"/>
  <c r="AG6" i="6" s="1"/>
  <c r="AG7" i="6" s="1"/>
</calcChain>
</file>

<file path=xl/sharedStrings.xml><?xml version="1.0" encoding="utf-8"?>
<sst xmlns="http://schemas.openxmlformats.org/spreadsheetml/2006/main" count="288" uniqueCount="150">
  <si>
    <t>Sources:</t>
  </si>
  <si>
    <t>Notes</t>
  </si>
  <si>
    <t>The battery is a significant part of the price of an electric vehicle. The battery cost after the start</t>
  </si>
  <si>
    <t>year is handled through endogenous learning.</t>
  </si>
  <si>
    <t>LDVs</t>
  </si>
  <si>
    <t>HDVs</t>
  </si>
  <si>
    <t>aircraft</t>
  </si>
  <si>
    <t>rail</t>
  </si>
  <si>
    <t>ships</t>
  </si>
  <si>
    <t>motorbikes</t>
  </si>
  <si>
    <t>Non-Battery Price ($)</t>
  </si>
  <si>
    <t>BBSoEVP BAU Battery Share of Electric Vehicle Price</t>
  </si>
  <si>
    <t>Small car</t>
  </si>
  <si>
    <t>Medium car</t>
  </si>
  <si>
    <t>Crossover</t>
  </si>
  <si>
    <t>SUV</t>
  </si>
  <si>
    <t>Pickup</t>
  </si>
  <si>
    <t>Total Ratio New Car Sales Cars to Trucks: LDVS</t>
  </si>
  <si>
    <t>AEO 38</t>
  </si>
  <si>
    <t>Car sales</t>
  </si>
  <si>
    <t>Truck sales</t>
  </si>
  <si>
    <t>cars</t>
  </si>
  <si>
    <t>trucks</t>
  </si>
  <si>
    <t>AEO 42</t>
  </si>
  <si>
    <t>Cars Sales Shares</t>
  </si>
  <si>
    <t>x</t>
  </si>
  <si>
    <t>Minicompact</t>
  </si>
  <si>
    <t>Subcompact</t>
  </si>
  <si>
    <t>Compact</t>
  </si>
  <si>
    <t>Midsize</t>
  </si>
  <si>
    <t>Large</t>
  </si>
  <si>
    <t>Two Seater</t>
  </si>
  <si>
    <t>Small Crossover Utility</t>
  </si>
  <si>
    <t>Large Crossover Utility</t>
  </si>
  <si>
    <t>Light Trucks</t>
  </si>
  <si>
    <t>Small Pickup</t>
  </si>
  <si>
    <t>Large Pickup</t>
  </si>
  <si>
    <t>Small Van</t>
  </si>
  <si>
    <t>Large Van</t>
  </si>
  <si>
    <t>Small Utility</t>
  </si>
  <si>
    <t>Large Utility</t>
  </si>
  <si>
    <t>Weights - gas cars</t>
  </si>
  <si>
    <t>Truck Sales</t>
  </si>
  <si>
    <t>Weights - electric cars</t>
  </si>
  <si>
    <t>Weights - diesel cars</t>
  </si>
  <si>
    <t>AEO 52</t>
  </si>
  <si>
    <t>Price</t>
  </si>
  <si>
    <t>Gasoline</t>
  </si>
  <si>
    <t>Mini-compact Cars</t>
  </si>
  <si>
    <t>Subcompact Cars</t>
  </si>
  <si>
    <t>Compact Cars</t>
  </si>
  <si>
    <t>Midsize Cars</t>
  </si>
  <si>
    <t>Large Cars</t>
  </si>
  <si>
    <t>Two Seater Cars</t>
  </si>
  <si>
    <t>Small Crossover Cars</t>
  </si>
  <si>
    <t>Large Crossover Cars</t>
  </si>
  <si>
    <t>Small Crossover Trucks</t>
  </si>
  <si>
    <t>Large Crossover Trucks</t>
  </si>
  <si>
    <t>Turbo Direct Injection Diesel</t>
  </si>
  <si>
    <t>200 Mile Electric Vehicle</t>
  </si>
  <si>
    <t>Calculated AEO Costs (2012$)</t>
  </si>
  <si>
    <t>Gas LDV</t>
  </si>
  <si>
    <t>Electric LDV</t>
  </si>
  <si>
    <t>Diesel LDV</t>
  </si>
  <si>
    <t>Adjust by ratio of NREL ATB (2012$)</t>
  </si>
  <si>
    <t>Weighted Average Price</t>
  </si>
  <si>
    <t>Calculated % price decline in 2025</t>
  </si>
  <si>
    <t>Start Year EPS Price</t>
  </si>
  <si>
    <t>2025 EPS Price</t>
  </si>
  <si>
    <t>2030 EPS Price</t>
  </si>
  <si>
    <t>% price decline in EPS, 2025</t>
  </si>
  <si>
    <t>% price decline in EPS, 2030</t>
  </si>
  <si>
    <t>Calculated % price decline in 2030</t>
  </si>
  <si>
    <t>Sales Share from AEO</t>
  </si>
  <si>
    <t>Passenger LDV</t>
  </si>
  <si>
    <t>Calibration</t>
  </si>
  <si>
    <t>Estimated Price from NAS Figure 5.37, using BEV200 range</t>
  </si>
  <si>
    <t>The National Academies Press</t>
  </si>
  <si>
    <t>Assessment of Technologies for Improving Light-Duty Vehicle Fuel Economy - 2025-2035</t>
  </si>
  <si>
    <t>https://www.nap.edu/catalog/26092/assessment-of-technologies-for-improving-light-duty-vehicle-fuel-economy-2025-2035</t>
  </si>
  <si>
    <t>Figure 5-37</t>
  </si>
  <si>
    <t>In the US, we use this value as a calibrating parameter and choose values that align our EV cost declines</t>
  </si>
  <si>
    <t>EIA</t>
  </si>
  <si>
    <t>https://www.eia.gov/outlooks/aeo/index.php</t>
  </si>
  <si>
    <t>Annual Energy Outlook 2021</t>
  </si>
  <si>
    <t>Passenger LDV EV Cost</t>
  </si>
  <si>
    <t>6-7</t>
  </si>
  <si>
    <t>4-5</t>
  </si>
  <si>
    <t>2-3</t>
  </si>
  <si>
    <t>Average</t>
  </si>
  <si>
    <t>Class</t>
  </si>
  <si>
    <t>Vehicle cost including battery</t>
  </si>
  <si>
    <t>imputed $/KWh (CARB 2024)</t>
  </si>
  <si>
    <t>Battery cost</t>
  </si>
  <si>
    <t>Battery size</t>
  </si>
  <si>
    <t>2024 Vehicle cost</t>
  </si>
  <si>
    <t>Battery cost (as in CARB, $173.8 in 2024)</t>
  </si>
  <si>
    <t>Calculations to find vehicle cost not including battery</t>
  </si>
  <si>
    <t>Calculate with BNEF 2019 battery pack cost (capacity weighted average)</t>
  </si>
  <si>
    <t>Calculate vehicle costs (new price and battery share) with 2019 historical data.</t>
  </si>
  <si>
    <t>LDV freight</t>
  </si>
  <si>
    <t>BNVP - 2019 (in 2018 $s)</t>
  </si>
  <si>
    <t>2012s</t>
  </si>
  <si>
    <t>inferred from use of 2018 dollars elsewhere in regulatory documents.</t>
  </si>
  <si>
    <t xml:space="preserve">2018 dollars, not stated directly, but rather is </t>
  </si>
  <si>
    <t>7-8 Tractor - electric</t>
  </si>
  <si>
    <t>imputed $/KWh</t>
  </si>
  <si>
    <t>Vehicle cost and battery cost in ARB analysis (2024)</t>
  </si>
  <si>
    <t>7-8 Tractors</t>
  </si>
  <si>
    <t>Diff</t>
  </si>
  <si>
    <t>Long</t>
  </si>
  <si>
    <t>Normal</t>
  </si>
  <si>
    <t>Battery cost (based on 2019 battery pack price)</t>
  </si>
  <si>
    <t>Battery calculations</t>
  </si>
  <si>
    <t>https://about.bnef.com/blog/battery-pack-prices-fall-as-market-ramps-up-with-market-average-at-156-kwh-in-2019/</t>
  </si>
  <si>
    <t xml:space="preserve">“Battery Pack Prices Fall as Market Ramps Up with Market Average at $156/KWh in 2019” </t>
  </si>
  <si>
    <t>Bloomberg New Energy Finance</t>
  </si>
  <si>
    <t>per BNEF - weighted average battery pack price</t>
  </si>
  <si>
    <t>$/kWh</t>
  </si>
  <si>
    <t>https://theicct.org/publications/transitioning-zero-emission-heavy-duty-freight-vehicles</t>
  </si>
  <si>
    <t>"Transitioning to zero-emission heavy-duty freight vehicles"</t>
  </si>
  <si>
    <t>International Council on Clean Transportation</t>
  </si>
  <si>
    <t>"Both battery pack and fuel cell systems are assumed to use similar technology in heavy-duty applications as in light-duty, and  therefore these component prices are assumed to follow price projections for lightduty vehicles.</t>
  </si>
  <si>
    <t>Use same battery price as LDVs, in line with ICCT's assumption:</t>
  </si>
  <si>
    <t>Class 6-7</t>
  </si>
  <si>
    <t>Class 4-5</t>
  </si>
  <si>
    <t>Class 2b-3</t>
  </si>
  <si>
    <t>https://ww3.arb.ca.gov/regact/2019/act2019/isor.pdf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</si>
  <si>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</si>
  <si>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</si>
  <si>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</si>
  <si>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</si>
  <si>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</si>
  <si>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</si>
  <si>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</si>
  <si>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Percent of vehicle that is battery</t>
  </si>
  <si>
    <t>2019 USD</t>
  </si>
  <si>
    <t>2012 USD</t>
  </si>
  <si>
    <t>Weighted Average</t>
  </si>
  <si>
    <t>2019 to 2012 USD (see cpi.xlsx)</t>
  </si>
  <si>
    <t>Start Year Freight LDV price (see BNVP)</t>
  </si>
  <si>
    <t>% Decline by 2030</t>
  </si>
  <si>
    <t>2030 Freight LDV price from EPS (calibrated)</t>
  </si>
  <si>
    <t>% Decline by 2030 (calibrated)</t>
  </si>
  <si>
    <t>for passenger LDVs with the cited NAP study and for freight LDVs with CARB.</t>
  </si>
  <si>
    <t>For other vehicle types, we use CARB data to calculate a battery share for heavy freight vehicles.</t>
  </si>
  <si>
    <t>All other vehicle types</t>
  </si>
  <si>
    <t>Table 38, Table 44, Table 49</t>
  </si>
  <si>
    <t>Sales Share by Vehicle Class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</si>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</sst>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_);_(&quot;$&quot;* \(#,##0.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1" applyNumberFormat="0" applyFont="0" applyProtection="0">
      <alignment wrapText="1"/>
    </xf>
    <xf numFmtId="44" fontId="3" fillId="0" borderId="0" applyFont="0" applyFill="0" applyBorder="0" applyAlignment="0" applyProtection="0"/>
    <xf numFmtId="0" fontId="5" fillId="0" borderId="2" applyNumberFormat="0" applyProtection="0">
      <alignment wrapText="1"/>
    </xf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9" fontId="0" fillId="0" borderId="0" xfId="1" applyFon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2" applyFont="1"/>
    <xf numFmtId="0" fontId="3" fillId="0" borderId="0" xfId="2"/>
    <xf numFmtId="0" fontId="3" fillId="3" borderId="0" xfId="2" applyFill="1"/>
    <xf numFmtId="9" fontId="0" fillId="0" borderId="0" xfId="3" applyFont="1"/>
    <xf numFmtId="0" fontId="1" fillId="4" borderId="0" xfId="2" applyFont="1" applyFill="1"/>
    <xf numFmtId="9" fontId="3" fillId="0" borderId="0" xfId="2" applyNumberFormat="1"/>
    <xf numFmtId="0" fontId="1" fillId="5" borderId="0" xfId="2" applyFont="1" applyFill="1"/>
    <xf numFmtId="0" fontId="3" fillId="5" borderId="0" xfId="2" applyFill="1"/>
    <xf numFmtId="0" fontId="1" fillId="6" borderId="0" xfId="2" applyFont="1" applyFill="1"/>
    <xf numFmtId="0" fontId="3" fillId="7" borderId="0" xfId="2" applyFill="1"/>
    <xf numFmtId="0" fontId="3" fillId="8" borderId="0" xfId="2" applyFill="1"/>
    <xf numFmtId="9" fontId="0" fillId="7" borderId="0" xfId="3" applyFont="1" applyFill="1"/>
    <xf numFmtId="0" fontId="1" fillId="9" borderId="0" xfId="2" applyFont="1" applyFill="1"/>
    <xf numFmtId="0" fontId="3" fillId="9" borderId="0" xfId="2" applyFill="1"/>
    <xf numFmtId="0" fontId="1" fillId="3" borderId="0" xfId="2" applyFont="1" applyFill="1"/>
    <xf numFmtId="0" fontId="0" fillId="0" borderId="1" xfId="4" applyFont="1" applyAlignment="1"/>
    <xf numFmtId="164" fontId="0" fillId="0" borderId="0" xfId="5" applyNumberFormat="1" applyFont="1"/>
    <xf numFmtId="0" fontId="5" fillId="9" borderId="2" xfId="6" applyFill="1" applyAlignment="1"/>
    <xf numFmtId="164" fontId="0" fillId="9" borderId="0" xfId="5" applyNumberFormat="1" applyFont="1" applyFill="1"/>
    <xf numFmtId="164" fontId="0" fillId="10" borderId="0" xfId="5" applyNumberFormat="1" applyFont="1" applyFill="1"/>
    <xf numFmtId="164" fontId="0" fillId="11" borderId="0" xfId="5" applyNumberFormat="1" applyFont="1" applyFill="1"/>
    <xf numFmtId="164" fontId="0" fillId="0" borderId="0" xfId="5" applyNumberFormat="1" applyFont="1" applyFill="1"/>
    <xf numFmtId="0" fontId="1" fillId="12" borderId="0" xfId="2" applyFont="1" applyFill="1"/>
    <xf numFmtId="0" fontId="3" fillId="12" borderId="0" xfId="2" applyFill="1"/>
    <xf numFmtId="44" fontId="0" fillId="0" borderId="0" xfId="5" applyFont="1"/>
    <xf numFmtId="44" fontId="0" fillId="12" borderId="0" xfId="5" applyFont="1" applyFill="1"/>
    <xf numFmtId="9" fontId="0" fillId="0" borderId="0" xfId="0" applyNumberFormat="1"/>
    <xf numFmtId="164" fontId="0" fillId="0" borderId="0" xfId="7" applyNumberFormat="1" applyFont="1"/>
    <xf numFmtId="49" fontId="0" fillId="0" borderId="0" xfId="0" applyNumberFormat="1"/>
    <xf numFmtId="0" fontId="0" fillId="13" borderId="0" xfId="0" applyFill="1"/>
    <xf numFmtId="0" fontId="1" fillId="13" borderId="0" xfId="0" applyFont="1" applyFill="1"/>
    <xf numFmtId="44" fontId="0" fillId="0" borderId="0" xfId="0" applyNumberFormat="1"/>
    <xf numFmtId="165" fontId="0" fillId="0" borderId="0" xfId="7" applyNumberFormat="1" applyFont="1"/>
    <xf numFmtId="164" fontId="0" fillId="0" borderId="0" xfId="0" applyNumberFormat="1"/>
    <xf numFmtId="164" fontId="2" fillId="0" borderId="0" xfId="7" applyNumberFormat="1" applyFont="1" applyFill="1"/>
    <xf numFmtId="0" fontId="0" fillId="0" borderId="0" xfId="0" applyAlignment="1">
      <alignment horizontal="center"/>
    </xf>
    <xf numFmtId="0" fontId="6" fillId="0" borderId="0" xfId="8"/>
    <xf numFmtId="15" fontId="0" fillId="0" borderId="0" xfId="0" applyNumberFormat="1"/>
    <xf numFmtId="0" fontId="6" fillId="0" borderId="0" xfId="8" applyFill="1"/>
    <xf numFmtId="14" fontId="0" fillId="0" borderId="0" xfId="0" applyNumberFormat="1"/>
  </cellXfs>
  <cellStyles count="10">
    <cellStyle name="Body: normal cell" xfId="4" xr:uid="{13E1CFA4-3A09-44CF-A6C2-A41B6FD4087E}"/>
    <cellStyle name="Currency" xfId="7" builtinId="4"/>
    <cellStyle name="Currency 2" xfId="5" xr:uid="{FEE8019A-152E-4283-8314-55D41AB83B33}"/>
    <cellStyle name="Header: bottom row" xfId="6" xr:uid="{9E6962E9-AFA2-41CA-BAD9-275094EDBAE7}"/>
    <cellStyle name="Hyperlink" xfId="8" builtinId="8"/>
    <cellStyle name="Normal" xfId="0" builtinId="0"/>
    <cellStyle name="Normal 2" xfId="2" xr:uid="{0C503966-CFFD-4326-9D3B-E3B164AC8CF2}"/>
    <cellStyle name="Normal 2 2" xfId="9" xr:uid="{645FBC49-E98E-4F54-99F5-8C4D00B6C436}"/>
    <cellStyle name="Percent" xfId="1" builtinId="5"/>
    <cellStyle name="Percent 2" xfId="3" xr:uid="{BA852934-A7AE-493A-80C5-3659A52B75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'AEO Data'!$B$152</c:f>
              <c:strCache>
                <c:ptCount val="1"/>
                <c:pt idx="0">
                  <c:v>Gas LDV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Data'!$C$152:$M$152</c:f>
              <c:numCache>
                <c:formatCode>_("$"* #,##0.00_);_("$"* \(#,##0.00\);_("$"* "-"??_);_(@_)</c:formatCode>
                <c:ptCount val="11"/>
                <c:pt idx="0">
                  <c:v>32342.6363589045</c:v>
                </c:pt>
                <c:pt idx="1">
                  <c:v>32480.692011164818</c:v>
                </c:pt>
                <c:pt idx="2">
                  <c:v>32441.801705668731</c:v>
                </c:pt>
                <c:pt idx="3">
                  <c:v>32574.570580372208</c:v>
                </c:pt>
                <c:pt idx="4">
                  <c:v>32706.423286912028</c:v>
                </c:pt>
                <c:pt idx="5">
                  <c:v>32878.340097433967</c:v>
                </c:pt>
                <c:pt idx="6">
                  <c:v>33013.800110431417</c:v>
                </c:pt>
                <c:pt idx="7">
                  <c:v>33043.448375334156</c:v>
                </c:pt>
                <c:pt idx="8">
                  <c:v>33069.100581680039</c:v>
                </c:pt>
                <c:pt idx="9">
                  <c:v>33089.790840772759</c:v>
                </c:pt>
                <c:pt idx="10">
                  <c:v>33068.211323912845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3-4EFA-B8F9-BEB4E0578554}"/>
            </c:ext>
          </c:extLst>
        </c:ser>
        <c:ser>
          <c:idx val="1"/>
          <c:order val="1"/>
          <c:tx>
            <c:strRef>
              <c:f>'AEO Data'!$B$153</c:f>
              <c:strCache>
                <c:ptCount val="1"/>
                <c:pt idx="0">
                  <c:v>Electric LDV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Data'!$C$153:$M$153</c:f>
              <c:numCache>
                <c:formatCode>_("$"* #,##0.00_);_("$"* \(#,##0.00\);_("$"* "-"??_);_(@_)</c:formatCode>
                <c:ptCount val="11"/>
                <c:pt idx="0">
                  <c:v>49995.669646960996</c:v>
                </c:pt>
                <c:pt idx="1">
                  <c:v>49322.031336574968</c:v>
                </c:pt>
                <c:pt idx="2">
                  <c:v>48398.610285169394</c:v>
                </c:pt>
                <c:pt idx="3">
                  <c:v>47740.753353193082</c:v>
                </c:pt>
                <c:pt idx="4">
                  <c:v>47128.673676952247</c:v>
                </c:pt>
                <c:pt idx="5">
                  <c:v>46586.655155213499</c:v>
                </c:pt>
                <c:pt idx="6">
                  <c:v>46021.601242640994</c:v>
                </c:pt>
                <c:pt idx="7">
                  <c:v>45408.295378041585</c:v>
                </c:pt>
                <c:pt idx="8">
                  <c:v>44819.94304152899</c:v>
                </c:pt>
                <c:pt idx="9">
                  <c:v>44271.263392948036</c:v>
                </c:pt>
                <c:pt idx="10">
                  <c:v>43703.913836957596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3-4EFA-B8F9-BEB4E057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53503"/>
        <c:axId val="116455583"/>
      </c:lineChart>
      <c:catAx>
        <c:axId val="1164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583"/>
        <c:crosses val="autoZero"/>
        <c:auto val="1"/>
        <c:lblAlgn val="ctr"/>
        <c:lblOffset val="100"/>
        <c:noMultiLvlLbl val="0"/>
      </c:catAx>
      <c:valAx>
        <c:axId val="1164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154</xdr:row>
      <xdr:rowOff>152400</xdr:rowOff>
    </xdr:from>
    <xdr:to>
      <xdr:col>4</xdr:col>
      <xdr:colOff>912812</xdr:colOff>
      <xdr:row>168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7A430-254F-421A-90E3-DEC78E44E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0</xdr:row>
      <xdr:rowOff>177800</xdr:rowOff>
    </xdr:from>
    <xdr:to>
      <xdr:col>18</xdr:col>
      <xdr:colOff>599244</xdr:colOff>
      <xdr:row>25</xdr:row>
      <xdr:rowOff>151838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A926E-3D95-4D29-8C70-2F4016754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9900" y="177800"/>
          <a:ext cx="6647619" cy="4498413"/>
        </a:xfrm>
        <a:prstGeom prst="rect">
          <a:avLst/>
        </a:prstGeom>
      </xdr:spPr>
    </xdr:pic>
    <xdr:clientData/>
  </xdr:twoCellAnchor>
  <xdr:twoCellAnchor editAs="oneCell">
    <xdr:from>
      <xdr:col>5</xdr:col>
      <xdr:colOff>596900</xdr:colOff>
      <xdr:row>25</xdr:row>
      <xdr:rowOff>177800</xdr:rowOff>
    </xdr:from>
    <xdr:to>
      <xdr:col>19</xdr:col>
      <xdr:colOff>392659</xdr:colOff>
      <xdr:row>60</xdr:row>
      <xdr:rowOff>75421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ADE4CD-A6D3-4E1D-80BE-7320D098E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0375" y="4702175"/>
          <a:ext cx="8330159" cy="62317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1</xdr:row>
      <xdr:rowOff>114300</xdr:rowOff>
    </xdr:from>
    <xdr:to>
      <xdr:col>7</xdr:col>
      <xdr:colOff>159859</xdr:colOff>
      <xdr:row>7</xdr:row>
      <xdr:rowOff>163511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8F466F-A745-48FC-9BC4-1AFD8EBC4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11150"/>
          <a:ext cx="5611334" cy="11350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</xdr:colOff>
      <xdr:row>32</xdr:row>
      <xdr:rowOff>19450</xdr:rowOff>
    </xdr:from>
    <xdr:ext cx="6245279" cy="1345811"/>
    <xdr:pic>
      <xdr:nvPicPr>
        <xdr:cNvPr id="2" name="Picture 1">
          <a:extLst>
            <a:ext uri="{FF2B5EF4-FFF2-40B4-BE49-F238E27FC236}">
              <a16:creationId xmlns:a16="http://schemas.microsoft.com/office/drawing/2014/main" id="{EF1387BE-840E-4F8A-8308-1EEEC171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5937" y="5912250"/>
          <a:ext cx="6245279" cy="1345811"/>
        </a:xfrm>
        <a:prstGeom prst="rect">
          <a:avLst/>
        </a:prstGeom>
      </xdr:spPr>
    </xdr:pic>
    <xdr:clientData/>
  </xdr:oneCellAnchor>
  <xdr:oneCellAnchor>
    <xdr:from>
      <xdr:col>7</xdr:col>
      <xdr:colOff>479425</xdr:colOff>
      <xdr:row>23</xdr:row>
      <xdr:rowOff>149204</xdr:rowOff>
    </xdr:from>
    <xdr:ext cx="5749975" cy="1427196"/>
    <xdr:pic>
      <xdr:nvPicPr>
        <xdr:cNvPr id="3" name="Picture 2">
          <a:extLst>
            <a:ext uri="{FF2B5EF4-FFF2-40B4-BE49-F238E27FC236}">
              <a16:creationId xmlns:a16="http://schemas.microsoft.com/office/drawing/2014/main" id="{6C1C87BC-DBB4-430C-80CB-19C88C46A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4384654"/>
          <a:ext cx="5749975" cy="1427196"/>
        </a:xfrm>
        <a:prstGeom prst="rect">
          <a:avLst/>
        </a:prstGeom>
      </xdr:spPr>
    </xdr:pic>
    <xdr:clientData/>
  </xdr:oneCellAnchor>
  <xdr:oneCellAnchor>
    <xdr:from>
      <xdr:col>6</xdr:col>
      <xdr:colOff>596899</xdr:colOff>
      <xdr:row>40</xdr:row>
      <xdr:rowOff>107973</xdr:rowOff>
    </xdr:from>
    <xdr:ext cx="5964292" cy="947722"/>
    <xdr:pic>
      <xdr:nvPicPr>
        <xdr:cNvPr id="4" name="Picture 3">
          <a:extLst>
            <a:ext uri="{FF2B5EF4-FFF2-40B4-BE49-F238E27FC236}">
              <a16:creationId xmlns:a16="http://schemas.microsoft.com/office/drawing/2014/main" id="{33050539-B8ED-4C36-9B3A-D2915DE8B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92599" y="7473973"/>
          <a:ext cx="5964292" cy="947722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C:/Users/niclutsey/Library/Application%20Support/Microsoft/Office/Office%202011%20AutoRecovery/PD%20US%20PV%202025/OMEGA%20PD%20TSD/omega-pd2016-omegasuite/02_FleetGen_Targets/2015-2025%20Production%20Summary%20and%20Data%20with%20Definitions.xlsx?08AE663F" TargetMode="External"/><Relationship Id="rId1" Type="http://schemas.openxmlformats.org/officeDocument/2006/relationships/externalLinkPath" Target="file:///08AE663F/2015-2025%20Production%20Summary%20and%20Data%20with%20Defini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ropbox%20(Energy%20Innovation)/EPS%20Documents/Federal%20Modeling/EVUpfrontPr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TransEcoInfo/STAT/OICA/EXP-PRO-SURVEY/PROQUARTERS200520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ocuments/eps-us/InputData/trans/BNVP/BAU%20New%20Vehicle%20Pric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Library/Application%20Support/Microsoft/Office/Office%202011%20AutoRecovery/PD%20US%20PV%202025/OMEGA%20PD%20TSD/omega-pd2016-omegasuite/02_FleetGen_Targets/MY2015_FleetsABC_aeoR_20161117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e3_cn_final_cost_data_supplement_oct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lehall/Library/Containers/com.apple.mail/Data/Library/Mail%20Downloads/E08A986B-19D3-4794-A4F4-0DCF2A09C02C/IZEVA%20GHG%20paper/Roadmap_Model_112414_NL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EPA%20eGRID%202014/egrid_dat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US%20EV%20GHG%20v0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fety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s"/>
      <sheetName val="EPS Results"/>
      <sheetName val="Table 38"/>
      <sheetName val="Table 44"/>
      <sheetName val="Table 49"/>
      <sheetName val="NAP"/>
      <sheetName val="CARB"/>
      <sheetName val="Currency Conversion"/>
    </sheetNames>
    <sheetDataSet>
      <sheetData sheetId="0" refreshError="1"/>
      <sheetData sheetId="1" refreshError="1"/>
      <sheetData sheetId="2" refreshError="1"/>
      <sheetData sheetId="3">
        <row r="42">
          <cell r="B42">
            <v>0.67491530146662049</v>
          </cell>
        </row>
        <row r="43">
          <cell r="B43">
            <v>0.19259262430771532</v>
          </cell>
        </row>
        <row r="44">
          <cell r="B44">
            <v>0.13249207422566411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P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Table 44"/>
      <sheetName val="Table 49"/>
      <sheetName val="AEO 39"/>
      <sheetName val="Table_38"/>
      <sheetName val="AEO 42"/>
      <sheetName val="AEO 52"/>
      <sheetName val="NREL_ATB_2020"/>
      <sheetName val="NREL Calcs"/>
      <sheetName val="LDV Cost Calcs"/>
      <sheetName val="PHEV Price Calcs"/>
      <sheetName val="Start Year psgr LDV EV Price"/>
      <sheetName val="CARB ACT ISOR"/>
      <sheetName val="LDV Shares"/>
      <sheetName val="Freight HDVs"/>
      <sheetName val="Hydrogen Vehicle Calc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kWhpMi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_byFl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3.arb.ca.gov/regact/2019/act2019/isor.pdf" TargetMode="External"/><Relationship Id="rId1" Type="http://schemas.openxmlformats.org/officeDocument/2006/relationships/hyperlink" Target="https://ww2.arb.ca.gov/sites/default/files/2020-10/e3_cn_final_cost_data_supplement_oct2020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2" max="2" width="80.1640625" customWidth="1"/>
  </cols>
  <sheetData>
    <row r="1" spans="1:3" x14ac:dyDescent="0.2">
      <c r="A1" s="1" t="s">
        <v>11</v>
      </c>
      <c r="B1" t="s">
        <v>149</v>
      </c>
      <c r="C1" s="46">
        <v>44631</v>
      </c>
    </row>
    <row r="3" spans="1:3" x14ac:dyDescent="0.2">
      <c r="A3" s="1" t="s">
        <v>0</v>
      </c>
      <c r="B3" s="3" t="s">
        <v>85</v>
      </c>
    </row>
    <row r="4" spans="1:3" x14ac:dyDescent="0.2">
      <c r="B4" t="s">
        <v>77</v>
      </c>
    </row>
    <row r="5" spans="1:3" x14ac:dyDescent="0.2">
      <c r="B5" s="2">
        <v>2021</v>
      </c>
    </row>
    <row r="6" spans="1:3" x14ac:dyDescent="0.2">
      <c r="B6" t="s">
        <v>78</v>
      </c>
    </row>
    <row r="7" spans="1:3" x14ac:dyDescent="0.2">
      <c r="B7" t="s">
        <v>79</v>
      </c>
    </row>
    <row r="8" spans="1:3" x14ac:dyDescent="0.2">
      <c r="B8" t="s">
        <v>80</v>
      </c>
    </row>
    <row r="10" spans="1:3" x14ac:dyDescent="0.2">
      <c r="B10" s="3" t="s">
        <v>148</v>
      </c>
    </row>
    <row r="11" spans="1:3" x14ac:dyDescent="0.2">
      <c r="B11" t="s">
        <v>82</v>
      </c>
    </row>
    <row r="12" spans="1:3" x14ac:dyDescent="0.2">
      <c r="B12" s="2">
        <v>2020</v>
      </c>
    </row>
    <row r="13" spans="1:3" x14ac:dyDescent="0.2">
      <c r="B13" t="s">
        <v>84</v>
      </c>
    </row>
    <row r="14" spans="1:3" x14ac:dyDescent="0.2">
      <c r="B14" t="s">
        <v>83</v>
      </c>
    </row>
    <row r="15" spans="1:3" x14ac:dyDescent="0.2">
      <c r="B15" t="s">
        <v>147</v>
      </c>
    </row>
    <row r="17" spans="1:2" x14ac:dyDescent="0.2">
      <c r="B17" s="3" t="s">
        <v>146</v>
      </c>
    </row>
    <row r="18" spans="1:2" x14ac:dyDescent="0.2">
      <c r="B18" t="s">
        <v>128</v>
      </c>
    </row>
    <row r="19" spans="1:2" x14ac:dyDescent="0.2">
      <c r="B19" s="2">
        <v>2019</v>
      </c>
    </row>
    <row r="20" spans="1:2" x14ac:dyDescent="0.2">
      <c r="B20" t="s">
        <v>129</v>
      </c>
    </row>
    <row r="21" spans="1:2" x14ac:dyDescent="0.2">
      <c r="B21" s="45" t="s">
        <v>127</v>
      </c>
    </row>
    <row r="22" spans="1:2" x14ac:dyDescent="0.2">
      <c r="B22" t="s">
        <v>130</v>
      </c>
    </row>
    <row r="24" spans="1:2" x14ac:dyDescent="0.2">
      <c r="B24" t="s">
        <v>131</v>
      </c>
    </row>
    <row r="25" spans="1:2" x14ac:dyDescent="0.2">
      <c r="B25" s="2">
        <v>2020</v>
      </c>
    </row>
    <row r="26" spans="1:2" x14ac:dyDescent="0.2">
      <c r="B26" t="s">
        <v>132</v>
      </c>
    </row>
    <row r="27" spans="1:2" x14ac:dyDescent="0.2">
      <c r="B27" s="43" t="s">
        <v>133</v>
      </c>
    </row>
    <row r="28" spans="1:2" x14ac:dyDescent="0.2">
      <c r="B28" t="s">
        <v>134</v>
      </c>
    </row>
    <row r="30" spans="1:2" x14ac:dyDescent="0.2">
      <c r="A30" t="s">
        <v>1</v>
      </c>
    </row>
    <row r="31" spans="1:2" x14ac:dyDescent="0.2">
      <c r="A31" t="s">
        <v>2</v>
      </c>
    </row>
    <row r="32" spans="1:2" x14ac:dyDescent="0.2">
      <c r="A32" t="s">
        <v>3</v>
      </c>
    </row>
    <row r="34" spans="1:2" x14ac:dyDescent="0.2">
      <c r="A34" t="s">
        <v>81</v>
      </c>
    </row>
    <row r="35" spans="1:2" x14ac:dyDescent="0.2">
      <c r="A35" t="s">
        <v>144</v>
      </c>
    </row>
    <row r="37" spans="1:2" x14ac:dyDescent="0.2">
      <c r="A37" t="s">
        <v>145</v>
      </c>
    </row>
    <row r="39" spans="1:2" x14ac:dyDescent="0.2">
      <c r="A39" t="s">
        <v>139</v>
      </c>
      <c r="B39">
        <v>0.89805481563188172</v>
      </c>
    </row>
  </sheetData>
  <hyperlinks>
    <hyperlink ref="B27" r:id="rId1" xr:uid="{18F0FF1B-47B9-4F49-ADF2-C7A2A53893E5}"/>
    <hyperlink ref="B21" r:id="rId2" xr:uid="{D9A18C3F-356D-4AC7-AF7C-AEFD19442E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812D-E42D-48C4-A1AF-4CB47C40885F}">
  <dimension ref="A2:AI157"/>
  <sheetViews>
    <sheetView zoomScale="60" zoomScaleNormal="60" workbookViewId="0">
      <selection activeCell="H1" sqref="H1:H1048576"/>
    </sheetView>
  </sheetViews>
  <sheetFormatPr baseColWidth="10" defaultColWidth="8.5" defaultRowHeight="16" x14ac:dyDescent="0.2"/>
  <cols>
    <col min="1" max="1" width="9.33203125" style="7" customWidth="1"/>
    <col min="2" max="2" width="20.5" style="8" customWidth="1"/>
    <col min="3" max="3" width="20.1640625" style="8" bestFit="1" customWidth="1"/>
    <col min="4" max="33" width="14.1640625" style="8" customWidth="1"/>
    <col min="34" max="35" width="11.6640625" style="8" bestFit="1" customWidth="1"/>
    <col min="36" max="16384" width="8.5" style="8"/>
  </cols>
  <sheetData>
    <row r="2" spans="1:33" x14ac:dyDescent="0.2">
      <c r="B2" s="7" t="s">
        <v>17</v>
      </c>
    </row>
    <row r="4" spans="1:33" x14ac:dyDescent="0.2">
      <c r="A4" s="7" t="s">
        <v>18</v>
      </c>
      <c r="C4" s="7">
        <v>2020</v>
      </c>
      <c r="D4" s="7">
        <v>2021</v>
      </c>
      <c r="E4" s="7">
        <v>2022</v>
      </c>
      <c r="F4" s="7">
        <v>2023</v>
      </c>
      <c r="G4" s="7">
        <v>2024</v>
      </c>
      <c r="H4" s="7">
        <v>2025</v>
      </c>
      <c r="I4" s="7">
        <v>2026</v>
      </c>
      <c r="J4" s="7">
        <v>2027</v>
      </c>
      <c r="K4" s="7">
        <v>2028</v>
      </c>
      <c r="L4" s="7">
        <v>2029</v>
      </c>
      <c r="M4" s="7">
        <v>2030</v>
      </c>
      <c r="N4" s="7">
        <v>2031</v>
      </c>
      <c r="O4" s="7">
        <v>2032</v>
      </c>
      <c r="P4" s="7">
        <v>2033</v>
      </c>
      <c r="Q4" s="7">
        <v>2034</v>
      </c>
      <c r="R4" s="7">
        <v>2035</v>
      </c>
      <c r="S4" s="7">
        <v>2036</v>
      </c>
      <c r="T4" s="7">
        <v>2037</v>
      </c>
      <c r="U4" s="7">
        <v>2038</v>
      </c>
      <c r="V4" s="7">
        <v>2039</v>
      </c>
      <c r="W4" s="7">
        <v>2040</v>
      </c>
      <c r="X4" s="7">
        <v>2041</v>
      </c>
      <c r="Y4" s="7">
        <v>2042</v>
      </c>
      <c r="Z4" s="7">
        <v>2043</v>
      </c>
      <c r="AA4" s="7">
        <v>2044</v>
      </c>
      <c r="AB4" s="7">
        <v>2045</v>
      </c>
      <c r="AC4" s="7">
        <v>2046</v>
      </c>
      <c r="AD4" s="7">
        <v>2047</v>
      </c>
      <c r="AE4" s="7">
        <v>2048</v>
      </c>
      <c r="AF4" s="7">
        <v>2049</v>
      </c>
      <c r="AG4" s="7">
        <v>2050</v>
      </c>
    </row>
    <row r="5" spans="1:33" x14ac:dyDescent="0.2">
      <c r="B5" s="9" t="s">
        <v>19</v>
      </c>
      <c r="C5" s="8">
        <v>4777.5668949999999</v>
      </c>
      <c r="D5" s="8">
        <v>5135.2470700000003</v>
      </c>
      <c r="E5" s="8">
        <v>5659.9975590000004</v>
      </c>
      <c r="F5" s="8">
        <v>5713.5405270000001</v>
      </c>
      <c r="G5" s="8">
        <v>5792.4189450000003</v>
      </c>
      <c r="H5" s="8">
        <v>5849.501953</v>
      </c>
      <c r="I5" s="8">
        <v>5778.6196289999998</v>
      </c>
      <c r="J5" s="8">
        <v>5683.4472660000001</v>
      </c>
      <c r="K5" s="8">
        <v>5729.2172849999997</v>
      </c>
      <c r="L5" s="8">
        <v>5752.921875</v>
      </c>
      <c r="M5" s="8">
        <v>5794.1308589999999</v>
      </c>
      <c r="N5" s="8">
        <v>5815.1259769999997</v>
      </c>
      <c r="O5" s="8">
        <v>5853.7866210000002</v>
      </c>
      <c r="P5" s="8">
        <v>5884.1684569999998</v>
      </c>
      <c r="Q5" s="8">
        <v>5935.794922</v>
      </c>
      <c r="R5" s="8">
        <v>5942.1479490000002</v>
      </c>
      <c r="S5" s="8">
        <v>5899.8701170000004</v>
      </c>
      <c r="T5" s="8">
        <v>5865.5498049999997</v>
      </c>
      <c r="U5" s="8">
        <v>5877.4335940000001</v>
      </c>
      <c r="V5" s="8">
        <v>5865.1044920000004</v>
      </c>
      <c r="W5" s="8">
        <v>5848.2705079999996</v>
      </c>
      <c r="X5" s="8">
        <v>5836.1997069999998</v>
      </c>
      <c r="Y5" s="8">
        <v>5822.5346680000002</v>
      </c>
      <c r="Z5" s="8">
        <v>5797.5927730000003</v>
      </c>
      <c r="AA5" s="8">
        <v>5787.5117190000001</v>
      </c>
      <c r="AB5" s="8">
        <v>5840.4858400000003</v>
      </c>
      <c r="AC5" s="8">
        <v>5808.4165039999998</v>
      </c>
      <c r="AD5" s="8">
        <v>5768.8120120000003</v>
      </c>
      <c r="AE5" s="8">
        <v>5784.9287109999996</v>
      </c>
      <c r="AF5" s="8">
        <v>5746.5708009999998</v>
      </c>
      <c r="AG5" s="8">
        <v>5701.9614259999998</v>
      </c>
    </row>
    <row r="6" spans="1:33" x14ac:dyDescent="0.2">
      <c r="B6" s="9" t="s">
        <v>20</v>
      </c>
      <c r="C6" s="8">
        <v>7503.9414059999999</v>
      </c>
      <c r="D6" s="8">
        <v>8394.1142579999996</v>
      </c>
      <c r="E6" s="8">
        <v>8708.0390619999998</v>
      </c>
      <c r="F6" s="8">
        <v>8924.9150389999995</v>
      </c>
      <c r="G6" s="8">
        <v>9272.9472659999992</v>
      </c>
      <c r="H6" s="8">
        <v>9546.3652340000008</v>
      </c>
      <c r="I6" s="8">
        <v>9567.3603519999997</v>
      </c>
      <c r="J6" s="8">
        <v>9412.8291019999997</v>
      </c>
      <c r="K6" s="8">
        <v>9461.5009769999997</v>
      </c>
      <c r="L6" s="8">
        <v>9456.7802730000003</v>
      </c>
      <c r="M6" s="8">
        <v>9277.3457030000009</v>
      </c>
      <c r="N6" s="8">
        <v>9276.0136719999991</v>
      </c>
      <c r="O6" s="8">
        <v>9291.4375</v>
      </c>
      <c r="P6" s="8">
        <v>9294.3056639999995</v>
      </c>
      <c r="Q6" s="8">
        <v>9284.4033199999994</v>
      </c>
      <c r="R6" s="8">
        <v>9355.8242190000001</v>
      </c>
      <c r="S6" s="8">
        <v>9354.5185550000006</v>
      </c>
      <c r="T6" s="8">
        <v>9316.0439449999994</v>
      </c>
      <c r="U6" s="8">
        <v>9335.7333980000003</v>
      </c>
      <c r="V6" s="8">
        <v>9368.1982420000004</v>
      </c>
      <c r="W6" s="8">
        <v>9366.0957030000009</v>
      </c>
      <c r="X6" s="8">
        <v>9366.5068360000005</v>
      </c>
      <c r="Y6" s="8">
        <v>9386.3359380000002</v>
      </c>
      <c r="Z6" s="8">
        <v>9376.5830079999996</v>
      </c>
      <c r="AA6" s="8">
        <v>9372.5556639999995</v>
      </c>
      <c r="AB6" s="8">
        <v>9444.1005860000005</v>
      </c>
      <c r="AC6" s="8">
        <v>9422.7324219999991</v>
      </c>
      <c r="AD6" s="8">
        <v>9389.0859380000002</v>
      </c>
      <c r="AE6" s="8">
        <v>9460.1953119999998</v>
      </c>
      <c r="AF6" s="8">
        <v>9411.0273440000001</v>
      </c>
      <c r="AG6" s="8">
        <v>9346.6884769999997</v>
      </c>
    </row>
    <row r="7" spans="1:33" x14ac:dyDescent="0.2">
      <c r="C7" s="8">
        <v>12281.508301</v>
      </c>
      <c r="D7" s="8">
        <v>13529.361327999999</v>
      </c>
      <c r="E7" s="8">
        <v>14368.036620999999</v>
      </c>
      <c r="F7" s="8">
        <v>14638.455566000001</v>
      </c>
      <c r="G7" s="8">
        <v>15065.366211</v>
      </c>
      <c r="H7" s="8">
        <v>15395.867187</v>
      </c>
      <c r="I7" s="8">
        <v>15345.979981</v>
      </c>
      <c r="J7" s="8">
        <v>15096.276367999999</v>
      </c>
      <c r="K7" s="8">
        <v>15190.718261999999</v>
      </c>
      <c r="L7" s="8">
        <v>15209.702148</v>
      </c>
      <c r="M7" s="8">
        <v>15071.476562</v>
      </c>
      <c r="N7" s="8">
        <v>15091.139648999999</v>
      </c>
      <c r="O7" s="8">
        <v>15145.224120999999</v>
      </c>
      <c r="P7" s="8">
        <v>15178.474120999999</v>
      </c>
      <c r="Q7" s="8">
        <v>15220.198241999999</v>
      </c>
      <c r="R7" s="8">
        <v>15297.972168</v>
      </c>
      <c r="S7" s="8">
        <v>15254.388672000001</v>
      </c>
      <c r="T7" s="8">
        <v>15181.59375</v>
      </c>
      <c r="U7" s="8">
        <v>15213.166992</v>
      </c>
      <c r="V7" s="8">
        <v>15233.302734000001</v>
      </c>
      <c r="W7" s="8">
        <v>15214.366211</v>
      </c>
      <c r="X7" s="8">
        <v>15202.706543</v>
      </c>
      <c r="Y7" s="8">
        <v>15208.870606</v>
      </c>
      <c r="Z7" s="8">
        <v>15174.175781</v>
      </c>
      <c r="AA7" s="8">
        <v>15160.067383</v>
      </c>
      <c r="AB7" s="8">
        <v>15284.586426000002</v>
      </c>
      <c r="AC7" s="8">
        <v>15231.148925999998</v>
      </c>
      <c r="AD7" s="8">
        <v>15157.89795</v>
      </c>
      <c r="AE7" s="8">
        <v>15245.124023</v>
      </c>
      <c r="AF7" s="8">
        <v>15157.598145</v>
      </c>
      <c r="AG7" s="8">
        <v>15048.649903</v>
      </c>
    </row>
    <row r="9" spans="1:33" x14ac:dyDescent="0.2">
      <c r="B9" s="9" t="s">
        <v>21</v>
      </c>
      <c r="C9" s="10">
        <v>0.38900489890244139</v>
      </c>
      <c r="D9" s="10">
        <v>0.37956315494155901</v>
      </c>
      <c r="E9" s="10">
        <v>0.39392978374842635</v>
      </c>
      <c r="F9" s="10">
        <v>0.39031033712808827</v>
      </c>
      <c r="G9" s="10">
        <v>0.38448577113051902</v>
      </c>
      <c r="H9" s="10">
        <v>0.37993975148988146</v>
      </c>
      <c r="I9" s="10">
        <v>0.37655592123504411</v>
      </c>
      <c r="J9" s="10">
        <v>0.376480075447437</v>
      </c>
      <c r="K9" s="10">
        <v>0.37715249444996918</v>
      </c>
      <c r="L9" s="10">
        <v>0.37824027183572956</v>
      </c>
      <c r="M9" s="10">
        <v>0.38444347739682333</v>
      </c>
      <c r="N9" s="10">
        <v>0.38533378606600688</v>
      </c>
      <c r="O9" s="10">
        <v>0.38651039920124275</v>
      </c>
      <c r="P9" s="10">
        <v>0.38766534831449412</v>
      </c>
      <c r="Q9" s="10">
        <v>0.38999458664212583</v>
      </c>
      <c r="R9" s="10">
        <v>0.38842716431591301</v>
      </c>
      <c r="S9" s="10">
        <v>0.38676542494485089</v>
      </c>
      <c r="T9" s="10">
        <v>0.38635929149401721</v>
      </c>
      <c r="U9" s="10">
        <v>0.38633859715670699</v>
      </c>
      <c r="V9" s="10">
        <v>0.38501857374037268</v>
      </c>
      <c r="W9" s="10">
        <v>0.38439133296079692</v>
      </c>
      <c r="X9" s="10">
        <v>0.38389215042023189</v>
      </c>
      <c r="Y9" s="10">
        <v>0.38283806988948749</v>
      </c>
      <c r="Z9" s="10">
        <v>0.38206969898551751</v>
      </c>
      <c r="AA9" s="10">
        <v>0.38176028989751887</v>
      </c>
      <c r="AB9" s="10">
        <v>0.38211605320671171</v>
      </c>
      <c r="AC9" s="10">
        <v>0.38135117266727464</v>
      </c>
      <c r="AD9" s="10">
        <v>0.38058126733858899</v>
      </c>
      <c r="AE9" s="10">
        <v>0.37946091499632267</v>
      </c>
      <c r="AF9" s="10">
        <v>0.37912146410185754</v>
      </c>
      <c r="AG9" s="10">
        <v>0.37890185915371016</v>
      </c>
    </row>
    <row r="10" spans="1:33" x14ac:dyDescent="0.2">
      <c r="B10" s="9" t="s">
        <v>22</v>
      </c>
      <c r="C10" s="10">
        <v>0.61099510109755861</v>
      </c>
      <c r="D10" s="10">
        <v>0.6204368450584411</v>
      </c>
      <c r="E10" s="10">
        <v>0.60607021625157365</v>
      </c>
      <c r="F10" s="10">
        <v>0.60968966287191173</v>
      </c>
      <c r="G10" s="10">
        <v>0.61551422886948093</v>
      </c>
      <c r="H10" s="10">
        <v>0.62006024851011865</v>
      </c>
      <c r="I10" s="10">
        <v>0.62344407876495589</v>
      </c>
      <c r="J10" s="10">
        <v>0.623519924552563</v>
      </c>
      <c r="K10" s="10">
        <v>0.62284750555003088</v>
      </c>
      <c r="L10" s="10">
        <v>0.62175972816427039</v>
      </c>
      <c r="M10" s="10">
        <v>0.61555652260317673</v>
      </c>
      <c r="N10" s="10">
        <v>0.61466621393399312</v>
      </c>
      <c r="O10" s="10">
        <v>0.61348960079875736</v>
      </c>
      <c r="P10" s="10">
        <v>0.61233465168550583</v>
      </c>
      <c r="Q10" s="10">
        <v>0.61000541335787417</v>
      </c>
      <c r="R10" s="10">
        <v>0.61157283568408694</v>
      </c>
      <c r="S10" s="10">
        <v>0.61323457505514911</v>
      </c>
      <c r="T10" s="10">
        <v>0.61364070850598273</v>
      </c>
      <c r="U10" s="10">
        <v>0.61366140284329296</v>
      </c>
      <c r="V10" s="10">
        <v>0.61498142625962726</v>
      </c>
      <c r="W10" s="10">
        <v>0.61560866703920303</v>
      </c>
      <c r="X10" s="10">
        <v>0.61610784957976805</v>
      </c>
      <c r="Y10" s="10">
        <v>0.61716193011051246</v>
      </c>
      <c r="Z10" s="10">
        <v>0.61793030101448243</v>
      </c>
      <c r="AA10" s="10">
        <v>0.61823971010248113</v>
      </c>
      <c r="AB10" s="10">
        <v>0.61788394679328817</v>
      </c>
      <c r="AC10" s="10">
        <v>0.61864882733272542</v>
      </c>
      <c r="AD10" s="10">
        <v>0.61941873266141101</v>
      </c>
      <c r="AE10" s="10">
        <v>0.62053908500367727</v>
      </c>
      <c r="AF10" s="10">
        <v>0.62087853589814246</v>
      </c>
      <c r="AG10" s="10">
        <v>0.62109814084628989</v>
      </c>
    </row>
    <row r="13" spans="1:33" x14ac:dyDescent="0.2">
      <c r="A13" s="7" t="s">
        <v>23</v>
      </c>
      <c r="B13" s="11" t="s">
        <v>24</v>
      </c>
      <c r="C13" s="12"/>
    </row>
    <row r="14" spans="1:33" x14ac:dyDescent="0.2">
      <c r="A14" s="7" t="s">
        <v>25</v>
      </c>
      <c r="B14" s="8" t="s">
        <v>26</v>
      </c>
      <c r="C14" s="10">
        <v>3.81198E-3</v>
      </c>
      <c r="D14" s="10">
        <v>5.0863599999999998E-3</v>
      </c>
      <c r="E14" s="10">
        <v>4.8288599999999999E-3</v>
      </c>
      <c r="F14" s="10">
        <v>4.7088499999999997E-3</v>
      </c>
      <c r="G14" s="10">
        <v>4.7548399999999998E-3</v>
      </c>
      <c r="H14" s="10">
        <v>4.7840599999999997E-3</v>
      </c>
      <c r="I14" s="10">
        <v>4.8595799999999996E-3</v>
      </c>
      <c r="J14" s="10">
        <v>4.9329299999999994E-3</v>
      </c>
      <c r="K14" s="10">
        <v>4.9388799999999997E-3</v>
      </c>
      <c r="L14" s="10">
        <v>4.9717199999999998E-3</v>
      </c>
      <c r="M14" s="10">
        <v>5.12475E-3</v>
      </c>
      <c r="N14" s="10">
        <v>4.9870299999999999E-3</v>
      </c>
      <c r="O14" s="10">
        <v>5.0542299999999998E-3</v>
      </c>
      <c r="P14" s="10">
        <v>5.05391E-3</v>
      </c>
      <c r="Q14" s="10">
        <v>5.0949599999999991E-3</v>
      </c>
      <c r="R14" s="10">
        <v>5.0375400000000001E-3</v>
      </c>
      <c r="S14" s="10">
        <v>5.0839700000000002E-3</v>
      </c>
      <c r="T14" s="10">
        <v>5.1125500000000004E-3</v>
      </c>
      <c r="U14" s="10">
        <v>5.1267999999999999E-3</v>
      </c>
      <c r="V14" s="10">
        <v>5.116579999999999E-3</v>
      </c>
      <c r="W14" s="10">
        <v>5.1473199999999995E-3</v>
      </c>
      <c r="X14" s="10">
        <v>5.1539900000000007E-3</v>
      </c>
      <c r="Y14" s="10">
        <v>5.1532000000000001E-3</v>
      </c>
      <c r="Z14" s="10">
        <v>5.1734800000000003E-3</v>
      </c>
      <c r="AA14" s="10">
        <v>5.1866599999999992E-3</v>
      </c>
      <c r="AB14" s="10">
        <v>5.2046599999999998E-3</v>
      </c>
      <c r="AC14" s="10">
        <v>5.1905599999999994E-3</v>
      </c>
      <c r="AD14" s="10">
        <v>5.2053300000000002E-3</v>
      </c>
      <c r="AE14" s="10">
        <v>5.2028399999999994E-3</v>
      </c>
      <c r="AF14" s="10">
        <v>5.2308900000000002E-3</v>
      </c>
      <c r="AG14" s="10">
        <v>5.2311099999999998E-3</v>
      </c>
    </row>
    <row r="15" spans="1:33" x14ac:dyDescent="0.2">
      <c r="B15" s="8" t="s">
        <v>27</v>
      </c>
      <c r="C15" s="10">
        <v>3.7630230000000001E-2</v>
      </c>
      <c r="D15" s="10">
        <v>5.1308899999999998E-2</v>
      </c>
      <c r="E15" s="10">
        <v>4.7299870000000001E-2</v>
      </c>
      <c r="F15" s="10">
        <v>4.5008650000000004E-2</v>
      </c>
      <c r="G15" s="10">
        <v>4.4961580000000001E-2</v>
      </c>
      <c r="H15" s="10">
        <v>4.5100849999999998E-2</v>
      </c>
      <c r="I15" s="10">
        <v>4.5102529999999995E-2</v>
      </c>
      <c r="J15" s="10">
        <v>4.5190020000000004E-2</v>
      </c>
      <c r="K15" s="10">
        <v>4.4973249999999999E-2</v>
      </c>
      <c r="L15" s="10">
        <v>4.4990780000000001E-2</v>
      </c>
      <c r="M15" s="10">
        <v>4.578455E-2</v>
      </c>
      <c r="N15" s="10">
        <v>4.4433260000000002E-2</v>
      </c>
      <c r="O15" s="10">
        <v>4.4816580000000002E-2</v>
      </c>
      <c r="P15" s="10">
        <v>4.4627E-2</v>
      </c>
      <c r="Q15" s="10">
        <v>4.4841020000000002E-2</v>
      </c>
      <c r="R15" s="10">
        <v>4.406405E-2</v>
      </c>
      <c r="S15" s="10">
        <v>4.4344700000000001E-2</v>
      </c>
      <c r="T15" s="10">
        <v>4.4469960000000003E-2</v>
      </c>
      <c r="U15" s="10">
        <v>4.4434589999999996E-2</v>
      </c>
      <c r="V15" s="10">
        <v>4.4192820000000001E-2</v>
      </c>
      <c r="W15" s="10">
        <v>4.434051E-2</v>
      </c>
      <c r="X15" s="10">
        <v>4.4273939999999998E-2</v>
      </c>
      <c r="Y15" s="10">
        <v>4.4129880000000003E-2</v>
      </c>
      <c r="Z15" s="10">
        <v>4.4198510000000003E-2</v>
      </c>
      <c r="AA15" s="10">
        <v>4.4213540000000003E-2</v>
      </c>
      <c r="AB15" s="10">
        <v>4.4275189999999999E-2</v>
      </c>
      <c r="AC15" s="10">
        <v>4.4028660000000004E-2</v>
      </c>
      <c r="AD15" s="10">
        <v>4.4067189999999999E-2</v>
      </c>
      <c r="AE15" s="10">
        <v>4.3936610000000001E-2</v>
      </c>
      <c r="AF15" s="10">
        <v>4.4110509999999999E-2</v>
      </c>
      <c r="AG15" s="10">
        <v>4.4015519999999995E-2</v>
      </c>
    </row>
    <row r="16" spans="1:33" x14ac:dyDescent="0.2">
      <c r="B16" s="8" t="s">
        <v>28</v>
      </c>
      <c r="C16" s="10">
        <v>0.12655757000000001</v>
      </c>
      <c r="D16" s="10">
        <v>0.15749613000000001</v>
      </c>
      <c r="E16" s="10">
        <v>0.15053502999999999</v>
      </c>
      <c r="F16" s="10">
        <v>0.14445978000000001</v>
      </c>
      <c r="G16" s="10">
        <v>0.14346140999999998</v>
      </c>
      <c r="H16" s="10">
        <v>0.14282969000000001</v>
      </c>
      <c r="I16" s="10">
        <v>0.14332499000000001</v>
      </c>
      <c r="J16" s="10">
        <v>0.14386108</v>
      </c>
      <c r="K16" s="10">
        <v>0.14298080999999999</v>
      </c>
      <c r="L16" s="10">
        <v>0.14292039000000001</v>
      </c>
      <c r="M16" s="10">
        <v>0.14498136</v>
      </c>
      <c r="N16" s="10">
        <v>0.14128282</v>
      </c>
      <c r="O16" s="10">
        <v>0.14216086</v>
      </c>
      <c r="P16" s="10">
        <v>0.14156200999999999</v>
      </c>
      <c r="Q16" s="10">
        <v>0.14202545</v>
      </c>
      <c r="R16" s="10">
        <v>0.1400071</v>
      </c>
      <c r="S16" s="10">
        <v>0.14058935</v>
      </c>
      <c r="T16" s="10">
        <v>0.14077121000000001</v>
      </c>
      <c r="U16" s="10">
        <v>0.14066296</v>
      </c>
      <c r="V16" s="10">
        <v>0.13995536</v>
      </c>
      <c r="W16" s="10">
        <v>0.14026718999999999</v>
      </c>
      <c r="X16" s="10">
        <v>0.14001820000000001</v>
      </c>
      <c r="Y16" s="10">
        <v>0.13961113</v>
      </c>
      <c r="Z16" s="10">
        <v>0.13968531000000001</v>
      </c>
      <c r="AA16" s="10">
        <v>0.13965405</v>
      </c>
      <c r="AB16" s="10">
        <v>0.13976242</v>
      </c>
      <c r="AC16" s="10">
        <v>0.13907899000000001</v>
      </c>
      <c r="AD16" s="10">
        <v>0.13909675999999999</v>
      </c>
      <c r="AE16" s="10">
        <v>0.13874599999999998</v>
      </c>
      <c r="AF16" s="10">
        <v>0.13911678</v>
      </c>
      <c r="AG16" s="10">
        <v>0.13885448</v>
      </c>
    </row>
    <row r="17" spans="1:33" x14ac:dyDescent="0.2">
      <c r="B17" s="8" t="s">
        <v>29</v>
      </c>
      <c r="C17" s="10">
        <v>0.40561222000000002</v>
      </c>
      <c r="D17" s="10">
        <v>0.34081916999999995</v>
      </c>
      <c r="E17" s="10">
        <v>0.34664539</v>
      </c>
      <c r="F17" s="10">
        <v>0.35627373000000001</v>
      </c>
      <c r="G17" s="10">
        <v>0.35422890000000001</v>
      </c>
      <c r="H17" s="10">
        <v>0.35267204000000002</v>
      </c>
      <c r="I17" s="10">
        <v>0.35041392999999998</v>
      </c>
      <c r="J17" s="10">
        <v>0.34654797000000004</v>
      </c>
      <c r="K17" s="10">
        <v>0.34641334999999995</v>
      </c>
      <c r="L17" s="10">
        <v>0.34484566</v>
      </c>
      <c r="M17" s="10">
        <v>0.33917769999999997</v>
      </c>
      <c r="N17" s="10">
        <v>0.34550251000000004</v>
      </c>
      <c r="O17" s="10">
        <v>0.34228149000000002</v>
      </c>
      <c r="P17" s="10">
        <v>0.34227718000000001</v>
      </c>
      <c r="Q17" s="10">
        <v>0.33993198000000002</v>
      </c>
      <c r="R17" s="10">
        <v>0.34309195999999997</v>
      </c>
      <c r="S17" s="10">
        <v>0.34077011000000001</v>
      </c>
      <c r="T17" s="10">
        <v>0.33931702000000002</v>
      </c>
      <c r="U17" s="10">
        <v>0.33867289999999994</v>
      </c>
      <c r="V17" s="10">
        <v>0.33921779999999996</v>
      </c>
      <c r="W17" s="10">
        <v>0.33765354000000003</v>
      </c>
      <c r="X17" s="10">
        <v>0.33732104999999996</v>
      </c>
      <c r="Y17" s="10">
        <v>0.33743603</v>
      </c>
      <c r="Z17" s="10">
        <v>0.33643177000000002</v>
      </c>
      <c r="AA17" s="10">
        <v>0.33579376000000005</v>
      </c>
      <c r="AB17" s="10">
        <v>0.33480285999999998</v>
      </c>
      <c r="AC17" s="10">
        <v>0.33560485999999995</v>
      </c>
      <c r="AD17" s="10">
        <v>0.33488441000000002</v>
      </c>
      <c r="AE17" s="10">
        <v>0.33493465</v>
      </c>
      <c r="AF17" s="10">
        <v>0.33349075</v>
      </c>
      <c r="AG17" s="10">
        <v>0.33331726000000006</v>
      </c>
    </row>
    <row r="18" spans="1:33" x14ac:dyDescent="0.2">
      <c r="B18" s="8" t="s">
        <v>30</v>
      </c>
      <c r="C18" s="10">
        <v>0.16779509000000001</v>
      </c>
      <c r="D18" s="10">
        <v>0.11653591000000001</v>
      </c>
      <c r="E18" s="10">
        <v>0.12495990000000001</v>
      </c>
      <c r="F18" s="10">
        <v>0.12952127000000002</v>
      </c>
      <c r="G18" s="10">
        <v>0.1279486</v>
      </c>
      <c r="H18" s="10">
        <v>0.12720703999999999</v>
      </c>
      <c r="I18" s="10">
        <v>0.12505385999999999</v>
      </c>
      <c r="J18" s="10">
        <v>0.12261494000000001</v>
      </c>
      <c r="K18" s="10">
        <v>0.12243095</v>
      </c>
      <c r="L18" s="10">
        <v>0.12125607000000001</v>
      </c>
      <c r="M18" s="10">
        <v>0.11778345</v>
      </c>
      <c r="N18" s="10">
        <v>0.12120578999999999</v>
      </c>
      <c r="O18" s="10">
        <v>0.11918768</v>
      </c>
      <c r="P18" s="10">
        <v>0.11904552</v>
      </c>
      <c r="Q18" s="10">
        <v>0.11765392999999999</v>
      </c>
      <c r="R18" s="10">
        <v>0.11943540999999999</v>
      </c>
      <c r="S18" s="10">
        <v>0.11795346999999999</v>
      </c>
      <c r="T18" s="10">
        <v>0.11700193</v>
      </c>
      <c r="U18" s="10">
        <v>0.11650690000000001</v>
      </c>
      <c r="V18" s="10">
        <v>0.1167728</v>
      </c>
      <c r="W18" s="10">
        <v>0.11580914</v>
      </c>
      <c r="X18" s="10">
        <v>0.11554307</v>
      </c>
      <c r="Y18" s="10">
        <v>0.11552464000000001</v>
      </c>
      <c r="Z18" s="10">
        <v>0.11489737</v>
      </c>
      <c r="AA18" s="10">
        <v>0.11444134</v>
      </c>
      <c r="AB18" s="10">
        <v>0.11385207</v>
      </c>
      <c r="AC18" s="10">
        <v>0.11421872999999999</v>
      </c>
      <c r="AD18" s="10">
        <v>0.11374452</v>
      </c>
      <c r="AE18" s="10">
        <v>0.11380476</v>
      </c>
      <c r="AF18" s="10">
        <v>0.11291508</v>
      </c>
      <c r="AG18" s="10">
        <v>0.11286979999999999</v>
      </c>
    </row>
    <row r="19" spans="1:33" x14ac:dyDescent="0.2">
      <c r="A19" s="7" t="s">
        <v>25</v>
      </c>
      <c r="B19" s="8" t="s">
        <v>31</v>
      </c>
      <c r="C19" s="10">
        <v>1.0023880000000001E-2</v>
      </c>
      <c r="D19" s="10">
        <v>8.9892300000000008E-3</v>
      </c>
      <c r="E19" s="10">
        <v>9.2616699999999996E-3</v>
      </c>
      <c r="F19" s="10">
        <v>9.35478E-3</v>
      </c>
      <c r="G19" s="10">
        <v>9.3484999999999992E-3</v>
      </c>
      <c r="H19" s="10">
        <v>9.3932000000000009E-3</v>
      </c>
      <c r="I19" s="10">
        <v>9.3601500000000011E-3</v>
      </c>
      <c r="J19" s="10">
        <v>9.2828100000000007E-3</v>
      </c>
      <c r="K19" s="10">
        <v>9.2837700000000002E-3</v>
      </c>
      <c r="L19" s="10">
        <v>9.2685800000000002E-3</v>
      </c>
      <c r="M19" s="10">
        <v>9.2224500000000001E-3</v>
      </c>
      <c r="N19" s="10">
        <v>9.3003100000000009E-3</v>
      </c>
      <c r="O19" s="10">
        <v>9.2702600000000007E-3</v>
      </c>
      <c r="P19" s="10">
        <v>9.27271E-3</v>
      </c>
      <c r="Q19" s="10">
        <v>9.2419700000000004E-3</v>
      </c>
      <c r="R19" s="10">
        <v>9.2781800000000005E-3</v>
      </c>
      <c r="S19" s="10">
        <v>9.2540899999999995E-3</v>
      </c>
      <c r="T19" s="10">
        <v>9.2365199999999998E-3</v>
      </c>
      <c r="U19" s="10">
        <v>9.2255800000000006E-3</v>
      </c>
      <c r="V19" s="10">
        <v>9.2341799999999998E-3</v>
      </c>
      <c r="W19" s="10">
        <v>9.2164699999999992E-3</v>
      </c>
      <c r="X19" s="10">
        <v>9.2114899999999993E-3</v>
      </c>
      <c r="Y19" s="10">
        <v>9.2120399999999995E-3</v>
      </c>
      <c r="Z19" s="10">
        <v>9.2008899999999998E-3</v>
      </c>
      <c r="AA19" s="10">
        <v>9.1912799999999996E-3</v>
      </c>
      <c r="AB19" s="10">
        <v>9.1801799999999996E-3</v>
      </c>
      <c r="AC19" s="10">
        <v>9.1869399999999993E-3</v>
      </c>
      <c r="AD19" s="10">
        <v>9.17748E-3</v>
      </c>
      <c r="AE19" s="10">
        <v>9.1809700000000001E-3</v>
      </c>
      <c r="AF19" s="10">
        <v>9.1625000000000005E-3</v>
      </c>
      <c r="AG19" s="10">
        <v>9.1554599999999989E-3</v>
      </c>
    </row>
    <row r="20" spans="1:33" x14ac:dyDescent="0.2">
      <c r="B20" s="8" t="s">
        <v>32</v>
      </c>
      <c r="C20" s="10">
        <v>0.19449374999999999</v>
      </c>
      <c r="D20" s="10">
        <v>0.27112916999999997</v>
      </c>
      <c r="E20" s="10">
        <v>0.26442459000000001</v>
      </c>
      <c r="F20" s="10">
        <v>0.25631868000000002</v>
      </c>
      <c r="G20" s="10">
        <v>0.25984446999999999</v>
      </c>
      <c r="H20" s="10">
        <v>0.26164834999999997</v>
      </c>
      <c r="I20" s="10">
        <v>0.26510155000000002</v>
      </c>
      <c r="J20" s="10">
        <v>0.27027782</v>
      </c>
      <c r="K20" s="10">
        <v>0.27100426</v>
      </c>
      <c r="L20" s="10">
        <v>0.27334658000000001</v>
      </c>
      <c r="M20" s="10">
        <v>0.27978045000000001</v>
      </c>
      <c r="N20" s="10">
        <v>0.27364954000000002</v>
      </c>
      <c r="O20" s="10">
        <v>0.27755858999999999</v>
      </c>
      <c r="P20" s="10">
        <v>0.27801006</v>
      </c>
      <c r="Q20" s="10">
        <v>0.28089424000000002</v>
      </c>
      <c r="R20" s="10">
        <v>0.27782689999999999</v>
      </c>
      <c r="S20" s="10">
        <v>0.28068294999999999</v>
      </c>
      <c r="T20" s="10">
        <v>0.28254980000000002</v>
      </c>
      <c r="U20" s="10">
        <v>0.28364388000000001</v>
      </c>
      <c r="V20" s="10">
        <v>0.28330622</v>
      </c>
      <c r="W20" s="10">
        <v>0.28527046</v>
      </c>
      <c r="X20" s="10">
        <v>0.28588919000000002</v>
      </c>
      <c r="Y20" s="10">
        <v>0.28606307999999997</v>
      </c>
      <c r="Z20" s="10">
        <v>0.28733046000000001</v>
      </c>
      <c r="AA20" s="10">
        <v>0.28832161000000001</v>
      </c>
      <c r="AB20" s="10">
        <v>0.28960896000000003</v>
      </c>
      <c r="AC20" s="10">
        <v>0.28897631000000001</v>
      </c>
      <c r="AD20" s="10">
        <v>0.28996744000000002</v>
      </c>
      <c r="AE20" s="10">
        <v>0.29006442999999998</v>
      </c>
      <c r="AF20" s="10">
        <v>0.29184146999999999</v>
      </c>
      <c r="AG20" s="10">
        <v>0.29214037000000004</v>
      </c>
    </row>
    <row r="21" spans="1:33" x14ac:dyDescent="0.2">
      <c r="B21" s="8" t="s">
        <v>33</v>
      </c>
      <c r="C21" s="10">
        <v>5.4075179999999994E-2</v>
      </c>
      <c r="D21" s="10">
        <v>4.8635279999999996E-2</v>
      </c>
      <c r="E21" s="10">
        <v>5.2044649999999998E-2</v>
      </c>
      <c r="F21" s="10">
        <v>5.4354060000000003E-2</v>
      </c>
      <c r="G21" s="10">
        <v>5.5451940000000005E-2</v>
      </c>
      <c r="H21" s="10">
        <v>5.6365059999999995E-2</v>
      </c>
      <c r="I21" s="10">
        <v>5.6783400000000005E-2</v>
      </c>
      <c r="J21" s="10">
        <v>5.7292639999999999E-2</v>
      </c>
      <c r="K21" s="10">
        <v>5.7974850000000001E-2</v>
      </c>
      <c r="L21" s="10">
        <v>5.8400299999999995E-2</v>
      </c>
      <c r="M21" s="10">
        <v>5.8145530000000001E-2</v>
      </c>
      <c r="N21" s="10">
        <v>5.9638540000000004E-2</v>
      </c>
      <c r="O21" s="10">
        <v>5.967049E-2</v>
      </c>
      <c r="P21" s="10">
        <v>6.0151450000000002E-2</v>
      </c>
      <c r="Q21" s="10">
        <v>6.0316029999999993E-2</v>
      </c>
      <c r="R21" s="10">
        <v>6.125916E-2</v>
      </c>
      <c r="S21" s="10">
        <v>6.1321729999999998E-2</v>
      </c>
      <c r="T21" s="10">
        <v>6.154126E-2</v>
      </c>
      <c r="U21" s="10">
        <v>6.172619E-2</v>
      </c>
      <c r="V21" s="10">
        <v>6.2204499999999996E-2</v>
      </c>
      <c r="W21" s="10">
        <v>6.2295780000000002E-2</v>
      </c>
      <c r="X21" s="10">
        <v>6.2589320000000004E-2</v>
      </c>
      <c r="Y21" s="10">
        <v>6.2869700000000001E-2</v>
      </c>
      <c r="Z21" s="10">
        <v>6.3082689999999997E-2</v>
      </c>
      <c r="AA21" s="10">
        <v>6.3197840000000005E-2</v>
      </c>
      <c r="AB21" s="10">
        <v>6.3313469999999997E-2</v>
      </c>
      <c r="AC21" s="10">
        <v>6.371476999999999E-2</v>
      </c>
      <c r="AD21" s="10">
        <v>6.3856670000000004E-2</v>
      </c>
      <c r="AE21" s="10">
        <v>6.4129930000000002E-2</v>
      </c>
      <c r="AF21" s="10">
        <v>6.4132149999999999E-2</v>
      </c>
      <c r="AG21" s="10">
        <v>6.4415600000000003E-2</v>
      </c>
    </row>
    <row r="22" spans="1:33" x14ac:dyDescent="0.2">
      <c r="B22" s="11" t="s">
        <v>34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</row>
    <row r="23" spans="1:33" x14ac:dyDescent="0.2">
      <c r="B23" s="8" t="s">
        <v>35</v>
      </c>
      <c r="C23" s="10">
        <v>4.2103299999999996E-2</v>
      </c>
      <c r="D23" s="10">
        <v>3.2916470000000003E-2</v>
      </c>
      <c r="E23" s="10">
        <v>3.4469920000000001E-2</v>
      </c>
      <c r="F23" s="10">
        <v>3.5666090000000004E-2</v>
      </c>
      <c r="G23" s="10">
        <v>3.552131E-2</v>
      </c>
      <c r="H23" s="10">
        <v>3.5461859999999998E-2</v>
      </c>
      <c r="I23" s="10">
        <v>3.5138129999999997E-2</v>
      </c>
      <c r="J23" s="10">
        <v>3.4689659999999997E-2</v>
      </c>
      <c r="K23" s="10">
        <v>3.471196E-2</v>
      </c>
      <c r="L23" s="10">
        <v>3.4538020000000003E-2</v>
      </c>
      <c r="M23" s="10">
        <v>3.3960730000000001E-2</v>
      </c>
      <c r="N23" s="10">
        <v>3.4688289999999997E-2</v>
      </c>
      <c r="O23" s="10">
        <v>3.4323980000000004E-2</v>
      </c>
      <c r="P23" s="10">
        <v>3.4334200000000002E-2</v>
      </c>
      <c r="Q23" s="10">
        <v>3.4100690000000003E-2</v>
      </c>
      <c r="R23" s="10">
        <v>3.4549870000000003E-2</v>
      </c>
      <c r="S23" s="10">
        <v>3.4252810000000002E-2</v>
      </c>
      <c r="T23" s="10">
        <v>3.408767E-2</v>
      </c>
      <c r="U23" s="10">
        <v>3.4014820000000001E-2</v>
      </c>
      <c r="V23" s="10">
        <v>3.4109689999999998E-2</v>
      </c>
      <c r="W23" s="10">
        <v>3.3926569999999996E-2</v>
      </c>
      <c r="X23" s="10">
        <v>3.389897E-2</v>
      </c>
      <c r="Y23" s="10">
        <v>3.3923620000000002E-2</v>
      </c>
      <c r="Z23" s="10">
        <v>3.3818679999999997E-2</v>
      </c>
      <c r="AA23" s="10">
        <v>3.374162E-2</v>
      </c>
      <c r="AB23" s="10">
        <v>3.3630880000000002E-2</v>
      </c>
      <c r="AC23" s="10">
        <v>3.3746020000000002E-2</v>
      </c>
      <c r="AD23" s="10">
        <v>3.3665970000000003E-2</v>
      </c>
      <c r="AE23" s="10">
        <v>3.369283E-2</v>
      </c>
      <c r="AF23" s="10">
        <v>3.3515749999999997E-2</v>
      </c>
      <c r="AG23" s="10">
        <v>3.3520629999999996E-2</v>
      </c>
    </row>
    <row r="24" spans="1:33" x14ac:dyDescent="0.2">
      <c r="B24" s="8" t="s">
        <v>36</v>
      </c>
      <c r="C24" s="10">
        <v>0.19353148999999997</v>
      </c>
      <c r="D24" s="10">
        <v>0.20653473000000003</v>
      </c>
      <c r="E24" s="10">
        <v>0.20317778</v>
      </c>
      <c r="F24" s="10">
        <v>0.20393047</v>
      </c>
      <c r="G24" s="10">
        <v>0.20541887</v>
      </c>
      <c r="H24" s="10">
        <v>0.20622262999999999</v>
      </c>
      <c r="I24" s="10">
        <v>0.20700774999999999</v>
      </c>
      <c r="J24" s="10">
        <v>0.20790581</v>
      </c>
      <c r="K24" s="10">
        <v>0.20836574999999999</v>
      </c>
      <c r="L24" s="10">
        <v>0.20895060999999998</v>
      </c>
      <c r="M24" s="10">
        <v>0.20980825</v>
      </c>
      <c r="N24" s="10">
        <v>0.20998251000000001</v>
      </c>
      <c r="O24" s="10">
        <v>0.21053888000000001</v>
      </c>
      <c r="P24" s="10">
        <v>0.21088066000000003</v>
      </c>
      <c r="Q24" s="10">
        <v>0.21138837999999999</v>
      </c>
      <c r="R24" s="10">
        <v>0.21145273000000001</v>
      </c>
      <c r="S24" s="10">
        <v>0.21197731</v>
      </c>
      <c r="T24" s="10">
        <v>0.21230679999999999</v>
      </c>
      <c r="U24" s="10">
        <v>0.21252707000000001</v>
      </c>
      <c r="V24" s="10">
        <v>0.2127298</v>
      </c>
      <c r="W24" s="10">
        <v>0.21302063000000002</v>
      </c>
      <c r="X24" s="10">
        <v>0.21325185999999999</v>
      </c>
      <c r="Y24" s="10">
        <v>0.21341681000000001</v>
      </c>
      <c r="Z24" s="10">
        <v>0.21370097999999998</v>
      </c>
      <c r="AA24" s="10">
        <v>0.21392714000000002</v>
      </c>
      <c r="AB24" s="10">
        <v>0.21411986999999999</v>
      </c>
      <c r="AC24" s="10">
        <v>0.21425934000000002</v>
      </c>
      <c r="AD24" s="10">
        <v>0.21448275</v>
      </c>
      <c r="AE24" s="10">
        <v>0.21456593000000002</v>
      </c>
      <c r="AF24" s="10">
        <v>0.21481760000000003</v>
      </c>
      <c r="AG24" s="10">
        <v>0.21498138</v>
      </c>
    </row>
    <row r="25" spans="1:33" x14ac:dyDescent="0.2">
      <c r="B25" s="8" t="s">
        <v>37</v>
      </c>
      <c r="C25" s="10">
        <v>2.9349660000000003E-2</v>
      </c>
      <c r="D25" s="10">
        <v>4.1113109999999994E-2</v>
      </c>
      <c r="E25" s="10">
        <v>3.9510710000000004E-2</v>
      </c>
      <c r="F25" s="10">
        <v>3.7297410000000003E-2</v>
      </c>
      <c r="G25" s="10">
        <v>3.7331099999999999E-2</v>
      </c>
      <c r="H25" s="10">
        <v>3.6631879999999999E-2</v>
      </c>
      <c r="I25" s="10">
        <v>3.767185E-2</v>
      </c>
      <c r="J25" s="10">
        <v>3.8252719999999997E-2</v>
      </c>
      <c r="K25" s="10">
        <v>3.8090289999999999E-2</v>
      </c>
      <c r="L25" s="10">
        <v>3.8211379999999996E-2</v>
      </c>
      <c r="M25" s="10">
        <v>3.8985039999999999E-2</v>
      </c>
      <c r="N25" s="10">
        <v>3.7791239999999997E-2</v>
      </c>
      <c r="O25" s="10">
        <v>3.8244710000000001E-2</v>
      </c>
      <c r="P25" s="10">
        <v>3.8182710000000002E-2</v>
      </c>
      <c r="Q25" s="10">
        <v>3.8667859999999998E-2</v>
      </c>
      <c r="R25" s="10">
        <v>3.7964280000000003E-2</v>
      </c>
      <c r="S25" s="10">
        <v>3.8260139999999998E-2</v>
      </c>
      <c r="T25" s="10">
        <v>3.8434820000000001E-2</v>
      </c>
      <c r="U25" s="10">
        <v>3.8468559999999999E-2</v>
      </c>
      <c r="V25" s="10">
        <v>3.825808E-2</v>
      </c>
      <c r="W25" s="10">
        <v>3.8466529999999999E-2</v>
      </c>
      <c r="X25" s="10">
        <v>3.8441169999999997E-2</v>
      </c>
      <c r="Y25" s="10">
        <v>3.8336849999999999E-2</v>
      </c>
      <c r="Z25" s="10">
        <v>3.8442200000000003E-2</v>
      </c>
      <c r="AA25" s="10">
        <v>3.8498489999999996E-2</v>
      </c>
      <c r="AB25" s="10">
        <v>3.8611199999999998E-2</v>
      </c>
      <c r="AC25" s="10">
        <v>3.8379880000000005E-2</v>
      </c>
      <c r="AD25" s="10">
        <v>3.8451760000000001E-2</v>
      </c>
      <c r="AE25" s="10">
        <v>3.8361800000000001E-2</v>
      </c>
      <c r="AF25" s="10">
        <v>3.8581780000000003E-2</v>
      </c>
      <c r="AG25" s="10">
        <v>3.8551540000000002E-2</v>
      </c>
    </row>
    <row r="26" spans="1:33" x14ac:dyDescent="0.2">
      <c r="B26" s="8" t="s">
        <v>38</v>
      </c>
      <c r="C26" s="10">
        <v>4.1268369999999999E-2</v>
      </c>
      <c r="D26" s="10">
        <v>4.1738929999999994E-2</v>
      </c>
      <c r="E26" s="10">
        <v>4.1346670000000002E-2</v>
      </c>
      <c r="F26" s="10">
        <v>4.1135529999999997E-2</v>
      </c>
      <c r="G26" s="10">
        <v>4.096992E-2</v>
      </c>
      <c r="H26" s="10">
        <v>4.0572910000000004E-2</v>
      </c>
      <c r="I26" s="10">
        <v>4.0748140000000002E-2</v>
      </c>
      <c r="J26" s="10">
        <v>4.0621739999999996E-2</v>
      </c>
      <c r="K26" s="10">
        <v>4.0508879999999997E-2</v>
      </c>
      <c r="L26" s="10">
        <v>4.0408670000000008E-2</v>
      </c>
      <c r="M26" s="10">
        <v>4.0333370000000007E-2</v>
      </c>
      <c r="N26" s="10">
        <v>4.0251889999999999E-2</v>
      </c>
      <c r="O26" s="10">
        <v>4.0177639999999994E-2</v>
      </c>
      <c r="P26" s="10">
        <v>4.0102080000000005E-2</v>
      </c>
      <c r="Q26" s="10">
        <v>4.0105250000000002E-2</v>
      </c>
      <c r="R26" s="10">
        <v>4.0050849999999999E-2</v>
      </c>
      <c r="S26" s="10">
        <v>3.9992969999999996E-2</v>
      </c>
      <c r="T26" s="10">
        <v>3.9938349999999997E-2</v>
      </c>
      <c r="U26" s="10">
        <v>3.9894499999999999E-2</v>
      </c>
      <c r="V26" s="10">
        <v>3.9838269999999995E-2</v>
      </c>
      <c r="W26" s="10">
        <v>3.9792800000000003E-2</v>
      </c>
      <c r="X26" s="10">
        <v>3.975182E-2</v>
      </c>
      <c r="Y26" s="10">
        <v>3.9707050000000001E-2</v>
      </c>
      <c r="Z26" s="10">
        <v>3.9667599999999997E-2</v>
      </c>
      <c r="AA26" s="10">
        <v>3.9628899999999995E-2</v>
      </c>
      <c r="AB26" s="10">
        <v>3.9589329999999999E-2</v>
      </c>
      <c r="AC26" s="10">
        <v>3.9553140000000001E-2</v>
      </c>
      <c r="AD26" s="10">
        <v>3.9519329999999998E-2</v>
      </c>
      <c r="AE26" s="10">
        <v>3.9482249999999997E-2</v>
      </c>
      <c r="AF26" s="10">
        <v>3.9450729999999996E-2</v>
      </c>
      <c r="AG26" s="10">
        <v>3.9426370000000002E-2</v>
      </c>
    </row>
    <row r="27" spans="1:33" x14ac:dyDescent="0.2">
      <c r="B27" s="8" t="s">
        <v>39</v>
      </c>
      <c r="C27" s="10">
        <v>4.9863569999999996E-2</v>
      </c>
      <c r="D27" s="10">
        <v>4.4351209999999995E-2</v>
      </c>
      <c r="E27" s="10">
        <v>4.4623019999999999E-2</v>
      </c>
      <c r="F27" s="10">
        <v>4.4476160000000001E-2</v>
      </c>
      <c r="G27" s="10">
        <v>4.3887039999999995E-2</v>
      </c>
      <c r="H27" s="10">
        <v>4.3816870000000001E-2</v>
      </c>
      <c r="I27" s="10">
        <v>4.3028799999999999E-2</v>
      </c>
      <c r="J27" s="10">
        <v>4.2586830000000006E-2</v>
      </c>
      <c r="K27" s="10">
        <v>4.233725E-2</v>
      </c>
      <c r="L27" s="10">
        <v>4.2047220000000003E-2</v>
      </c>
      <c r="M27" s="10">
        <v>4.167771E-2</v>
      </c>
      <c r="N27" s="10">
        <v>4.1692650000000005E-2</v>
      </c>
      <c r="O27" s="10">
        <v>4.1399030000000003E-2</v>
      </c>
      <c r="P27" s="10">
        <v>4.1226349999999995E-2</v>
      </c>
      <c r="Q27" s="10">
        <v>4.0946320000000001E-2</v>
      </c>
      <c r="R27" s="10">
        <v>4.093989E-2</v>
      </c>
      <c r="S27" s="10">
        <v>4.0703940000000001E-2</v>
      </c>
      <c r="T27" s="10">
        <v>4.0522090000000004E-2</v>
      </c>
      <c r="U27" s="10">
        <v>4.0372070000000003E-2</v>
      </c>
      <c r="V27" s="10">
        <v>4.0280549999999998E-2</v>
      </c>
      <c r="W27" s="10">
        <v>4.0111549999999996E-2</v>
      </c>
      <c r="X27" s="10">
        <v>3.9992590000000001E-2</v>
      </c>
      <c r="Y27" s="10">
        <v>3.990105E-2</v>
      </c>
      <c r="Z27" s="10">
        <v>3.9762289999999999E-2</v>
      </c>
      <c r="AA27" s="10">
        <v>3.9641320000000001E-2</v>
      </c>
      <c r="AB27" s="10">
        <v>3.9521220000000003E-2</v>
      </c>
      <c r="AC27" s="10">
        <v>3.9466040000000001E-2</v>
      </c>
      <c r="AD27" s="10">
        <v>3.9351730000000001E-2</v>
      </c>
      <c r="AE27" s="10">
        <v>3.9288249999999997E-2</v>
      </c>
      <c r="AF27" s="10">
        <v>3.9151240000000004E-2</v>
      </c>
      <c r="AG27" s="10">
        <v>3.9069489999999998E-2</v>
      </c>
    </row>
    <row r="28" spans="1:33" x14ac:dyDescent="0.2">
      <c r="B28" s="8" t="s">
        <v>40</v>
      </c>
      <c r="C28" s="10">
        <v>4.8188929999999998E-2</v>
      </c>
      <c r="D28" s="10">
        <v>4.7105069999999999E-2</v>
      </c>
      <c r="E28" s="10">
        <v>4.7028800000000003E-2</v>
      </c>
      <c r="F28" s="10">
        <v>4.6509999999999996E-2</v>
      </c>
      <c r="G28" s="10">
        <v>4.6145379999999993E-2</v>
      </c>
      <c r="H28" s="10">
        <v>4.5927680000000005E-2</v>
      </c>
      <c r="I28" s="10">
        <v>4.566154E-2</v>
      </c>
      <c r="J28" s="10">
        <v>4.547387E-2</v>
      </c>
      <c r="K28" s="10">
        <v>4.5287249999999994E-2</v>
      </c>
      <c r="L28" s="10">
        <v>4.5122499999999996E-2</v>
      </c>
      <c r="M28" s="10">
        <v>4.5027629999999999E-2</v>
      </c>
      <c r="N28" s="10">
        <v>4.4823500000000002E-2</v>
      </c>
      <c r="O28" s="10">
        <v>4.4722579999999998E-2</v>
      </c>
      <c r="P28" s="10">
        <v>4.4594550000000004E-2</v>
      </c>
      <c r="Q28" s="10">
        <v>4.4479749999999998E-2</v>
      </c>
      <c r="R28" s="10">
        <v>4.433956E-2</v>
      </c>
      <c r="S28" s="10">
        <v>4.4250379999999999E-2</v>
      </c>
      <c r="T28" s="10">
        <v>4.416958E-2</v>
      </c>
      <c r="U28" s="10">
        <v>4.4072690000000005E-2</v>
      </c>
      <c r="V28" s="10">
        <v>4.3979229999999994E-2</v>
      </c>
      <c r="W28" s="10">
        <v>4.3910729999999995E-2</v>
      </c>
      <c r="X28" s="10">
        <v>4.3826379999999998E-2</v>
      </c>
      <c r="Y28" s="10">
        <v>4.3748329999999995E-2</v>
      </c>
      <c r="Z28" s="10">
        <v>4.3680440000000001E-2</v>
      </c>
      <c r="AA28" s="10">
        <v>4.361222E-2</v>
      </c>
      <c r="AB28" s="10">
        <v>4.3556339999999999E-2</v>
      </c>
      <c r="AC28" s="10">
        <v>4.3478060000000006E-2</v>
      </c>
      <c r="AD28" s="10">
        <v>4.3417219999999999E-2</v>
      </c>
      <c r="AE28" s="10">
        <v>4.3362610000000003E-2</v>
      </c>
      <c r="AF28" s="10">
        <v>4.331339E-2</v>
      </c>
      <c r="AG28" s="10">
        <v>4.3252079999999998E-2</v>
      </c>
    </row>
    <row r="29" spans="1:33" x14ac:dyDescent="0.2">
      <c r="B29" s="8" t="s">
        <v>32</v>
      </c>
      <c r="C29" s="10">
        <v>0.23133569999999998</v>
      </c>
      <c r="D29" s="10">
        <v>0.22074541</v>
      </c>
      <c r="E29" s="10">
        <v>0.22414223</v>
      </c>
      <c r="F29" s="10">
        <v>0.22572132</v>
      </c>
      <c r="G29" s="10">
        <v>0.22580020999999997</v>
      </c>
      <c r="H29" s="10">
        <v>0.22623868999999999</v>
      </c>
      <c r="I29" s="10">
        <v>0.22584047000000002</v>
      </c>
      <c r="J29" s="10">
        <v>0.22573140999999999</v>
      </c>
      <c r="K29" s="10">
        <v>0.22599949</v>
      </c>
      <c r="L29" s="10">
        <v>0.22601044000000001</v>
      </c>
      <c r="M29" s="10">
        <v>0.22559878999999999</v>
      </c>
      <c r="N29" s="10">
        <v>0.22644041000000001</v>
      </c>
      <c r="O29" s="10">
        <v>0.22619686000000003</v>
      </c>
      <c r="P29" s="10">
        <v>0.22629662</v>
      </c>
      <c r="Q29" s="10">
        <v>0.22600798</v>
      </c>
      <c r="R29" s="10">
        <v>0.22656197</v>
      </c>
      <c r="S29" s="10">
        <v>0.22636410000000001</v>
      </c>
      <c r="T29" s="10">
        <v>0.22628038</v>
      </c>
      <c r="U29" s="10">
        <v>0.22634644999999998</v>
      </c>
      <c r="V29" s="10">
        <v>0.22652176000000002</v>
      </c>
      <c r="W29" s="10">
        <v>0.22642677</v>
      </c>
      <c r="X29" s="10">
        <v>0.2264765</v>
      </c>
      <c r="Y29" s="10">
        <v>0.22659765000000001</v>
      </c>
      <c r="Z29" s="10">
        <v>0.22653227000000001</v>
      </c>
      <c r="AA29" s="10">
        <v>0.22652031</v>
      </c>
      <c r="AB29" s="10">
        <v>0.22649114999999997</v>
      </c>
      <c r="AC29" s="10">
        <v>0.22666709999999998</v>
      </c>
      <c r="AD29" s="10">
        <v>0.22662942999999999</v>
      </c>
      <c r="AE29" s="10">
        <v>0.22674891999999999</v>
      </c>
      <c r="AF29" s="10">
        <v>0.22661175</v>
      </c>
      <c r="AG29" s="10">
        <v>0.22664550999999999</v>
      </c>
    </row>
    <row r="30" spans="1:33" x14ac:dyDescent="0.2">
      <c r="B30" s="8" t="s">
        <v>33</v>
      </c>
      <c r="C30" s="10">
        <v>0.36435901999999998</v>
      </c>
      <c r="D30" s="10">
        <v>0.36549469000000001</v>
      </c>
      <c r="E30" s="10">
        <v>0.36570121999999999</v>
      </c>
      <c r="F30" s="10">
        <v>0.36526291</v>
      </c>
      <c r="G30" s="10">
        <v>0.36492634000000002</v>
      </c>
      <c r="H30" s="10">
        <v>0.36512718</v>
      </c>
      <c r="I30" s="10">
        <v>0.36490326000000001</v>
      </c>
      <c r="J30" s="10">
        <v>0.36473781999999999</v>
      </c>
      <c r="K30" s="10">
        <v>0.36469901999999998</v>
      </c>
      <c r="L30" s="10">
        <v>0.36471072999999998</v>
      </c>
      <c r="M30" s="10">
        <v>0.36460911000000001</v>
      </c>
      <c r="N30" s="10">
        <v>0.36433002000000003</v>
      </c>
      <c r="O30" s="10">
        <v>0.36439635999999997</v>
      </c>
      <c r="P30" s="10">
        <v>0.36438308999999997</v>
      </c>
      <c r="Q30" s="10">
        <v>0.36430377999999997</v>
      </c>
      <c r="R30" s="10">
        <v>0.36414085000000002</v>
      </c>
      <c r="S30" s="10">
        <v>0.36419842000000002</v>
      </c>
      <c r="T30" s="10">
        <v>0.36426059999999999</v>
      </c>
      <c r="U30" s="10">
        <v>0.36430382</v>
      </c>
      <c r="V30" s="10">
        <v>0.36428246000000003</v>
      </c>
      <c r="W30" s="10">
        <v>0.36434441000000001</v>
      </c>
      <c r="X30" s="10">
        <v>0.36436089000000005</v>
      </c>
      <c r="Y30" s="10">
        <v>0.36436886000000002</v>
      </c>
      <c r="Z30" s="10">
        <v>0.36439532999999996</v>
      </c>
      <c r="AA30" s="10">
        <v>0.36442982000000002</v>
      </c>
      <c r="AB30" s="10">
        <v>0.36448031999999997</v>
      </c>
      <c r="AC30" s="10">
        <v>0.36445079999999996</v>
      </c>
      <c r="AD30" s="10">
        <v>0.36448180999999996</v>
      </c>
      <c r="AE30" s="10">
        <v>0.36449725999999999</v>
      </c>
      <c r="AF30" s="10">
        <v>0.36455841</v>
      </c>
      <c r="AG30" s="10">
        <v>0.36455269000000001</v>
      </c>
    </row>
    <row r="32" spans="1:33" s="14" customFormat="1" x14ac:dyDescent="0.2">
      <c r="A32" s="13"/>
      <c r="B32" s="13" t="s">
        <v>41</v>
      </c>
    </row>
    <row r="33" spans="1:33" x14ac:dyDescent="0.2">
      <c r="A33" s="15" t="s">
        <v>24</v>
      </c>
      <c r="B33" s="15" t="s">
        <v>24</v>
      </c>
      <c r="C33" s="12"/>
    </row>
    <row r="34" spans="1:33" x14ac:dyDescent="0.2">
      <c r="B34" s="8" t="s">
        <v>26</v>
      </c>
      <c r="C34" s="10">
        <v>1.4828788945181286E-3</v>
      </c>
      <c r="D34" s="10">
        <v>1.930594848768548E-3</v>
      </c>
      <c r="E34" s="10">
        <v>1.9022317755514261E-3</v>
      </c>
      <c r="F34" s="10">
        <v>1.8379128309855984E-3</v>
      </c>
      <c r="G34" s="10">
        <v>1.828168324002237E-3</v>
      </c>
      <c r="H34" s="10">
        <v>1.8176545675126822E-3</v>
      </c>
      <c r="I34" s="10">
        <v>1.8299036237153954E-3</v>
      </c>
      <c r="J34" s="10">
        <v>1.8571498585769253E-3</v>
      </c>
      <c r="K34" s="10">
        <v>1.8627109117890636E-3</v>
      </c>
      <c r="L34" s="10">
        <v>1.8805047242911332E-3</v>
      </c>
      <c r="M34" s="10">
        <v>1.9701767107893702E-3</v>
      </c>
      <c r="N34" s="10">
        <v>1.9216711511247583E-3</v>
      </c>
      <c r="O34" s="10">
        <v>1.9535124549548972E-3</v>
      </c>
      <c r="P34" s="10">
        <v>1.9592257805001049E-3</v>
      </c>
      <c r="Q34" s="10">
        <v>1.9870068191581648E-3</v>
      </c>
      <c r="R34" s="10">
        <v>1.9567173773279846E-3</v>
      </c>
      <c r="S34" s="10">
        <v>1.9663038174568734E-3</v>
      </c>
      <c r="T34" s="10">
        <v>1.975281195727738E-3</v>
      </c>
      <c r="U34" s="10">
        <v>1.9806807199030056E-3</v>
      </c>
      <c r="V34" s="10">
        <v>1.9699783340285156E-3</v>
      </c>
      <c r="W34" s="10">
        <v>1.9785851959757692E-3</v>
      </c>
      <c r="X34" s="10">
        <v>1.9785763043443714E-3</v>
      </c>
      <c r="Y34" s="10">
        <v>1.9728411417545069E-3</v>
      </c>
      <c r="Z34" s="10">
        <v>1.9766299463075954E-3</v>
      </c>
      <c r="AA34" s="10">
        <v>1.9800608251998651E-3</v>
      </c>
      <c r="AB34" s="10">
        <v>1.9887841374828441E-3</v>
      </c>
      <c r="AC34" s="10">
        <v>1.979426142799849E-3</v>
      </c>
      <c r="AD34" s="10">
        <v>1.9810510883155777E-3</v>
      </c>
      <c r="AE34" s="10">
        <v>1.9742744269794672E-3</v>
      </c>
      <c r="AF34" s="10">
        <v>1.9831426753557655E-3</v>
      </c>
      <c r="AG34" s="10">
        <v>1.9820773044375646E-3</v>
      </c>
    </row>
    <row r="35" spans="1:33" x14ac:dyDescent="0.2">
      <c r="B35" s="8" t="s">
        <v>27</v>
      </c>
      <c r="C35" s="10">
        <v>1.4638343816825617E-2</v>
      </c>
      <c r="D35" s="10">
        <v>1.9474967960580958E-2</v>
      </c>
      <c r="E35" s="10">
        <v>1.863282756042868E-2</v>
      </c>
      <c r="F35" s="10">
        <v>1.7567341355180132E-2</v>
      </c>
      <c r="G35" s="10">
        <v>1.7287087757546522E-2</v>
      </c>
      <c r="H35" s="10">
        <v>1.7135605740982419E-2</v>
      </c>
      <c r="I35" s="10">
        <v>1.6983624734181212E-2</v>
      </c>
      <c r="J35" s="10">
        <v>1.7013142139071187E-2</v>
      </c>
      <c r="K35" s="10">
        <v>1.6961773421022078E-2</v>
      </c>
      <c r="L35" s="10">
        <v>1.7017324857301504E-2</v>
      </c>
      <c r="M35" s="10">
        <v>1.7601571613048726E-2</v>
      </c>
      <c r="N35" s="10">
        <v>1.7121636303055261E-2</v>
      </c>
      <c r="O35" s="10">
        <v>1.7322074226634433E-2</v>
      </c>
      <c r="P35" s="10">
        <v>1.7300341499230928E-2</v>
      </c>
      <c r="Q35" s="10">
        <v>1.7487755059511299E-2</v>
      </c>
      <c r="R35" s="10">
        <v>1.7115673989774607E-2</v>
      </c>
      <c r="S35" s="10">
        <v>1.7150996739551928E-2</v>
      </c>
      <c r="T35" s="10">
        <v>1.7181382238367286E-2</v>
      </c>
      <c r="U35" s="10">
        <v>1.7166797165833438E-2</v>
      </c>
      <c r="V35" s="10">
        <v>1.7015056525965019E-2</v>
      </c>
      <c r="W35" s="10">
        <v>1.7044107743061546E-2</v>
      </c>
      <c r="X35" s="10">
        <v>1.6996418034176321E-2</v>
      </c>
      <c r="Y35" s="10">
        <v>1.6894598083654698E-2</v>
      </c>
      <c r="Z35" s="10">
        <v>1.6886911411308388E-2</v>
      </c>
      <c r="AA35" s="10">
        <v>1.6878973847795548E-2</v>
      </c>
      <c r="AB35" s="10">
        <v>1.691826085777727E-2</v>
      </c>
      <c r="AC35" s="10">
        <v>1.679038112196873E-2</v>
      </c>
      <c r="AD35" s="10">
        <v>1.6771147018250394E-2</v>
      </c>
      <c r="AE35" s="10">
        <v>1.6672226232436582E-2</v>
      </c>
      <c r="AF35" s="10">
        <v>1.6723241133479626E-2</v>
      </c>
      <c r="AG35" s="10">
        <v>1.6677562359617312E-2</v>
      </c>
    </row>
    <row r="36" spans="1:33" x14ac:dyDescent="0.2">
      <c r="B36" s="8" t="s">
        <v>28</v>
      </c>
      <c r="C36" s="10">
        <v>4.9231514723188652E-2</v>
      </c>
      <c r="D36" s="10">
        <v>5.9779727993885923E-2</v>
      </c>
      <c r="E36" s="10">
        <v>5.9300231814462867E-2</v>
      </c>
      <c r="F36" s="10">
        <v>5.6384145433249468E-2</v>
      </c>
      <c r="G36" s="10">
        <v>5.5158870851321547E-2</v>
      </c>
      <c r="H36" s="10">
        <v>5.4266676923976812E-2</v>
      </c>
      <c r="I36" s="10">
        <v>5.3969873645453491E-2</v>
      </c>
      <c r="J36" s="10">
        <v>5.4160830252349773E-2</v>
      </c>
      <c r="K36" s="10">
        <v>5.3925569149977093E-2</v>
      </c>
      <c r="L36" s="10">
        <v>5.4058247164468484E-2</v>
      </c>
      <c r="M36" s="10">
        <v>5.5737138196120709E-2</v>
      </c>
      <c r="N36" s="10">
        <v>5.4441043936682157E-2</v>
      </c>
      <c r="O36" s="10">
        <v>5.4946650749391986E-2</v>
      </c>
      <c r="P36" s="10">
        <v>5.4878685914749897E-2</v>
      </c>
      <c r="Q36" s="10">
        <v>5.5389156665411908E-2</v>
      </c>
      <c r="R36" s="10">
        <v>5.438256083709446E-2</v>
      </c>
      <c r="S36" s="10">
        <v>5.4375099695470372E-2</v>
      </c>
      <c r="T36" s="10">
        <v>5.4388264958355512E-2</v>
      </c>
      <c r="U36" s="10">
        <v>5.4343530638309989E-2</v>
      </c>
      <c r="V36" s="10">
        <v>5.3885413094520405E-2</v>
      </c>
      <c r="W36" s="10">
        <v>5.3917492134765356E-2</v>
      </c>
      <c r="X36" s="10">
        <v>5.3751887895970116E-2</v>
      </c>
      <c r="Y36" s="10">
        <v>5.344845554429032E-2</v>
      </c>
      <c r="Z36" s="10">
        <v>5.3369524344398706E-2</v>
      </c>
      <c r="AA36" s="10">
        <v>5.3314370613362597E-2</v>
      </c>
      <c r="AB36" s="10">
        <v>5.3405464317018786E-2</v>
      </c>
      <c r="AC36" s="10">
        <v>5.3037935929880167E-2</v>
      </c>
      <c r="AD36" s="10">
        <v>5.2937621203491547E-2</v>
      </c>
      <c r="AE36" s="10">
        <v>5.2648684112079777E-2</v>
      </c>
      <c r="AF36" s="10">
        <v>5.2742157314736013E-2</v>
      </c>
      <c r="AG36" s="10">
        <v>5.2612220623821669E-2</v>
      </c>
    </row>
    <row r="37" spans="1:33" x14ac:dyDescent="0.2">
      <c r="B37" s="8" t="s">
        <v>29</v>
      </c>
      <c r="C37" s="10">
        <v>0.15778514063469481</v>
      </c>
      <c r="D37" s="10">
        <v>0.12936239942976352</v>
      </c>
      <c r="E37" s="10">
        <v>0.13655394352008893</v>
      </c>
      <c r="F37" s="10">
        <v>0.13905731966618151</v>
      </c>
      <c r="G37" s="10">
        <v>0.13619597177321552</v>
      </c>
      <c r="H37" s="10">
        <v>0.13399412723502954</v>
      </c>
      <c r="I37" s="10">
        <v>0.13195044022474225</v>
      </c>
      <c r="J37" s="10">
        <v>0.13046840589175615</v>
      </c>
      <c r="K37" s="10">
        <v>0.13065065906327022</v>
      </c>
      <c r="L37" s="10">
        <v>0.13043451617977156</v>
      </c>
      <c r="M37" s="10">
        <v>0.13039465444345652</v>
      </c>
      <c r="N37" s="10">
        <v>0.13313379027360842</v>
      </c>
      <c r="O37" s="10">
        <v>0.1322953553390962</v>
      </c>
      <c r="P37" s="10">
        <v>0.13268900220480281</v>
      </c>
      <c r="Q37" s="10">
        <v>0.1325716320265394</v>
      </c>
      <c r="R37" s="10">
        <v>0.13326623712238864</v>
      </c>
      <c r="S37" s="10">
        <v>0.13179809640265358</v>
      </c>
      <c r="T37" s="10">
        <v>0.13109828343906127</v>
      </c>
      <c r="U37" s="10">
        <v>0.13084241308099367</v>
      </c>
      <c r="V37" s="10">
        <v>0.13060515354334698</v>
      </c>
      <c r="W37" s="10">
        <v>0.12979109431953176</v>
      </c>
      <c r="X37" s="10">
        <v>0.12949490326651056</v>
      </c>
      <c r="Y37" s="10">
        <v>0.12918335843637119</v>
      </c>
      <c r="Z37" s="10">
        <v>0.12854038509306487</v>
      </c>
      <c r="AA37" s="10">
        <v>0.1281927231633779</v>
      </c>
      <c r="AB37" s="10">
        <v>0.12793354746551924</v>
      </c>
      <c r="AC37" s="10">
        <v>0.12798330691383653</v>
      </c>
      <c r="AD37" s="10">
        <v>0.12745073316973565</v>
      </c>
      <c r="AE37" s="10">
        <v>0.1270946087529731</v>
      </c>
      <c r="AF37" s="10">
        <v>0.12643350140442655</v>
      </c>
      <c r="AG37" s="10">
        <v>0.12629452950202061</v>
      </c>
    </row>
    <row r="38" spans="1:33" x14ac:dyDescent="0.2">
      <c r="B38" s="8" t="s">
        <v>30</v>
      </c>
      <c r="C38" s="10">
        <v>6.5273112021776061E-2</v>
      </c>
      <c r="D38" s="10">
        <v>4.4232737663585577E-2</v>
      </c>
      <c r="E38" s="10">
        <v>4.9225426384224988E-2</v>
      </c>
      <c r="F38" s="10">
        <v>5.0553490558958157E-2</v>
      </c>
      <c r="G38" s="10">
        <v>4.9194416136070326E-2</v>
      </c>
      <c r="H38" s="10">
        <v>4.8331011165363411E-2</v>
      </c>
      <c r="I38" s="10">
        <v>4.7089771456298231E-2</v>
      </c>
      <c r="J38" s="10">
        <v>4.6162081862182965E-2</v>
      </c>
      <c r="K38" s="10">
        <v>4.6175138190379453E-2</v>
      </c>
      <c r="L38" s="10">
        <v>4.5863928878532252E-2</v>
      </c>
      <c r="M38" s="10">
        <v>4.5281079097794871E-2</v>
      </c>
      <c r="N38" s="10">
        <v>4.6704685953821351E-2</v>
      </c>
      <c r="O38" s="10">
        <v>4.6067277776669975E-2</v>
      </c>
      <c r="P38" s="10">
        <v>4.6149822976080078E-2</v>
      </c>
      <c r="Q38" s="10">
        <v>4.5884395797171601E-2</v>
      </c>
      <c r="R38" s="10">
        <v>4.6391957625208438E-2</v>
      </c>
      <c r="S38" s="10">
        <v>4.5620323948269717E-2</v>
      </c>
      <c r="T38" s="10">
        <v>4.5204782778232595E-2</v>
      </c>
      <c r="U38" s="10">
        <v>4.5011112305076748E-2</v>
      </c>
      <c r="V38" s="10">
        <v>4.4959696907669787E-2</v>
      </c>
      <c r="W38" s="10">
        <v>4.4516029693643544E-2</v>
      </c>
      <c r="X38" s="10">
        <v>4.4356077608455384E-2</v>
      </c>
      <c r="Y38" s="10">
        <v>4.4227230202277888E-2</v>
      </c>
      <c r="Z38" s="10">
        <v>4.3898803570127633E-2</v>
      </c>
      <c r="AA38" s="10">
        <v>4.3689159134660524E-2</v>
      </c>
      <c r="AB38" s="10">
        <v>4.3504703637814265E-2</v>
      </c>
      <c r="AC38" s="10">
        <v>4.3557446626066816E-2</v>
      </c>
      <c r="AD38" s="10">
        <v>4.3289033574419482E-2</v>
      </c>
      <c r="AE38" s="10">
        <v>4.3184458360536908E-2</v>
      </c>
      <c r="AF38" s="10">
        <v>4.2808530448778373E-2</v>
      </c>
      <c r="AG38" s="10">
        <v>4.276657706230743E-2</v>
      </c>
    </row>
    <row r="39" spans="1:33" x14ac:dyDescent="0.2">
      <c r="B39" s="8" t="s">
        <v>31</v>
      </c>
      <c r="C39" s="10">
        <v>3.8993384260102046E-3</v>
      </c>
      <c r="D39" s="10">
        <v>3.4119804992953106E-3</v>
      </c>
      <c r="E39" s="10">
        <v>3.6484476602492879E-3</v>
      </c>
      <c r="F39" s="10">
        <v>3.6512673355590976E-3</v>
      </c>
      <c r="G39" s="10">
        <v>3.5943652314136569E-3</v>
      </c>
      <c r="H39" s="10">
        <v>3.5688500736947549E-3</v>
      </c>
      <c r="I39" s="10">
        <v>3.5246199061481987E-3</v>
      </c>
      <c r="J39" s="10">
        <v>3.4947930091642231E-3</v>
      </c>
      <c r="K39" s="10">
        <v>3.5013970133997902E-3</v>
      </c>
      <c r="L39" s="10">
        <v>3.5057502187312065E-3</v>
      </c>
      <c r="M39" s="10">
        <v>3.5455107481183333E-3</v>
      </c>
      <c r="N39" s="10">
        <v>3.5837236638875448E-3</v>
      </c>
      <c r="O39" s="10">
        <v>3.5830518932993129E-3</v>
      </c>
      <c r="P39" s="10">
        <v>3.5947083519692925E-3</v>
      </c>
      <c r="Q39" s="10">
        <v>3.6043182699089277E-3</v>
      </c>
      <c r="R39" s="10">
        <v>3.6038971474126181E-3</v>
      </c>
      <c r="S39" s="10">
        <v>3.5791620513278949E-3</v>
      </c>
      <c r="T39" s="10">
        <v>3.5686153230703199E-3</v>
      </c>
      <c r="U39" s="10">
        <v>3.5641976351569729E-3</v>
      </c>
      <c r="V39" s="10">
        <v>3.5553308132618747E-3</v>
      </c>
      <c r="W39" s="10">
        <v>3.5427311884931958E-3</v>
      </c>
      <c r="X39" s="10">
        <v>3.5362187046744614E-3</v>
      </c>
      <c r="Y39" s="10">
        <v>3.5267196133447541E-3</v>
      </c>
      <c r="Z39" s="10">
        <v>3.515381272698858E-3</v>
      </c>
      <c r="AA39" s="10">
        <v>3.5088657173292671E-3</v>
      </c>
      <c r="AB39" s="10">
        <v>3.5078941493271905E-3</v>
      </c>
      <c r="AC39" s="10">
        <v>3.503450342223892E-3</v>
      </c>
      <c r="AD39" s="10">
        <v>3.4927769693745537E-3</v>
      </c>
      <c r="AE39" s="10">
        <v>3.4838192767537887E-3</v>
      </c>
      <c r="AF39" s="10">
        <v>3.4737004148332699E-3</v>
      </c>
      <c r="AG39" s="10">
        <v>3.4690208154074267E-3</v>
      </c>
    </row>
    <row r="40" spans="1:33" x14ac:dyDescent="0.2">
      <c r="B40" s="8" t="s">
        <v>32</v>
      </c>
      <c r="C40" s="10">
        <v>7.5659021555906703E-2</v>
      </c>
      <c r="D40" s="10">
        <v>0.10291064316188628</v>
      </c>
      <c r="E40" s="10">
        <v>0.10416472155646631</v>
      </c>
      <c r="F40" s="10">
        <v>0.10004383040302658</v>
      </c>
      <c r="G40" s="10">
        <v>9.9906501421951011E-2</v>
      </c>
      <c r="H40" s="10">
        <v>9.9410609076737516E-2</v>
      </c>
      <c r="I40" s="10">
        <v>9.9825558381088114E-2</v>
      </c>
      <c r="J40" s="10">
        <v>0.1017542140653688</v>
      </c>
      <c r="K40" s="10">
        <v>0.10220993266556801</v>
      </c>
      <c r="L40" s="10">
        <v>0.103390684724567</v>
      </c>
      <c r="M40" s="10">
        <v>0.10755976910564806</v>
      </c>
      <c r="N40" s="10">
        <v>0.10544641330342121</v>
      </c>
      <c r="O40" s="10">
        <v>0.10727928142263406</v>
      </c>
      <c r="P40" s="10">
        <v>0.10777486674483341</v>
      </c>
      <c r="Q40" s="10">
        <v>0.1095472330189541</v>
      </c>
      <c r="R40" s="10">
        <v>0.10791551493768073</v>
      </c>
      <c r="S40" s="10">
        <v>0.10855846043152433</v>
      </c>
      <c r="T40" s="10">
        <v>0.10916574053977628</v>
      </c>
      <c r="U40" s="10">
        <v>0.10958257869128535</v>
      </c>
      <c r="V40" s="10">
        <v>0.10907815675617624</v>
      </c>
      <c r="W40" s="10">
        <v>0.1096554923737397</v>
      </c>
      <c r="X40" s="10">
        <v>0.10975061593099826</v>
      </c>
      <c r="Y40" s="10">
        <v>0.10951583741384203</v>
      </c>
      <c r="Z40" s="10">
        <v>0.10978026236157029</v>
      </c>
      <c r="AA40" s="10">
        <v>0.11006974141731937</v>
      </c>
      <c r="AB40" s="10">
        <v>0.11066423276850046</v>
      </c>
      <c r="AC40" s="10">
        <v>0.1102014546915619</v>
      </c>
      <c r="AD40" s="10">
        <v>0.11035617580212627</v>
      </c>
      <c r="AE40" s="10">
        <v>0.11006811401568678</v>
      </c>
      <c r="AF40" s="10">
        <v>0.11064336539203833</v>
      </c>
      <c r="AG40" s="10">
        <v>0.11069252932685279</v>
      </c>
    </row>
    <row r="41" spans="1:33" x14ac:dyDescent="0.2">
      <c r="B41" s="8" t="s">
        <v>33</v>
      </c>
      <c r="C41" s="10">
        <v>2.1035509929031318E-2</v>
      </c>
      <c r="D41" s="10">
        <v>1.8460160318266104E-2</v>
      </c>
      <c r="E41" s="10">
        <v>2.0501937719762536E-2</v>
      </c>
      <c r="F41" s="10">
        <v>2.1214951482880339E-2</v>
      </c>
      <c r="G41" s="10">
        <v>2.1320481911583273E-2</v>
      </c>
      <c r="H41" s="10">
        <v>2.1415326889112254E-2</v>
      </c>
      <c r="I41" s="10">
        <v>2.1382125497858007E-2</v>
      </c>
      <c r="J41" s="10">
        <v>2.1569537429782848E-2</v>
      </c>
      <c r="K41" s="10">
        <v>2.1865359292862797E-2</v>
      </c>
      <c r="L41" s="10">
        <v>2.2089345347288156E-2</v>
      </c>
      <c r="M41" s="10">
        <v>2.2353669748281312E-2</v>
      </c>
      <c r="N41" s="10">
        <v>2.2980744413648994E-2</v>
      </c>
      <c r="O41" s="10">
        <v>2.3063264910433763E-2</v>
      </c>
      <c r="P41" s="10">
        <v>2.3318632815871879E-2</v>
      </c>
      <c r="Q41" s="10">
        <v>2.3522925187744056E-2</v>
      </c>
      <c r="R41" s="10">
        <v>2.3794721807174804E-2</v>
      </c>
      <c r="S41" s="10">
        <v>2.371712496180341E-2</v>
      </c>
      <c r="T41" s="10">
        <v>2.3777037611249101E-2</v>
      </c>
      <c r="U41" s="10">
        <v>2.3847209652428356E-2</v>
      </c>
      <c r="V41" s="10">
        <v>2.394988787023301E-2</v>
      </c>
      <c r="W41" s="10">
        <v>2.3945957912032554E-2</v>
      </c>
      <c r="X41" s="10">
        <v>2.402754864814003E-2</v>
      </c>
      <c r="Y41" s="10">
        <v>2.4068914602531112E-2</v>
      </c>
      <c r="Z41" s="10">
        <v>2.4101984379496715E-2</v>
      </c>
      <c r="AA41" s="10">
        <v>2.4126425719297014E-2</v>
      </c>
      <c r="AB41" s="10">
        <v>2.4193093271221544E-2</v>
      </c>
      <c r="AC41" s="10">
        <v>2.4297702255725688E-2</v>
      </c>
      <c r="AD41" s="10">
        <v>2.4302652396622056E-2</v>
      </c>
      <c r="AE41" s="10">
        <v>2.4334801916450124E-2</v>
      </c>
      <c r="AF41" s="10">
        <v>2.4313874603999943E-2</v>
      </c>
      <c r="AG41" s="10">
        <v>2.4407190598501733E-2</v>
      </c>
    </row>
    <row r="42" spans="1:33" x14ac:dyDescent="0.2">
      <c r="A42" s="15" t="s">
        <v>42</v>
      </c>
      <c r="B42" s="8" t="s">
        <v>35</v>
      </c>
      <c r="C42" s="10">
        <v>2.5724910040040839E-2</v>
      </c>
      <c r="D42" s="10">
        <v>2.0422590797260828E-2</v>
      </c>
      <c r="E42" s="10">
        <v>2.0891191868574445E-2</v>
      </c>
      <c r="F42" s="10">
        <v>2.1745246388059265E-2</v>
      </c>
      <c r="G42" s="10">
        <v>2.1863871733083781E-2</v>
      </c>
      <c r="H42" s="10">
        <v>2.1988489724231036E-2</v>
      </c>
      <c r="I42" s="10">
        <v>2.1906659087373256E-2</v>
      </c>
      <c r="J42" s="10">
        <v>2.1629694185954059E-2</v>
      </c>
      <c r="K42" s="10">
        <v>2.1620257698752449E-2</v>
      </c>
      <c r="L42" s="10">
        <v>2.1474349926532136E-2</v>
      </c>
      <c r="M42" s="10">
        <v>2.0904748863865383E-2</v>
      </c>
      <c r="N42" s="10">
        <v>2.1321719882144392E-2</v>
      </c>
      <c r="O42" s="10">
        <v>2.1057404788024533E-2</v>
      </c>
      <c r="P42" s="10">
        <v>2.1024020397900495E-2</v>
      </c>
      <c r="Q42" s="10">
        <v>2.0801605499238728E-2</v>
      </c>
      <c r="R42" s="10">
        <v>2.1129761968416566E-2</v>
      </c>
      <c r="S42" s="10">
        <v>2.1005007384794765E-2</v>
      </c>
      <c r="T42" s="10">
        <v>2.0917581970118133E-2</v>
      </c>
      <c r="U42" s="10">
        <v>2.0873582158662099E-2</v>
      </c>
      <c r="V42" s="10">
        <v>2.0976825805473744E-2</v>
      </c>
      <c r="W42" s="10">
        <v>2.0885490534912211E-2</v>
      </c>
      <c r="X42" s="10">
        <v>2.0885421509669069E-2</v>
      </c>
      <c r="Y42" s="10">
        <v>2.0936366795535583E-2</v>
      </c>
      <c r="Z42" s="10">
        <v>2.0897587112312453E-2</v>
      </c>
      <c r="AA42" s="10">
        <v>2.0860409367188078E-2</v>
      </c>
      <c r="AB42" s="10">
        <v>2.0779980868531462E-2</v>
      </c>
      <c r="AC42" s="10">
        <v>2.08769357001467E-2</v>
      </c>
      <c r="AD42" s="10">
        <v>2.0853332471217085E-2</v>
      </c>
      <c r="AE42" s="10">
        <v>2.0907717899384448E-2</v>
      </c>
      <c r="AF42" s="10">
        <v>2.0809209789528167E-2</v>
      </c>
      <c r="AG42" s="10">
        <v>2.0819600972996368E-2</v>
      </c>
    </row>
    <row r="43" spans="1:33" x14ac:dyDescent="0.2">
      <c r="B43" s="8" t="s">
        <v>36</v>
      </c>
      <c r="C43" s="10">
        <v>0.11824679229811114</v>
      </c>
      <c r="D43" s="10">
        <v>0.12814175627619698</v>
      </c>
      <c r="E43" s="10">
        <v>0.12314000106211466</v>
      </c>
      <c r="F43" s="10">
        <v>0.12433429950361051</v>
      </c>
      <c r="G43" s="10">
        <v>0.12643823736329016</v>
      </c>
      <c r="H43" s="10">
        <v>0.12787045520621024</v>
      </c>
      <c r="I43" s="10">
        <v>0.12905775599595629</v>
      </c>
      <c r="J43" s="10">
        <v>0.1296334149652395</v>
      </c>
      <c r="K43" s="10">
        <v>0.12978008762956134</v>
      </c>
      <c r="L43" s="10">
        <v>0.12991707447335846</v>
      </c>
      <c r="M43" s="10">
        <v>0.12914883678345795</v>
      </c>
      <c r="N43" s="10">
        <v>0.12906915441405686</v>
      </c>
      <c r="O43" s="10">
        <v>0.12916341344381749</v>
      </c>
      <c r="P43" s="10">
        <v>0.1291295354883096</v>
      </c>
      <c r="Q43" s="10">
        <v>0.12894805612095137</v>
      </c>
      <c r="R43" s="10">
        <v>0.12931874569924159</v>
      </c>
      <c r="S43" s="10">
        <v>0.1299918156191836</v>
      </c>
      <c r="T43" s="10">
        <v>0.13028009517263797</v>
      </c>
      <c r="U43" s="10">
        <v>0.13041965991837473</v>
      </c>
      <c r="V43" s="10">
        <v>0.13082487581192526</v>
      </c>
      <c r="W43" s="10">
        <v>0.13113734608615127</v>
      </c>
      <c r="X43" s="10">
        <v>0.13138614488348574</v>
      </c>
      <c r="Y43" s="10">
        <v>0.13171273037762851</v>
      </c>
      <c r="Z43" s="10">
        <v>0.13205231089848987</v>
      </c>
      <c r="AA43" s="10">
        <v>0.13225825301665289</v>
      </c>
      <c r="AB43" s="10">
        <v>0.13230123036246577</v>
      </c>
      <c r="AC43" s="10">
        <v>0.13255128943608371</v>
      </c>
      <c r="AD43" s="10">
        <v>0.13285463318273424</v>
      </c>
      <c r="AE43" s="10">
        <v>0.13314654587516309</v>
      </c>
      <c r="AF43" s="10">
        <v>0.13337563697315283</v>
      </c>
      <c r="AG43" s="10">
        <v>0.13352453543456977</v>
      </c>
    </row>
    <row r="44" spans="1:33" x14ac:dyDescent="0.2">
      <c r="B44" s="8" t="s">
        <v>37</v>
      </c>
      <c r="C44" s="10">
        <v>1.7932498478878973E-2</v>
      </c>
      <c r="D44" s="10">
        <v>2.5508088258940641E-2</v>
      </c>
      <c r="E44" s="10">
        <v>2.3946264553953215E-2</v>
      </c>
      <c r="F44" s="10">
        <v>2.2739845328895471E-2</v>
      </c>
      <c r="G44" s="10">
        <v>2.2977823229349478E-2</v>
      </c>
      <c r="H44" s="10">
        <v>2.2713972616192846E-2</v>
      </c>
      <c r="I44" s="10">
        <v>2.3486291818621604E-2</v>
      </c>
      <c r="J44" s="10">
        <v>2.3851333088330314E-2</v>
      </c>
      <c r="K44" s="10">
        <v>2.3724442112177287E-2</v>
      </c>
      <c r="L44" s="10">
        <v>2.3758297241581634E-2</v>
      </c>
      <c r="M44" s="10">
        <v>2.3997495655945746E-2</v>
      </c>
      <c r="N44" s="10">
        <v>2.3228998410670876E-2</v>
      </c>
      <c r="O44" s="10">
        <v>2.3462731870564243E-2</v>
      </c>
      <c r="P44" s="10">
        <v>2.3380596428258682E-2</v>
      </c>
      <c r="Q44" s="10">
        <v>2.3587603922964408E-2</v>
      </c>
      <c r="R44" s="10">
        <v>2.3217922374304669E-2</v>
      </c>
      <c r="S44" s="10">
        <v>2.3462440694450512E-2</v>
      </c>
      <c r="T44" s="10">
        <v>2.3585170176099915E-2</v>
      </c>
      <c r="U44" s="10">
        <v>2.3606670494961384E-2</v>
      </c>
      <c r="V44" s="10">
        <v>2.352800860435492E-2</v>
      </c>
      <c r="W44" s="10">
        <v>2.3680329258923515E-2</v>
      </c>
      <c r="X44" s="10">
        <v>2.3683906584030291E-2</v>
      </c>
      <c r="Y44" s="10">
        <v>2.3660044340357199E-2</v>
      </c>
      <c r="Z44" s="10">
        <v>2.3754600217658937E-2</v>
      </c>
      <c r="AA44" s="10">
        <v>2.3801295296983268E-2</v>
      </c>
      <c r="AB44" s="10">
        <v>2.3857240646425009E-2</v>
      </c>
      <c r="AC44" s="10">
        <v>2.3743667755170724E-2</v>
      </c>
      <c r="AD44" s="10">
        <v>2.3817740447800738E-2</v>
      </c>
      <c r="AE44" s="10">
        <v>2.3804996271094069E-2</v>
      </c>
      <c r="AF44" s="10">
        <v>2.3954599078744237E-2</v>
      </c>
      <c r="AG44" s="10">
        <v>2.394428982076138E-2</v>
      </c>
    </row>
    <row r="45" spans="1:33" x14ac:dyDescent="0.2">
      <c r="B45" s="8" t="s">
        <v>38</v>
      </c>
      <c r="C45" s="10">
        <v>2.5214771900281454E-2</v>
      </c>
      <c r="D45" s="10">
        <v>2.5896370045315115E-2</v>
      </c>
      <c r="E45" s="10">
        <v>2.5058985228182454E-2</v>
      </c>
      <c r="F45" s="10">
        <v>2.5079907417757411E-2</v>
      </c>
      <c r="G45" s="10">
        <v>2.5217568715644324E-2</v>
      </c>
      <c r="H45" s="10">
        <v>2.515764865737868E-2</v>
      </c>
      <c r="I45" s="10">
        <v>2.5404186603685451E-2</v>
      </c>
      <c r="J45" s="10">
        <v>2.5328464259993827E-2</v>
      </c>
      <c r="K45" s="10">
        <v>2.5230854860625533E-2</v>
      </c>
      <c r="L45" s="10">
        <v>2.5124483674679711E-2</v>
      </c>
      <c r="M45" s="10">
        <v>2.4827468982067294E-2</v>
      </c>
      <c r="N45" s="10">
        <v>2.4741476829987556E-2</v>
      </c>
      <c r="O45" s="10">
        <v>2.464856432463618E-2</v>
      </c>
      <c r="P45" s="10">
        <v>2.4555893188664291E-2</v>
      </c>
      <c r="Q45" s="10">
        <v>2.4464419604070885E-2</v>
      </c>
      <c r="R45" s="10">
        <v>2.4494011906058013E-2</v>
      </c>
      <c r="S45" s="10">
        <v>2.4525071963143324E-2</v>
      </c>
      <c r="T45" s="10">
        <v>2.4507797390559916E-2</v>
      </c>
      <c r="U45" s="10">
        <v>2.4481714835731749E-2</v>
      </c>
      <c r="V45" s="10">
        <v>2.4499796104316119E-2</v>
      </c>
      <c r="W45" s="10">
        <v>2.44967925657576E-2</v>
      </c>
      <c r="X45" s="10">
        <v>2.4491408337082014E-2</v>
      </c>
      <c r="Y45" s="10">
        <v>2.4505679616994624E-2</v>
      </c>
      <c r="Z45" s="10">
        <v>2.4511812008522083E-2</v>
      </c>
      <c r="AA45" s="10">
        <v>2.4500159647680212E-2</v>
      </c>
      <c r="AB45" s="10">
        <v>2.4461611471301926E-2</v>
      </c>
      <c r="AC45" s="10">
        <v>2.4469503678327117E-2</v>
      </c>
      <c r="AD45" s="10">
        <v>2.4479013304228078E-2</v>
      </c>
      <c r="AE45" s="10">
        <v>2.4500279288886435E-2</v>
      </c>
      <c r="AF45" s="10">
        <v>2.4494111482512924E-2</v>
      </c>
      <c r="AG45" s="10">
        <v>2.4487645107317938E-2</v>
      </c>
    </row>
    <row r="46" spans="1:33" x14ac:dyDescent="0.2">
      <c r="B46" s="8" t="s">
        <v>39</v>
      </c>
      <c r="C46" s="10">
        <v>3.0466396993235188E-2</v>
      </c>
      <c r="D46" s="10">
        <v>2.7517124806924382E-2</v>
      </c>
      <c r="E46" s="10">
        <v>2.7044683381198295E-2</v>
      </c>
      <c r="F46" s="10">
        <v>2.7116654996237208E-2</v>
      </c>
      <c r="G46" s="10">
        <v>2.7013097582964062E-2</v>
      </c>
      <c r="H46" s="10">
        <v>2.7169099301135563E-2</v>
      </c>
      <c r="I46" s="10">
        <v>2.6826050576361532E-2</v>
      </c>
      <c r="J46" s="10">
        <v>2.655373702853283E-2</v>
      </c>
      <c r="K46" s="10">
        <v>2.6369650554348045E-2</v>
      </c>
      <c r="L46" s="10">
        <v>2.6143268077263276E-2</v>
      </c>
      <c r="M46" s="10">
        <v>2.5654986237663643E-2</v>
      </c>
      <c r="N46" s="10">
        <v>2.5627063324375102E-2</v>
      </c>
      <c r="O46" s="10">
        <v>2.5397874388155783E-2</v>
      </c>
      <c r="P46" s="10">
        <v>2.5244322667514751E-2</v>
      </c>
      <c r="Q46" s="10">
        <v>2.4977476857083791E-2</v>
      </c>
      <c r="R46" s="10">
        <v>2.5037724619894595E-2</v>
      </c>
      <c r="S46" s="10">
        <v>2.4961063348970285E-2</v>
      </c>
      <c r="T46" s="10">
        <v>2.48660040177432E-2</v>
      </c>
      <c r="U46" s="10">
        <v>2.4774781111887623E-2</v>
      </c>
      <c r="V46" s="10">
        <v>2.4771790089522228E-2</v>
      </c>
      <c r="W46" s="10">
        <v>2.4693017828376341E-2</v>
      </c>
      <c r="X46" s="10">
        <v>2.4639748624025338E-2</v>
      </c>
      <c r="Y46" s="10">
        <v>2.4625409031436063E-2</v>
      </c>
      <c r="Z46" s="10">
        <v>2.4570323828725142E-2</v>
      </c>
      <c r="AA46" s="10">
        <v>2.4507838184879688E-2</v>
      </c>
      <c r="AB46" s="10">
        <v>2.4419527395685838E-2</v>
      </c>
      <c r="AC46" s="10">
        <v>2.4415619365466434E-2</v>
      </c>
      <c r="AD46" s="10">
        <v>2.4375198724634027E-2</v>
      </c>
      <c r="AE46" s="10">
        <v>2.4379894706395722E-2</v>
      </c>
      <c r="AF46" s="10">
        <v>2.4308164569796793E-2</v>
      </c>
      <c r="AG46" s="10">
        <v>2.4265987602812712E-2</v>
      </c>
    </row>
    <row r="47" spans="1:33" x14ac:dyDescent="0.2">
      <c r="B47" s="8" t="s">
        <v>40</v>
      </c>
      <c r="C47" s="10">
        <v>2.9443200157133174E-2</v>
      </c>
      <c r="D47" s="10">
        <v>2.9225721017057022E-2</v>
      </c>
      <c r="E47" s="10">
        <v>2.8502754986052009E-2</v>
      </c>
      <c r="F47" s="10">
        <v>2.8356666220172612E-2</v>
      </c>
      <c r="G47" s="10">
        <v>2.8403137986589163E-2</v>
      </c>
      <c r="H47" s="10">
        <v>2.8477928674293211E-2</v>
      </c>
      <c r="I47" s="10">
        <v>2.8467416740289183E-2</v>
      </c>
      <c r="J47" s="10">
        <v>2.8353863991513059E-2</v>
      </c>
      <c r="K47" s="10">
        <v>2.8207050695720631E-2</v>
      </c>
      <c r="L47" s="10">
        <v>2.8055353334092287E-2</v>
      </c>
      <c r="M47" s="10">
        <v>2.7717051343862476E-2</v>
      </c>
      <c r="N47" s="10">
        <v>2.7551491040270343E-2</v>
      </c>
      <c r="O47" s="10">
        <v>2.7436837750890487E-2</v>
      </c>
      <c r="P47" s="10">
        <v>2.7306788241321878E-2</v>
      </c>
      <c r="Q47" s="10">
        <v>2.7132888284804903E-2</v>
      </c>
      <c r="R47" s="10">
        <v>2.7116870442184714E-2</v>
      </c>
      <c r="S47" s="10">
        <v>2.713586297532887E-2</v>
      </c>
      <c r="T47" s="10">
        <v>2.7104252365611686E-2</v>
      </c>
      <c r="U47" s="10">
        <v>2.7045708772477573E-2</v>
      </c>
      <c r="V47" s="10">
        <v>2.7046409591200183E-2</v>
      </c>
      <c r="W47" s="10">
        <v>2.703182596401834E-2</v>
      </c>
      <c r="X47" s="10">
        <v>2.7001776736665754E-2</v>
      </c>
      <c r="Y47" s="10">
        <v>2.6999803781911632E-2</v>
      </c>
      <c r="Z47" s="10">
        <v>2.699146743764504E-2</v>
      </c>
      <c r="AA47" s="10">
        <v>2.6962806249725631E-2</v>
      </c>
      <c r="AB47" s="10">
        <v>2.6912763267070369E-2</v>
      </c>
      <c r="AC47" s="10">
        <v>2.689765083370188E-2</v>
      </c>
      <c r="AD47" s="10">
        <v>2.6893439388081666E-2</v>
      </c>
      <c r="AE47" s="10">
        <v>2.6908194332771307E-2</v>
      </c>
      <c r="AF47" s="10">
        <v>2.6892354167985244E-2</v>
      </c>
      <c r="AG47" s="10">
        <v>2.6863786475734997E-2</v>
      </c>
    </row>
    <row r="48" spans="1:33" x14ac:dyDescent="0.2">
      <c r="B48" s="8" t="s">
        <v>32</v>
      </c>
      <c r="C48" s="10">
        <v>0.14134497940897447</v>
      </c>
      <c r="D48" s="10">
        <v>0.13695858574153205</v>
      </c>
      <c r="E48" s="10">
        <v>0.13584592980720997</v>
      </c>
      <c r="F48" s="10">
        <v>0.1376199554938029</v>
      </c>
      <c r="G48" s="10">
        <v>0.13898324213671684</v>
      </c>
      <c r="H48" s="10">
        <v>0.14028161834400368</v>
      </c>
      <c r="I48" s="10">
        <v>0.14079890376699467</v>
      </c>
      <c r="J48" s="10">
        <v>0.14074803173234365</v>
      </c>
      <c r="K48" s="10">
        <v>0.14076321860207916</v>
      </c>
      <c r="L48" s="10">
        <v>0.14052418973668715</v>
      </c>
      <c r="M48" s="10">
        <v>0.1388688066758843</v>
      </c>
      <c r="N48" s="10">
        <v>0.13918526949636112</v>
      </c>
      <c r="O48" s="10">
        <v>0.13876942134333242</v>
      </c>
      <c r="P48" s="10">
        <v>0.13856926198530728</v>
      </c>
      <c r="Q48" s="10">
        <v>0.13786609126207816</v>
      </c>
      <c r="R48" s="10">
        <v>0.13855914645107303</v>
      </c>
      <c r="S48" s="10">
        <v>0.13881429267124129</v>
      </c>
      <c r="T48" s="10">
        <v>0.138854852704203</v>
      </c>
      <c r="U48" s="10">
        <v>0.13890008003559925</v>
      </c>
      <c r="V48" s="10">
        <v>0.139306675043641</v>
      </c>
      <c r="W48" s="10">
        <v>0.13939028206169221</v>
      </c>
      <c r="X48" s="10">
        <v>0.13953394939535232</v>
      </c>
      <c r="Y48" s="10">
        <v>0.13984744303250637</v>
      </c>
      <c r="Z48" s="10">
        <v>0.139981153790594</v>
      </c>
      <c r="AA48" s="10">
        <v>0.14004385078672416</v>
      </c>
      <c r="AB48" s="10">
        <v>0.13994524567575065</v>
      </c>
      <c r="AC48" s="10">
        <v>0.1402273356099096</v>
      </c>
      <c r="AD48" s="10">
        <v>0.14037851431437795</v>
      </c>
      <c r="AE48" s="10">
        <v>0.14070656734237202</v>
      </c>
      <c r="AF48" s="10">
        <v>0.14069837155731588</v>
      </c>
      <c r="AG48" s="10">
        <v>0.14076910489215921</v>
      </c>
    </row>
    <row r="49" spans="1:35" x14ac:dyDescent="0.2">
      <c r="B49" s="8" t="s">
        <v>33</v>
      </c>
      <c r="C49" s="10">
        <v>0.22262157626070736</v>
      </c>
      <c r="D49" s="10">
        <v>0.22676637234921296</v>
      </c>
      <c r="E49" s="10">
        <v>0.22164061748886429</v>
      </c>
      <c r="F49" s="10">
        <v>0.22269702045751344</v>
      </c>
      <c r="G49" s="10">
        <v>0.22461735475926203</v>
      </c>
      <c r="H49" s="10">
        <v>0.22640084996859883</v>
      </c>
      <c r="I49" s="10">
        <v>0.22749677676902919</v>
      </c>
      <c r="J49" s="10">
        <v>0.22742129800786628</v>
      </c>
      <c r="K49" s="10">
        <v>0.2271518748835408</v>
      </c>
      <c r="L49" s="10">
        <v>0.2267624443433926</v>
      </c>
      <c r="M49" s="10">
        <v>0.22443751586103916</v>
      </c>
      <c r="N49" s="10">
        <v>0.22394135401589602</v>
      </c>
      <c r="O49" s="10">
        <v>0.22355337742892026</v>
      </c>
      <c r="P49" s="10">
        <v>0.2231243924952383</v>
      </c>
      <c r="Q49" s="10">
        <v>0.22222727790673602</v>
      </c>
      <c r="R49" s="10">
        <v>0.22269865222291377</v>
      </c>
      <c r="S49" s="10">
        <v>0.22333906332445674</v>
      </c>
      <c r="T49" s="10">
        <v>0.22352513266481436</v>
      </c>
      <c r="U49" s="10">
        <v>0.22355919324237047</v>
      </c>
      <c r="V49" s="10">
        <v>0.22402694681216564</v>
      </c>
      <c r="W49" s="10">
        <v>0.22429357658328489</v>
      </c>
      <c r="X49" s="10">
        <v>0.22448560440887044</v>
      </c>
      <c r="Y49" s="10">
        <v>0.22487458890976711</v>
      </c>
      <c r="Z49" s="10">
        <v>0.22517091595517164</v>
      </c>
      <c r="AA49" s="10">
        <v>0.22530498626949938</v>
      </c>
      <c r="AB49" s="10">
        <v>0.22520653865008064</v>
      </c>
      <c r="AC49" s="10">
        <v>0.22546706004047362</v>
      </c>
      <c r="AD49" s="10">
        <v>0.22576686082833719</v>
      </c>
      <c r="AE49" s="10">
        <v>0.22618479620674745</v>
      </c>
      <c r="AF49" s="10">
        <v>0.22634649185015474</v>
      </c>
      <c r="AG49" s="10">
        <v>0.22642299799951388</v>
      </c>
    </row>
    <row r="50" spans="1:35" x14ac:dyDescent="0.2">
      <c r="C50" s="12"/>
    </row>
    <row r="51" spans="1:35" s="14" customFormat="1" x14ac:dyDescent="0.2">
      <c r="A51" s="13"/>
      <c r="B51" s="13" t="s">
        <v>43</v>
      </c>
    </row>
    <row r="52" spans="1:35" x14ac:dyDescent="0.2">
      <c r="A52" s="15" t="s">
        <v>24</v>
      </c>
    </row>
    <row r="53" spans="1:35" x14ac:dyDescent="0.2">
      <c r="B53" s="8" t="s">
        <v>26</v>
      </c>
      <c r="C53" s="16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</row>
    <row r="54" spans="1:35" x14ac:dyDescent="0.2">
      <c r="B54" s="17" t="s">
        <v>27</v>
      </c>
      <c r="C54" s="18">
        <v>1.6121222711343745E-2</v>
      </c>
      <c r="D54" s="10">
        <v>2.1405562809349504E-2</v>
      </c>
      <c r="E54" s="10">
        <v>2.0535059335980106E-2</v>
      </c>
      <c r="F54" s="10">
        <v>1.9405254186165729E-2</v>
      </c>
      <c r="G54" s="10">
        <v>1.9115256081548758E-2</v>
      </c>
      <c r="H54" s="10">
        <v>1.8953260308495101E-2</v>
      </c>
      <c r="I54" s="10">
        <v>1.8813528357896608E-2</v>
      </c>
      <c r="J54" s="10">
        <v>1.8870291997648114E-2</v>
      </c>
      <c r="K54" s="10">
        <v>1.8824484332811139E-2</v>
      </c>
      <c r="L54" s="10">
        <v>1.8897829581592637E-2</v>
      </c>
      <c r="M54" s="10">
        <v>1.9571748323838099E-2</v>
      </c>
      <c r="N54" s="10">
        <v>1.9043307454180022E-2</v>
      </c>
      <c r="O54" s="10">
        <v>1.9275586681589331E-2</v>
      </c>
      <c r="P54" s="10">
        <v>1.9259567279731035E-2</v>
      </c>
      <c r="Q54" s="10">
        <v>1.9474761878669464E-2</v>
      </c>
      <c r="R54" s="10">
        <v>1.9072391367102592E-2</v>
      </c>
      <c r="S54" s="10">
        <v>1.9117300557008804E-2</v>
      </c>
      <c r="T54" s="10">
        <v>1.9156663434095025E-2</v>
      </c>
      <c r="U54" s="10">
        <v>1.9147477885736446E-2</v>
      </c>
      <c r="V54" s="10">
        <v>1.8985034859993533E-2</v>
      </c>
      <c r="W54" s="10">
        <v>1.9022692939037314E-2</v>
      </c>
      <c r="X54" s="10">
        <v>1.8974994338520689E-2</v>
      </c>
      <c r="Y54" s="10">
        <v>1.8867439225409205E-2</v>
      </c>
      <c r="Z54" s="10">
        <v>1.8863541357615983E-2</v>
      </c>
      <c r="AA54" s="10">
        <v>1.8859034672995413E-2</v>
      </c>
      <c r="AB54" s="10">
        <v>1.8907044995260115E-2</v>
      </c>
      <c r="AC54" s="10">
        <v>1.8769807264768578E-2</v>
      </c>
      <c r="AD54" s="10">
        <v>1.8752198106565972E-2</v>
      </c>
      <c r="AE54" s="10">
        <v>1.8646500659416049E-2</v>
      </c>
      <c r="AF54" s="10">
        <v>1.8706383808835395E-2</v>
      </c>
      <c r="AG54" s="10">
        <v>1.8659639664054876E-2</v>
      </c>
      <c r="AH54" s="10"/>
      <c r="AI54" s="10"/>
    </row>
    <row r="55" spans="1:35" x14ac:dyDescent="0.2">
      <c r="B55" s="8" t="s">
        <v>28</v>
      </c>
      <c r="C55" s="18">
        <v>4.9231514723188652E-2</v>
      </c>
      <c r="D55" s="10">
        <v>5.9779727993885923E-2</v>
      </c>
      <c r="E55" s="10">
        <v>5.9300231814462867E-2</v>
      </c>
      <c r="F55" s="10">
        <v>5.6384145433249468E-2</v>
      </c>
      <c r="G55" s="10">
        <v>5.5158870851321547E-2</v>
      </c>
      <c r="H55" s="10">
        <v>5.4266676923976812E-2</v>
      </c>
      <c r="I55" s="10">
        <v>5.3969873645453491E-2</v>
      </c>
      <c r="J55" s="10">
        <v>5.4160830252349773E-2</v>
      </c>
      <c r="K55" s="10">
        <v>5.3925569149977093E-2</v>
      </c>
      <c r="L55" s="10">
        <v>5.4058247164468484E-2</v>
      </c>
      <c r="M55" s="10">
        <v>5.5737138196120709E-2</v>
      </c>
      <c r="N55" s="10">
        <v>5.4441043936682157E-2</v>
      </c>
      <c r="O55" s="10">
        <v>5.4946650749391986E-2</v>
      </c>
      <c r="P55" s="10">
        <v>5.4878685914749897E-2</v>
      </c>
      <c r="Q55" s="10">
        <v>5.5389156665411908E-2</v>
      </c>
      <c r="R55" s="10">
        <v>5.438256083709446E-2</v>
      </c>
      <c r="S55" s="10">
        <v>5.4375099695470372E-2</v>
      </c>
      <c r="T55" s="10">
        <v>5.4388264958355512E-2</v>
      </c>
      <c r="U55" s="10">
        <v>5.4343530638309989E-2</v>
      </c>
      <c r="V55" s="10">
        <v>5.3885413094520405E-2</v>
      </c>
      <c r="W55" s="10">
        <v>5.3917492134765356E-2</v>
      </c>
      <c r="X55" s="10">
        <v>5.3751887895970116E-2</v>
      </c>
      <c r="Y55" s="10">
        <v>5.344845554429032E-2</v>
      </c>
      <c r="Z55" s="10">
        <v>5.3369524344398706E-2</v>
      </c>
      <c r="AA55" s="10">
        <v>5.3314370613362597E-2</v>
      </c>
      <c r="AB55" s="10">
        <v>5.3405464317018786E-2</v>
      </c>
      <c r="AC55" s="10">
        <v>5.3037935929880167E-2</v>
      </c>
      <c r="AD55" s="10">
        <v>5.2937621203491547E-2</v>
      </c>
      <c r="AE55" s="10">
        <v>5.2648684112079777E-2</v>
      </c>
      <c r="AF55" s="10">
        <v>5.2742157314736013E-2</v>
      </c>
      <c r="AG55" s="10">
        <v>5.2612220623821669E-2</v>
      </c>
      <c r="AH55" s="10"/>
      <c r="AI55" s="10"/>
    </row>
    <row r="56" spans="1:35" x14ac:dyDescent="0.2">
      <c r="B56" s="8" t="s">
        <v>29</v>
      </c>
      <c r="C56" s="18">
        <v>0.15778514063469481</v>
      </c>
      <c r="D56" s="10">
        <v>0.12936239942976352</v>
      </c>
      <c r="E56" s="10">
        <v>0.13655394352008893</v>
      </c>
      <c r="F56" s="10">
        <v>0.13905731966618151</v>
      </c>
      <c r="G56" s="10">
        <v>0.13619597177321552</v>
      </c>
      <c r="H56" s="10">
        <v>0.13399412723502954</v>
      </c>
      <c r="I56" s="10">
        <v>0.13195044022474225</v>
      </c>
      <c r="J56" s="10">
        <v>0.13046840589175615</v>
      </c>
      <c r="K56" s="10">
        <v>0.13065065906327022</v>
      </c>
      <c r="L56" s="10">
        <v>0.13043451617977156</v>
      </c>
      <c r="M56" s="10">
        <v>0.13039465444345652</v>
      </c>
      <c r="N56" s="10">
        <v>0.13313379027360842</v>
      </c>
      <c r="O56" s="10">
        <v>0.1322953553390962</v>
      </c>
      <c r="P56" s="10">
        <v>0.13268900220480281</v>
      </c>
      <c r="Q56" s="10">
        <v>0.1325716320265394</v>
      </c>
      <c r="R56" s="10">
        <v>0.13326623712238864</v>
      </c>
      <c r="S56" s="10">
        <v>0.13179809640265358</v>
      </c>
      <c r="T56" s="10">
        <v>0.13109828343906127</v>
      </c>
      <c r="U56" s="10">
        <v>0.13084241308099367</v>
      </c>
      <c r="V56" s="10">
        <v>0.13060515354334698</v>
      </c>
      <c r="W56" s="10">
        <v>0.12979109431953176</v>
      </c>
      <c r="X56" s="10">
        <v>0.12949490326651056</v>
      </c>
      <c r="Y56" s="10">
        <v>0.12918335843637119</v>
      </c>
      <c r="Z56" s="10">
        <v>0.12854038509306487</v>
      </c>
      <c r="AA56" s="10">
        <v>0.1281927231633779</v>
      </c>
      <c r="AB56" s="10">
        <v>0.12793354746551924</v>
      </c>
      <c r="AC56" s="10">
        <v>0.12798330691383653</v>
      </c>
      <c r="AD56" s="10">
        <v>0.12745073316973565</v>
      </c>
      <c r="AE56" s="10">
        <v>0.1270946087529731</v>
      </c>
      <c r="AF56" s="10">
        <v>0.12643350140442655</v>
      </c>
      <c r="AG56" s="10">
        <v>0.12629452950202061</v>
      </c>
      <c r="AH56" s="10"/>
      <c r="AI56" s="10"/>
    </row>
    <row r="57" spans="1:35" x14ac:dyDescent="0.2">
      <c r="B57" s="8" t="s">
        <v>30</v>
      </c>
      <c r="C57" s="18">
        <v>6.5273112021776061E-2</v>
      </c>
      <c r="D57" s="10">
        <v>4.4232737663585577E-2</v>
      </c>
      <c r="E57" s="10">
        <v>4.9225426384224988E-2</v>
      </c>
      <c r="F57" s="10">
        <v>5.0553490558958157E-2</v>
      </c>
      <c r="G57" s="10">
        <v>4.9194416136070326E-2</v>
      </c>
      <c r="H57" s="10">
        <v>4.8331011165363411E-2</v>
      </c>
      <c r="I57" s="10">
        <v>4.7089771456298231E-2</v>
      </c>
      <c r="J57" s="10">
        <v>4.6162081862182965E-2</v>
      </c>
      <c r="K57" s="10">
        <v>4.6175138190379453E-2</v>
      </c>
      <c r="L57" s="10">
        <v>4.5863928878532252E-2</v>
      </c>
      <c r="M57" s="10">
        <v>4.5281079097794871E-2</v>
      </c>
      <c r="N57" s="10">
        <v>4.6704685953821351E-2</v>
      </c>
      <c r="O57" s="10">
        <v>4.6067277776669975E-2</v>
      </c>
      <c r="P57" s="10">
        <v>4.6149822976080078E-2</v>
      </c>
      <c r="Q57" s="10">
        <v>4.5884395797171601E-2</v>
      </c>
      <c r="R57" s="10">
        <v>4.6391957625208438E-2</v>
      </c>
      <c r="S57" s="10">
        <v>4.5620323948269717E-2</v>
      </c>
      <c r="T57" s="10">
        <v>4.5204782778232595E-2</v>
      </c>
      <c r="U57" s="10">
        <v>4.5011112305076748E-2</v>
      </c>
      <c r="V57" s="10">
        <v>4.4959696907669787E-2</v>
      </c>
      <c r="W57" s="10">
        <v>4.4516029693643544E-2</v>
      </c>
      <c r="X57" s="10">
        <v>4.4356077608455384E-2</v>
      </c>
      <c r="Y57" s="10">
        <v>4.4227230202277888E-2</v>
      </c>
      <c r="Z57" s="10">
        <v>4.3898803570127633E-2</v>
      </c>
      <c r="AA57" s="10">
        <v>4.3689159134660524E-2</v>
      </c>
      <c r="AB57" s="10">
        <v>4.3504703637814265E-2</v>
      </c>
      <c r="AC57" s="10">
        <v>4.3557446626066816E-2</v>
      </c>
      <c r="AD57" s="10">
        <v>4.3289033574419482E-2</v>
      </c>
      <c r="AE57" s="10">
        <v>4.3184458360536908E-2</v>
      </c>
      <c r="AF57" s="10">
        <v>4.2808530448778373E-2</v>
      </c>
      <c r="AG57" s="10">
        <v>4.276657706230743E-2</v>
      </c>
      <c r="AH57" s="10"/>
      <c r="AI57" s="10"/>
    </row>
    <row r="58" spans="1:35" x14ac:dyDescent="0.2">
      <c r="B58" s="8" t="s">
        <v>31</v>
      </c>
      <c r="C58" s="18">
        <v>3.8993384260102046E-3</v>
      </c>
      <c r="D58" s="10">
        <v>3.4119804992953106E-3</v>
      </c>
      <c r="E58" s="10">
        <v>3.6484476602492879E-3</v>
      </c>
      <c r="F58" s="10">
        <v>3.6512673355590976E-3</v>
      </c>
      <c r="G58" s="10">
        <v>3.5943652314136569E-3</v>
      </c>
      <c r="H58" s="10">
        <v>3.5688500736947549E-3</v>
      </c>
      <c r="I58" s="10">
        <v>3.5246199061481987E-3</v>
      </c>
      <c r="J58" s="10">
        <v>3.4947930091642231E-3</v>
      </c>
      <c r="K58" s="10">
        <v>3.5013970133997902E-3</v>
      </c>
      <c r="L58" s="10">
        <v>3.5057502187312065E-3</v>
      </c>
      <c r="M58" s="10">
        <v>3.5455107481183333E-3</v>
      </c>
      <c r="N58" s="10">
        <v>3.5837236638875448E-3</v>
      </c>
      <c r="O58" s="10">
        <v>3.5830518932993129E-3</v>
      </c>
      <c r="P58" s="10">
        <v>3.5947083519692925E-3</v>
      </c>
      <c r="Q58" s="10">
        <v>3.6043182699089277E-3</v>
      </c>
      <c r="R58" s="10">
        <v>3.6038971474126181E-3</v>
      </c>
      <c r="S58" s="10">
        <v>3.5791620513278949E-3</v>
      </c>
      <c r="T58" s="10">
        <v>3.5686153230703199E-3</v>
      </c>
      <c r="U58" s="10">
        <v>3.5641976351569729E-3</v>
      </c>
      <c r="V58" s="10">
        <v>3.5553308132618747E-3</v>
      </c>
      <c r="W58" s="10">
        <v>3.5427311884931958E-3</v>
      </c>
      <c r="X58" s="10">
        <v>3.5362187046744614E-3</v>
      </c>
      <c r="Y58" s="10">
        <v>3.5267196133447541E-3</v>
      </c>
      <c r="Z58" s="10">
        <v>3.515381272698858E-3</v>
      </c>
      <c r="AA58" s="10">
        <v>3.5088657173292671E-3</v>
      </c>
      <c r="AB58" s="10">
        <v>3.5078941493271905E-3</v>
      </c>
      <c r="AC58" s="10">
        <v>3.503450342223892E-3</v>
      </c>
      <c r="AD58" s="10">
        <v>3.4927769693745537E-3</v>
      </c>
      <c r="AE58" s="10">
        <v>3.4838192767537887E-3</v>
      </c>
      <c r="AF58" s="10">
        <v>3.4737004148332699E-3</v>
      </c>
      <c r="AG58" s="10">
        <v>3.4690208154074267E-3</v>
      </c>
      <c r="AH58" s="10"/>
      <c r="AI58" s="10"/>
    </row>
    <row r="59" spans="1:35" x14ac:dyDescent="0.2">
      <c r="B59" s="8" t="s">
        <v>32</v>
      </c>
      <c r="C59" s="18">
        <v>7.5659021555906703E-2</v>
      </c>
      <c r="D59" s="10">
        <v>0.10291064316188628</v>
      </c>
      <c r="E59" s="10">
        <v>0.10416472155646631</v>
      </c>
      <c r="F59" s="10">
        <v>0.10004383040302658</v>
      </c>
      <c r="G59" s="10">
        <v>9.9906501421951011E-2</v>
      </c>
      <c r="H59" s="10">
        <v>9.9410609076737516E-2</v>
      </c>
      <c r="I59" s="10">
        <v>9.9825558381088114E-2</v>
      </c>
      <c r="J59" s="10">
        <v>0.1017542140653688</v>
      </c>
      <c r="K59" s="10">
        <v>0.10220993266556801</v>
      </c>
      <c r="L59" s="10">
        <v>0.103390684724567</v>
      </c>
      <c r="M59" s="10">
        <v>0.10755976910564806</v>
      </c>
      <c r="N59" s="10">
        <v>0.10544641330342121</v>
      </c>
      <c r="O59" s="10">
        <v>0.10727928142263406</v>
      </c>
      <c r="P59" s="10">
        <v>0.10777486674483341</v>
      </c>
      <c r="Q59" s="10">
        <v>0.1095472330189541</v>
      </c>
      <c r="R59" s="10">
        <v>0.10791551493768073</v>
      </c>
      <c r="S59" s="10">
        <v>0.10855846043152433</v>
      </c>
      <c r="T59" s="10">
        <v>0.10916574053977628</v>
      </c>
      <c r="U59" s="10">
        <v>0.10958257869128535</v>
      </c>
      <c r="V59" s="10">
        <v>0.10907815675617624</v>
      </c>
      <c r="W59" s="10">
        <v>0.1096554923737397</v>
      </c>
      <c r="X59" s="10">
        <v>0.10975061593099826</v>
      </c>
      <c r="Y59" s="10">
        <v>0.10951583741384203</v>
      </c>
      <c r="Z59" s="10">
        <v>0.10978026236157029</v>
      </c>
      <c r="AA59" s="10">
        <v>0.11006974141731937</v>
      </c>
      <c r="AB59" s="10">
        <v>0.11066423276850046</v>
      </c>
      <c r="AC59" s="10">
        <v>0.1102014546915619</v>
      </c>
      <c r="AD59" s="10">
        <v>0.11035617580212627</v>
      </c>
      <c r="AE59" s="10">
        <v>0.11006811401568678</v>
      </c>
      <c r="AF59" s="10">
        <v>0.11064336539203833</v>
      </c>
      <c r="AG59" s="10">
        <v>0.11069252932685279</v>
      </c>
      <c r="AH59" s="10"/>
      <c r="AI59" s="10"/>
    </row>
    <row r="60" spans="1:35" x14ac:dyDescent="0.2">
      <c r="B60" s="8" t="s">
        <v>33</v>
      </c>
      <c r="C60" s="18">
        <v>2.1035509929031318E-2</v>
      </c>
      <c r="D60" s="10">
        <v>1.8460160318266104E-2</v>
      </c>
      <c r="E60" s="10">
        <v>2.0501937719762536E-2</v>
      </c>
      <c r="F60" s="10">
        <v>2.1214951482880339E-2</v>
      </c>
      <c r="G60" s="10">
        <v>2.1320481911583273E-2</v>
      </c>
      <c r="H60" s="10">
        <v>2.1415326889112254E-2</v>
      </c>
      <c r="I60" s="10">
        <v>2.1382125497858007E-2</v>
      </c>
      <c r="J60" s="10">
        <v>2.1569537429782848E-2</v>
      </c>
      <c r="K60" s="10">
        <v>2.1865359292862797E-2</v>
      </c>
      <c r="L60" s="10">
        <v>2.2089345347288156E-2</v>
      </c>
      <c r="M60" s="10">
        <v>2.2353669748281312E-2</v>
      </c>
      <c r="N60" s="10">
        <v>2.2980744413648994E-2</v>
      </c>
      <c r="O60" s="10">
        <v>2.3063264910433763E-2</v>
      </c>
      <c r="P60" s="10">
        <v>2.3318632815871879E-2</v>
      </c>
      <c r="Q60" s="10">
        <v>2.3522925187744056E-2</v>
      </c>
      <c r="R60" s="10">
        <v>2.3794721807174804E-2</v>
      </c>
      <c r="S60" s="10">
        <v>2.371712496180341E-2</v>
      </c>
      <c r="T60" s="10">
        <v>2.3777037611249101E-2</v>
      </c>
      <c r="U60" s="10">
        <v>2.3847209652428356E-2</v>
      </c>
      <c r="V60" s="10">
        <v>2.394988787023301E-2</v>
      </c>
      <c r="W60" s="10">
        <v>2.3945957912032554E-2</v>
      </c>
      <c r="X60" s="10">
        <v>2.402754864814003E-2</v>
      </c>
      <c r="Y60" s="10">
        <v>2.4068914602531112E-2</v>
      </c>
      <c r="Z60" s="10">
        <v>2.4101984379496715E-2</v>
      </c>
      <c r="AA60" s="10">
        <v>2.4126425719297014E-2</v>
      </c>
      <c r="AB60" s="10">
        <v>2.4193093271221544E-2</v>
      </c>
      <c r="AC60" s="10">
        <v>2.4297702255725688E-2</v>
      </c>
      <c r="AD60" s="10">
        <v>2.4302652396622056E-2</v>
      </c>
      <c r="AE60" s="10">
        <v>2.4334801916450124E-2</v>
      </c>
      <c r="AF60" s="10">
        <v>2.4313874603999943E-2</v>
      </c>
      <c r="AG60" s="10">
        <v>2.4407190598501733E-2</v>
      </c>
      <c r="AH60" s="10"/>
      <c r="AI60" s="10"/>
    </row>
    <row r="61" spans="1:35" x14ac:dyDescent="0.2">
      <c r="A61" s="15" t="s">
        <v>34</v>
      </c>
      <c r="B61" s="8" t="s">
        <v>35</v>
      </c>
      <c r="C61" s="18">
        <v>2.5724910040040839E-2</v>
      </c>
      <c r="D61" s="10">
        <v>2.0422590797260828E-2</v>
      </c>
      <c r="E61" s="10">
        <v>2.0891191868574445E-2</v>
      </c>
      <c r="F61" s="10">
        <v>2.1745246388059265E-2</v>
      </c>
      <c r="G61" s="10">
        <v>2.1863871733083781E-2</v>
      </c>
      <c r="H61" s="10">
        <v>2.1988489724231036E-2</v>
      </c>
      <c r="I61" s="10">
        <v>2.1906659087373256E-2</v>
      </c>
      <c r="J61" s="10">
        <v>2.1629694185954059E-2</v>
      </c>
      <c r="K61" s="10">
        <v>2.1620257698752449E-2</v>
      </c>
      <c r="L61" s="10">
        <v>2.1474349926532136E-2</v>
      </c>
      <c r="M61" s="10">
        <v>2.0904748863865383E-2</v>
      </c>
      <c r="N61" s="10">
        <v>2.1321719882144392E-2</v>
      </c>
      <c r="O61" s="10">
        <v>2.1057404788024533E-2</v>
      </c>
      <c r="P61" s="10">
        <v>2.1024020397900495E-2</v>
      </c>
      <c r="Q61" s="10">
        <v>2.0801605499238728E-2</v>
      </c>
      <c r="R61" s="10">
        <v>2.1129761968416566E-2</v>
      </c>
      <c r="S61" s="10">
        <v>2.1005007384794765E-2</v>
      </c>
      <c r="T61" s="10">
        <v>2.0917581970118133E-2</v>
      </c>
      <c r="U61" s="10">
        <v>2.0873582158662099E-2</v>
      </c>
      <c r="V61" s="10">
        <v>2.0976825805473744E-2</v>
      </c>
      <c r="W61" s="10">
        <v>2.0885490534912211E-2</v>
      </c>
      <c r="X61" s="10">
        <v>2.0885421509669069E-2</v>
      </c>
      <c r="Y61" s="10">
        <v>2.0936366795535583E-2</v>
      </c>
      <c r="Z61" s="10">
        <v>2.0897587112312453E-2</v>
      </c>
      <c r="AA61" s="10">
        <v>2.0860409367188078E-2</v>
      </c>
      <c r="AB61" s="10">
        <v>2.0779980868531462E-2</v>
      </c>
      <c r="AC61" s="10">
        <v>2.08769357001467E-2</v>
      </c>
      <c r="AD61" s="10">
        <v>2.0853332471217085E-2</v>
      </c>
      <c r="AE61" s="10">
        <v>2.0907717899384448E-2</v>
      </c>
      <c r="AF61" s="10">
        <v>2.0809209789528167E-2</v>
      </c>
      <c r="AG61" s="10">
        <v>2.0819600972996368E-2</v>
      </c>
      <c r="AH61" s="10"/>
      <c r="AI61" s="10"/>
    </row>
    <row r="62" spans="1:35" x14ac:dyDescent="0.2">
      <c r="B62" s="8" t="s">
        <v>36</v>
      </c>
      <c r="C62" s="16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</row>
    <row r="63" spans="1:35" x14ac:dyDescent="0.2">
      <c r="B63" s="8" t="s">
        <v>37</v>
      </c>
      <c r="C63" s="18">
        <v>1.7932498478878973E-2</v>
      </c>
      <c r="D63" s="10">
        <v>2.5508088258940641E-2</v>
      </c>
      <c r="E63" s="10">
        <v>2.3946264553953215E-2</v>
      </c>
      <c r="F63" s="10">
        <v>2.2739845328895471E-2</v>
      </c>
      <c r="G63" s="10">
        <v>2.2977823229349478E-2</v>
      </c>
      <c r="H63" s="10">
        <v>2.2713972616192846E-2</v>
      </c>
      <c r="I63" s="10">
        <v>2.3486291818621604E-2</v>
      </c>
      <c r="J63" s="10">
        <v>2.3851333088330314E-2</v>
      </c>
      <c r="K63" s="10">
        <v>2.3724442112177287E-2</v>
      </c>
      <c r="L63" s="10">
        <v>2.3758297241581634E-2</v>
      </c>
      <c r="M63" s="10">
        <v>2.3997495655945746E-2</v>
      </c>
      <c r="N63" s="10">
        <v>2.3228998410670876E-2</v>
      </c>
      <c r="O63" s="10">
        <v>2.3462731870564243E-2</v>
      </c>
      <c r="P63" s="10">
        <v>2.3380596428258682E-2</v>
      </c>
      <c r="Q63" s="10">
        <v>2.3587603922964408E-2</v>
      </c>
      <c r="R63" s="10">
        <v>2.3217922374304669E-2</v>
      </c>
      <c r="S63" s="10">
        <v>2.3462440694450512E-2</v>
      </c>
      <c r="T63" s="10">
        <v>2.3585170176099915E-2</v>
      </c>
      <c r="U63" s="10">
        <v>2.3606670494961384E-2</v>
      </c>
      <c r="V63" s="10">
        <v>2.352800860435492E-2</v>
      </c>
      <c r="W63" s="10">
        <v>2.3680329258923515E-2</v>
      </c>
      <c r="X63" s="10">
        <v>2.3683906584030291E-2</v>
      </c>
      <c r="Y63" s="10">
        <v>2.3660044340357199E-2</v>
      </c>
      <c r="Z63" s="10">
        <v>2.3754600217658937E-2</v>
      </c>
      <c r="AA63" s="10">
        <v>2.3801295296983268E-2</v>
      </c>
      <c r="AB63" s="10">
        <v>2.3857240646425009E-2</v>
      </c>
      <c r="AC63" s="10">
        <v>2.3743667755170724E-2</v>
      </c>
      <c r="AD63" s="10">
        <v>2.3817740447800738E-2</v>
      </c>
      <c r="AE63" s="10">
        <v>2.3804996271094069E-2</v>
      </c>
      <c r="AF63" s="10">
        <v>2.3954599078744237E-2</v>
      </c>
      <c r="AG63" s="10">
        <v>2.394428982076138E-2</v>
      </c>
      <c r="AH63" s="10"/>
      <c r="AI63" s="10"/>
    </row>
    <row r="64" spans="1:35" x14ac:dyDescent="0.2">
      <c r="B64" s="8" t="s">
        <v>38</v>
      </c>
      <c r="C64" s="16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</row>
    <row r="65" spans="1:35" x14ac:dyDescent="0.2">
      <c r="B65" s="8" t="s">
        <v>39</v>
      </c>
      <c r="C65" s="18">
        <v>3.0466396993235188E-2</v>
      </c>
      <c r="D65" s="10">
        <v>2.7517124806924382E-2</v>
      </c>
      <c r="E65" s="10">
        <v>2.7044683381198295E-2</v>
      </c>
      <c r="F65" s="10">
        <v>2.7116654996237208E-2</v>
      </c>
      <c r="G65" s="10">
        <v>2.7013097582964062E-2</v>
      </c>
      <c r="H65" s="10">
        <v>2.7169099301135563E-2</v>
      </c>
      <c r="I65" s="10">
        <v>2.6826050576361532E-2</v>
      </c>
      <c r="J65" s="10">
        <v>2.655373702853283E-2</v>
      </c>
      <c r="K65" s="10">
        <v>2.6369650554348045E-2</v>
      </c>
      <c r="L65" s="10">
        <v>2.6143268077263276E-2</v>
      </c>
      <c r="M65" s="10">
        <v>2.5654986237663643E-2</v>
      </c>
      <c r="N65" s="10">
        <v>2.5627063324375102E-2</v>
      </c>
      <c r="O65" s="10">
        <v>2.5397874388155783E-2</v>
      </c>
      <c r="P65" s="10">
        <v>2.5244322667514751E-2</v>
      </c>
      <c r="Q65" s="10">
        <v>2.4977476857083791E-2</v>
      </c>
      <c r="R65" s="10">
        <v>2.5037724619894595E-2</v>
      </c>
      <c r="S65" s="10">
        <v>2.4961063348970285E-2</v>
      </c>
      <c r="T65" s="10">
        <v>2.48660040177432E-2</v>
      </c>
      <c r="U65" s="10">
        <v>2.4774781111887623E-2</v>
      </c>
      <c r="V65" s="10">
        <v>2.4771790089522228E-2</v>
      </c>
      <c r="W65" s="10">
        <v>2.4693017828376341E-2</v>
      </c>
      <c r="X65" s="10">
        <v>2.4639748624025338E-2</v>
      </c>
      <c r="Y65" s="10">
        <v>2.4625409031436063E-2</v>
      </c>
      <c r="Z65" s="10">
        <v>2.4570323828725142E-2</v>
      </c>
      <c r="AA65" s="10">
        <v>2.4507838184879688E-2</v>
      </c>
      <c r="AB65" s="10">
        <v>2.4419527395685838E-2</v>
      </c>
      <c r="AC65" s="10">
        <v>2.4415619365466434E-2</v>
      </c>
      <c r="AD65" s="10">
        <v>2.4375198724634027E-2</v>
      </c>
      <c r="AE65" s="10">
        <v>2.4379894706395722E-2</v>
      </c>
      <c r="AF65" s="10">
        <v>2.4308164569796793E-2</v>
      </c>
      <c r="AG65" s="10">
        <v>2.4265987602812712E-2</v>
      </c>
      <c r="AH65" s="10"/>
      <c r="AI65" s="10"/>
    </row>
    <row r="66" spans="1:35" x14ac:dyDescent="0.2">
      <c r="B66" s="8" t="s">
        <v>40</v>
      </c>
      <c r="C66" s="18">
        <v>2.9443200157133174E-2</v>
      </c>
      <c r="D66" s="10">
        <v>2.9225721017057022E-2</v>
      </c>
      <c r="E66" s="10">
        <v>2.8502754986052009E-2</v>
      </c>
      <c r="F66" s="10">
        <v>2.8356666220172612E-2</v>
      </c>
      <c r="G66" s="10">
        <v>2.8403137986589163E-2</v>
      </c>
      <c r="H66" s="10">
        <v>2.8477928674293211E-2</v>
      </c>
      <c r="I66" s="10">
        <v>2.8467416740289183E-2</v>
      </c>
      <c r="J66" s="10">
        <v>2.8353863991513059E-2</v>
      </c>
      <c r="K66" s="10">
        <v>2.8207050695720631E-2</v>
      </c>
      <c r="L66" s="10">
        <v>2.8055353334092287E-2</v>
      </c>
      <c r="M66" s="10">
        <v>2.7717051343862476E-2</v>
      </c>
      <c r="N66" s="10">
        <v>2.7551491040270343E-2</v>
      </c>
      <c r="O66" s="10">
        <v>2.7436837750890487E-2</v>
      </c>
      <c r="P66" s="10">
        <v>2.7306788241321878E-2</v>
      </c>
      <c r="Q66" s="10">
        <v>2.7132888284804903E-2</v>
      </c>
      <c r="R66" s="10">
        <v>2.7116870442184714E-2</v>
      </c>
      <c r="S66" s="10">
        <v>2.713586297532887E-2</v>
      </c>
      <c r="T66" s="10">
        <v>2.7104252365611686E-2</v>
      </c>
      <c r="U66" s="10">
        <v>2.7045708772477573E-2</v>
      </c>
      <c r="V66" s="10">
        <v>2.7046409591200183E-2</v>
      </c>
      <c r="W66" s="10">
        <v>2.703182596401834E-2</v>
      </c>
      <c r="X66" s="10">
        <v>2.7001776736665754E-2</v>
      </c>
      <c r="Y66" s="10">
        <v>2.6999803781911632E-2</v>
      </c>
      <c r="Z66" s="10">
        <v>2.699146743764504E-2</v>
      </c>
      <c r="AA66" s="10">
        <v>2.6962806249725631E-2</v>
      </c>
      <c r="AB66" s="10">
        <v>2.6912763267070369E-2</v>
      </c>
      <c r="AC66" s="10">
        <v>2.689765083370188E-2</v>
      </c>
      <c r="AD66" s="10">
        <v>2.6893439388081666E-2</v>
      </c>
      <c r="AE66" s="10">
        <v>2.6908194332771307E-2</v>
      </c>
      <c r="AF66" s="10">
        <v>2.6892354167985244E-2</v>
      </c>
      <c r="AG66" s="10">
        <v>2.6863786475734997E-2</v>
      </c>
      <c r="AH66" s="10"/>
      <c r="AI66" s="10"/>
    </row>
    <row r="67" spans="1:35" x14ac:dyDescent="0.2">
      <c r="B67" s="8" t="s">
        <v>32</v>
      </c>
      <c r="C67" s="18">
        <v>0.14134497940897447</v>
      </c>
      <c r="D67" s="10">
        <v>0.13695858574153205</v>
      </c>
      <c r="E67" s="10">
        <v>0.13584592980720997</v>
      </c>
      <c r="F67" s="10">
        <v>0.1376199554938029</v>
      </c>
      <c r="G67" s="10">
        <v>0.13898324213671684</v>
      </c>
      <c r="H67" s="10">
        <v>0.14028161834400368</v>
      </c>
      <c r="I67" s="10">
        <v>0.14079890376699467</v>
      </c>
      <c r="J67" s="10">
        <v>0.14074803173234365</v>
      </c>
      <c r="K67" s="10">
        <v>0.14076321860207916</v>
      </c>
      <c r="L67" s="10">
        <v>0.14052418973668715</v>
      </c>
      <c r="M67" s="10">
        <v>0.1388688066758843</v>
      </c>
      <c r="N67" s="10">
        <v>0.13918526949636112</v>
      </c>
      <c r="O67" s="10">
        <v>0.13876942134333242</v>
      </c>
      <c r="P67" s="10">
        <v>0.13856926198530728</v>
      </c>
      <c r="Q67" s="10">
        <v>0.13786609126207816</v>
      </c>
      <c r="R67" s="10">
        <v>0.13855914645107303</v>
      </c>
      <c r="S67" s="10">
        <v>0.13881429267124129</v>
      </c>
      <c r="T67" s="10">
        <v>0.138854852704203</v>
      </c>
      <c r="U67" s="10">
        <v>0.13890008003559925</v>
      </c>
      <c r="V67" s="10">
        <v>0.139306675043641</v>
      </c>
      <c r="W67" s="10">
        <v>0.13939028206169221</v>
      </c>
      <c r="X67" s="10">
        <v>0.13953394939535232</v>
      </c>
      <c r="Y67" s="10">
        <v>0.13984744303250637</v>
      </c>
      <c r="Z67" s="10">
        <v>0.139981153790594</v>
      </c>
      <c r="AA67" s="10">
        <v>0.14004385078672416</v>
      </c>
      <c r="AB67" s="10">
        <v>0.13994524567575065</v>
      </c>
      <c r="AC67" s="10">
        <v>0.1402273356099096</v>
      </c>
      <c r="AD67" s="10">
        <v>0.14037851431437795</v>
      </c>
      <c r="AE67" s="10">
        <v>0.14070656734237202</v>
      </c>
      <c r="AF67" s="10">
        <v>0.14069837155731588</v>
      </c>
      <c r="AG67" s="10">
        <v>0.14076910489215921</v>
      </c>
      <c r="AH67" s="10"/>
      <c r="AI67" s="10"/>
    </row>
    <row r="68" spans="1:35" x14ac:dyDescent="0.2">
      <c r="B68" s="17" t="s">
        <v>33</v>
      </c>
      <c r="C68" s="18">
        <v>0.36608314045909995</v>
      </c>
      <c r="D68" s="10">
        <v>0.38080449867072508</v>
      </c>
      <c r="E68" s="10">
        <v>0.36983960377916136</v>
      </c>
      <c r="F68" s="10">
        <v>0.37211122737888136</v>
      </c>
      <c r="G68" s="10">
        <v>0.37627316083819651</v>
      </c>
      <c r="H68" s="10">
        <v>0.37942895383218778</v>
      </c>
      <c r="I68" s="10">
        <v>0.38195871936867093</v>
      </c>
      <c r="J68" s="10">
        <v>0.38238317723309967</v>
      </c>
      <c r="K68" s="10">
        <v>0.3821628173737277</v>
      </c>
      <c r="L68" s="10">
        <v>0.38180400249143082</v>
      </c>
      <c r="M68" s="10">
        <v>0.3784138216265644</v>
      </c>
      <c r="N68" s="10">
        <v>0.37775198525994041</v>
      </c>
      <c r="O68" s="10">
        <v>0.37736535519737391</v>
      </c>
      <c r="P68" s="10">
        <v>0.37680982117221218</v>
      </c>
      <c r="Q68" s="10">
        <v>0.37563975363175822</v>
      </c>
      <c r="R68" s="10">
        <v>0.37651140982821335</v>
      </c>
      <c r="S68" s="10">
        <v>0.37785595090678364</v>
      </c>
      <c r="T68" s="10">
        <v>0.37831302522801225</v>
      </c>
      <c r="U68" s="10">
        <v>0.37846056799647698</v>
      </c>
      <c r="V68" s="10">
        <v>0.379351618728407</v>
      </c>
      <c r="W68" s="10">
        <v>0.37992771523519375</v>
      </c>
      <c r="X68" s="10">
        <v>0.38036315762943818</v>
      </c>
      <c r="Y68" s="10">
        <v>0.38109299890439025</v>
      </c>
      <c r="Z68" s="10">
        <v>0.38173503886218357</v>
      </c>
      <c r="AA68" s="10">
        <v>0.38206339893383251</v>
      </c>
      <c r="AB68" s="10">
        <v>0.38196938048384832</v>
      </c>
      <c r="AC68" s="10">
        <v>0.38248785315488443</v>
      </c>
      <c r="AD68" s="10">
        <v>0.38310050731529954</v>
      </c>
      <c r="AE68" s="10">
        <v>0.38383162137079696</v>
      </c>
      <c r="AF68" s="10">
        <v>0.38421624030582052</v>
      </c>
      <c r="AG68" s="10">
        <v>0.38443517854140152</v>
      </c>
      <c r="AH68" s="10"/>
      <c r="AI68" s="10"/>
    </row>
    <row r="70" spans="1:35" s="14" customFormat="1" x14ac:dyDescent="0.2">
      <c r="A70" s="13"/>
      <c r="B70" s="13" t="s">
        <v>44</v>
      </c>
    </row>
    <row r="71" spans="1:35" x14ac:dyDescent="0.2">
      <c r="A71" s="15" t="s">
        <v>24</v>
      </c>
    </row>
    <row r="72" spans="1:35" x14ac:dyDescent="0.2">
      <c r="B72" s="8" t="s">
        <v>26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</row>
    <row r="73" spans="1:35" x14ac:dyDescent="0.2">
      <c r="B73" s="8" t="s">
        <v>27</v>
      </c>
      <c r="C73" s="10">
        <v>2.002056113735395E-2</v>
      </c>
      <c r="D73" s="10">
        <v>2.4817543308644812E-2</v>
      </c>
      <c r="E73" s="10">
        <v>2.4183506996229391E-2</v>
      </c>
      <c r="F73" s="10">
        <v>2.3056521521724826E-2</v>
      </c>
      <c r="G73" s="10">
        <v>2.2709621312962412E-2</v>
      </c>
      <c r="H73" s="10">
        <v>2.2522110382189854E-2</v>
      </c>
      <c r="I73" s="10">
        <v>2.2338148264044809E-2</v>
      </c>
      <c r="J73" s="10">
        <v>2.2365085006812339E-2</v>
      </c>
      <c r="K73" s="10">
        <v>2.232588134621093E-2</v>
      </c>
      <c r="L73" s="10">
        <v>2.2403579800323845E-2</v>
      </c>
      <c r="M73" s="10">
        <v>2.3117259071956432E-2</v>
      </c>
      <c r="N73" s="10">
        <v>2.2627031118067565E-2</v>
      </c>
      <c r="O73" s="10">
        <v>2.2858638574888644E-2</v>
      </c>
      <c r="P73" s="10">
        <v>2.2854275631700328E-2</v>
      </c>
      <c r="Q73" s="10">
        <v>2.3079080148578394E-2</v>
      </c>
      <c r="R73" s="10">
        <v>2.2676288514515208E-2</v>
      </c>
      <c r="S73" s="10">
        <v>2.2696462608336698E-2</v>
      </c>
      <c r="T73" s="10">
        <v>2.2725278757165342E-2</v>
      </c>
      <c r="U73" s="10">
        <v>2.2711675520893416E-2</v>
      </c>
      <c r="V73" s="10">
        <v>2.2540365673255409E-2</v>
      </c>
      <c r="W73" s="10">
        <v>2.2565424127530508E-2</v>
      </c>
      <c r="X73" s="10">
        <v>2.2511213043195154E-2</v>
      </c>
      <c r="Y73" s="10">
        <v>2.2394158838753959E-2</v>
      </c>
      <c r="Z73" s="10">
        <v>2.2378922630314841E-2</v>
      </c>
      <c r="AA73" s="10">
        <v>2.2367900390324678E-2</v>
      </c>
      <c r="AB73" s="10">
        <v>2.2414939144587306E-2</v>
      </c>
      <c r="AC73" s="10">
        <v>2.2273257606992468E-2</v>
      </c>
      <c r="AD73" s="10">
        <v>2.2244975075940528E-2</v>
      </c>
      <c r="AE73" s="10">
        <v>2.2130319936169835E-2</v>
      </c>
      <c r="AF73" s="10">
        <v>2.2180084223668663E-2</v>
      </c>
      <c r="AG73" s="10">
        <v>2.2128660479462301E-2</v>
      </c>
    </row>
    <row r="74" spans="1:35" x14ac:dyDescent="0.2">
      <c r="B74" s="8" t="s">
        <v>28</v>
      </c>
      <c r="C74" s="10">
        <v>4.9231514723188652E-2</v>
      </c>
      <c r="D74" s="10">
        <v>5.9779727993885923E-2</v>
      </c>
      <c r="E74" s="10">
        <v>5.9300231814462867E-2</v>
      </c>
      <c r="F74" s="10">
        <v>5.6384145433249468E-2</v>
      </c>
      <c r="G74" s="10">
        <v>5.5158870851321547E-2</v>
      </c>
      <c r="H74" s="10">
        <v>5.4266676923976812E-2</v>
      </c>
      <c r="I74" s="10">
        <v>5.3969873645453491E-2</v>
      </c>
      <c r="J74" s="10">
        <v>5.4160830252349773E-2</v>
      </c>
      <c r="K74" s="10">
        <v>5.3925569149977093E-2</v>
      </c>
      <c r="L74" s="10">
        <v>5.4058247164468484E-2</v>
      </c>
      <c r="M74" s="10">
        <v>5.5737138196120709E-2</v>
      </c>
      <c r="N74" s="10">
        <v>5.4441043936682157E-2</v>
      </c>
      <c r="O74" s="10">
        <v>5.4946650749391986E-2</v>
      </c>
      <c r="P74" s="10">
        <v>5.4878685914749897E-2</v>
      </c>
      <c r="Q74" s="10">
        <v>5.5389156665411908E-2</v>
      </c>
      <c r="R74" s="10">
        <v>5.438256083709446E-2</v>
      </c>
      <c r="S74" s="10">
        <v>5.4375099695470372E-2</v>
      </c>
      <c r="T74" s="10">
        <v>5.4388264958355512E-2</v>
      </c>
      <c r="U74" s="10">
        <v>5.4343530638309989E-2</v>
      </c>
      <c r="V74" s="10">
        <v>5.3885413094520405E-2</v>
      </c>
      <c r="W74" s="10">
        <v>5.3917492134765356E-2</v>
      </c>
      <c r="X74" s="10">
        <v>5.3751887895970116E-2</v>
      </c>
      <c r="Y74" s="10">
        <v>5.344845554429032E-2</v>
      </c>
      <c r="Z74" s="10">
        <v>5.3369524344398706E-2</v>
      </c>
      <c r="AA74" s="10">
        <v>5.3314370613362597E-2</v>
      </c>
      <c r="AB74" s="10">
        <v>5.3405464317018786E-2</v>
      </c>
      <c r="AC74" s="10">
        <v>5.3037935929880167E-2</v>
      </c>
      <c r="AD74" s="10">
        <v>5.2937621203491547E-2</v>
      </c>
      <c r="AE74" s="10">
        <v>5.2648684112079777E-2</v>
      </c>
      <c r="AF74" s="10">
        <v>5.2742157314736013E-2</v>
      </c>
      <c r="AG74" s="10">
        <v>5.2612220623821669E-2</v>
      </c>
    </row>
    <row r="75" spans="1:35" x14ac:dyDescent="0.2">
      <c r="B75" s="8" t="s">
        <v>29</v>
      </c>
      <c r="C75" s="10">
        <v>0.15778514063469481</v>
      </c>
      <c r="D75" s="10">
        <v>0.12936239942976352</v>
      </c>
      <c r="E75" s="10">
        <v>0.13655394352008893</v>
      </c>
      <c r="F75" s="10">
        <v>0.13905731966618151</v>
      </c>
      <c r="G75" s="10">
        <v>0.13619597177321552</v>
      </c>
      <c r="H75" s="10">
        <v>0.13399412723502954</v>
      </c>
      <c r="I75" s="10">
        <v>0.13195044022474225</v>
      </c>
      <c r="J75" s="10">
        <v>0.13046840589175615</v>
      </c>
      <c r="K75" s="10">
        <v>0.13065065906327022</v>
      </c>
      <c r="L75" s="10">
        <v>0.13043451617977156</v>
      </c>
      <c r="M75" s="10">
        <v>0.13039465444345652</v>
      </c>
      <c r="N75" s="10">
        <v>0.13313379027360842</v>
      </c>
      <c r="O75" s="10">
        <v>0.1322953553390962</v>
      </c>
      <c r="P75" s="10">
        <v>0.13268900220480281</v>
      </c>
      <c r="Q75" s="10">
        <v>0.1325716320265394</v>
      </c>
      <c r="R75" s="10">
        <v>0.13326623712238864</v>
      </c>
      <c r="S75" s="10">
        <v>0.13179809640265358</v>
      </c>
      <c r="T75" s="10">
        <v>0.13109828343906127</v>
      </c>
      <c r="U75" s="10">
        <v>0.13084241308099367</v>
      </c>
      <c r="V75" s="10">
        <v>0.13060515354334698</v>
      </c>
      <c r="W75" s="10">
        <v>0.12979109431953176</v>
      </c>
      <c r="X75" s="10">
        <v>0.12949490326651056</v>
      </c>
      <c r="Y75" s="10">
        <v>0.12918335843637119</v>
      </c>
      <c r="Z75" s="10">
        <v>0.12854038509306487</v>
      </c>
      <c r="AA75" s="10">
        <v>0.1281927231633779</v>
      </c>
      <c r="AB75" s="10">
        <v>0.12793354746551924</v>
      </c>
      <c r="AC75" s="10">
        <v>0.12798330691383653</v>
      </c>
      <c r="AD75" s="10">
        <v>0.12745073316973565</v>
      </c>
      <c r="AE75" s="10">
        <v>0.1270946087529731</v>
      </c>
      <c r="AF75" s="10">
        <v>0.12643350140442655</v>
      </c>
      <c r="AG75" s="10">
        <v>0.12629452950202061</v>
      </c>
    </row>
    <row r="76" spans="1:35" x14ac:dyDescent="0.2">
      <c r="B76" s="8" t="s">
        <v>30</v>
      </c>
      <c r="C76" s="10">
        <v>6.5273112021776061E-2</v>
      </c>
      <c r="D76" s="10">
        <v>4.4232737663585577E-2</v>
      </c>
      <c r="E76" s="10">
        <v>4.9225426384224988E-2</v>
      </c>
      <c r="F76" s="10">
        <v>5.0553490558958157E-2</v>
      </c>
      <c r="G76" s="10">
        <v>4.9194416136070326E-2</v>
      </c>
      <c r="H76" s="10">
        <v>4.8331011165363411E-2</v>
      </c>
      <c r="I76" s="10">
        <v>4.7089771456298231E-2</v>
      </c>
      <c r="J76" s="10">
        <v>4.6162081862182965E-2</v>
      </c>
      <c r="K76" s="10">
        <v>4.6175138190379453E-2</v>
      </c>
      <c r="L76" s="10">
        <v>4.5863928878532252E-2</v>
      </c>
      <c r="M76" s="10">
        <v>4.5281079097794871E-2</v>
      </c>
      <c r="N76" s="10">
        <v>4.6704685953821351E-2</v>
      </c>
      <c r="O76" s="10">
        <v>4.6067277776669975E-2</v>
      </c>
      <c r="P76" s="10">
        <v>4.6149822976080078E-2</v>
      </c>
      <c r="Q76" s="10">
        <v>4.5884395797171601E-2</v>
      </c>
      <c r="R76" s="10">
        <v>4.6391957625208438E-2</v>
      </c>
      <c r="S76" s="10">
        <v>4.5620323948269717E-2</v>
      </c>
      <c r="T76" s="10">
        <v>4.5204782778232595E-2</v>
      </c>
      <c r="U76" s="10">
        <v>4.5011112305076748E-2</v>
      </c>
      <c r="V76" s="10">
        <v>4.4959696907669787E-2</v>
      </c>
      <c r="W76" s="10">
        <v>4.4516029693643544E-2</v>
      </c>
      <c r="X76" s="10">
        <v>4.4356077608455384E-2</v>
      </c>
      <c r="Y76" s="10">
        <v>4.4227230202277888E-2</v>
      </c>
      <c r="Z76" s="10">
        <v>4.3898803570127633E-2</v>
      </c>
      <c r="AA76" s="10">
        <v>4.3689159134660524E-2</v>
      </c>
      <c r="AB76" s="10">
        <v>4.3504703637814265E-2</v>
      </c>
      <c r="AC76" s="10">
        <v>4.3557446626066816E-2</v>
      </c>
      <c r="AD76" s="10">
        <v>4.3289033574419482E-2</v>
      </c>
      <c r="AE76" s="10">
        <v>4.3184458360536908E-2</v>
      </c>
      <c r="AF76" s="10">
        <v>4.2808530448778373E-2</v>
      </c>
      <c r="AG76" s="10">
        <v>4.276657706230743E-2</v>
      </c>
    </row>
    <row r="77" spans="1:35" x14ac:dyDescent="0.2">
      <c r="B77" s="8" t="s">
        <v>31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</row>
    <row r="78" spans="1:35" x14ac:dyDescent="0.2">
      <c r="B78" s="8" t="s">
        <v>32</v>
      </c>
      <c r="C78" s="10">
        <v>7.5659021555906703E-2</v>
      </c>
      <c r="D78" s="10">
        <v>0.10291064316188628</v>
      </c>
      <c r="E78" s="10">
        <v>0.10416472155646631</v>
      </c>
      <c r="F78" s="10">
        <v>0.10004383040302658</v>
      </c>
      <c r="G78" s="10">
        <v>9.9906501421951011E-2</v>
      </c>
      <c r="H78" s="10">
        <v>9.9410609076737516E-2</v>
      </c>
      <c r="I78" s="10">
        <v>9.9825558381088114E-2</v>
      </c>
      <c r="J78" s="10">
        <v>0.1017542140653688</v>
      </c>
      <c r="K78" s="10">
        <v>0.10220993266556801</v>
      </c>
      <c r="L78" s="10">
        <v>0.103390684724567</v>
      </c>
      <c r="M78" s="10">
        <v>0.10755976910564806</v>
      </c>
      <c r="N78" s="10">
        <v>0.10544641330342121</v>
      </c>
      <c r="O78" s="10">
        <v>0.10727928142263406</v>
      </c>
      <c r="P78" s="10">
        <v>0.10777486674483341</v>
      </c>
      <c r="Q78" s="10">
        <v>0.1095472330189541</v>
      </c>
      <c r="R78" s="10">
        <v>0.10791551493768073</v>
      </c>
      <c r="S78" s="10">
        <v>0.10855846043152433</v>
      </c>
      <c r="T78" s="10">
        <v>0.10916574053977628</v>
      </c>
      <c r="U78" s="10">
        <v>0.10958257869128535</v>
      </c>
      <c r="V78" s="10">
        <v>0.10907815675617624</v>
      </c>
      <c r="W78" s="10">
        <v>0.1096554923737397</v>
      </c>
      <c r="X78" s="10">
        <v>0.10975061593099826</v>
      </c>
      <c r="Y78" s="10">
        <v>0.10951583741384203</v>
      </c>
      <c r="Z78" s="10">
        <v>0.10978026236157029</v>
      </c>
      <c r="AA78" s="10">
        <v>0.11006974141731937</v>
      </c>
      <c r="AB78" s="10">
        <v>0.11066423276850046</v>
      </c>
      <c r="AC78" s="10">
        <v>0.1102014546915619</v>
      </c>
      <c r="AD78" s="10">
        <v>0.11035617580212627</v>
      </c>
      <c r="AE78" s="10">
        <v>0.11006811401568678</v>
      </c>
      <c r="AF78" s="10">
        <v>0.11064336539203833</v>
      </c>
      <c r="AG78" s="10">
        <v>0.11069252932685279</v>
      </c>
    </row>
    <row r="79" spans="1:35" x14ac:dyDescent="0.2">
      <c r="B79" s="8" t="s">
        <v>33</v>
      </c>
      <c r="C79" s="10">
        <v>2.1035509929031318E-2</v>
      </c>
      <c r="D79" s="10">
        <v>1.8460160318266104E-2</v>
      </c>
      <c r="E79" s="10">
        <v>2.0501937719762536E-2</v>
      </c>
      <c r="F79" s="10">
        <v>2.1214951482880339E-2</v>
      </c>
      <c r="G79" s="10">
        <v>2.1320481911583273E-2</v>
      </c>
      <c r="H79" s="10">
        <v>2.1415326889112254E-2</v>
      </c>
      <c r="I79" s="10">
        <v>2.1382125497858007E-2</v>
      </c>
      <c r="J79" s="10">
        <v>2.1569537429782848E-2</v>
      </c>
      <c r="K79" s="10">
        <v>2.1865359292862797E-2</v>
      </c>
      <c r="L79" s="10">
        <v>2.2089345347288156E-2</v>
      </c>
      <c r="M79" s="10">
        <v>2.2353669748281312E-2</v>
      </c>
      <c r="N79" s="10">
        <v>2.2980744413648994E-2</v>
      </c>
      <c r="O79" s="10">
        <v>2.3063264910433763E-2</v>
      </c>
      <c r="P79" s="10">
        <v>2.3318632815871879E-2</v>
      </c>
      <c r="Q79" s="10">
        <v>2.3522925187744056E-2</v>
      </c>
      <c r="R79" s="10">
        <v>2.3794721807174804E-2</v>
      </c>
      <c r="S79" s="10">
        <v>2.371712496180341E-2</v>
      </c>
      <c r="T79" s="10">
        <v>2.3777037611249101E-2</v>
      </c>
      <c r="U79" s="10">
        <v>2.3847209652428356E-2</v>
      </c>
      <c r="V79" s="10">
        <v>2.394988787023301E-2</v>
      </c>
      <c r="W79" s="10">
        <v>2.3945957912032554E-2</v>
      </c>
      <c r="X79" s="10">
        <v>2.402754864814003E-2</v>
      </c>
      <c r="Y79" s="10">
        <v>2.4068914602531112E-2</v>
      </c>
      <c r="Z79" s="10">
        <v>2.4101984379496715E-2</v>
      </c>
      <c r="AA79" s="10">
        <v>2.4126425719297014E-2</v>
      </c>
      <c r="AB79" s="10">
        <v>2.4193093271221544E-2</v>
      </c>
      <c r="AC79" s="10">
        <v>2.4297702255725688E-2</v>
      </c>
      <c r="AD79" s="10">
        <v>2.4302652396622056E-2</v>
      </c>
      <c r="AE79" s="10">
        <v>2.4334801916450124E-2</v>
      </c>
      <c r="AF79" s="10">
        <v>2.4313874603999943E-2</v>
      </c>
      <c r="AG79" s="10">
        <v>2.4407190598501733E-2</v>
      </c>
    </row>
    <row r="80" spans="1:35" x14ac:dyDescent="0.2">
      <c r="A80" s="15" t="s">
        <v>42</v>
      </c>
      <c r="B80" s="8" t="s">
        <v>35</v>
      </c>
      <c r="C80" s="10">
        <v>2.5724910040040839E-2</v>
      </c>
      <c r="D80" s="10">
        <v>2.0422590797260828E-2</v>
      </c>
      <c r="E80" s="10">
        <v>2.0891191868574445E-2</v>
      </c>
      <c r="F80" s="10">
        <v>2.1745246388059265E-2</v>
      </c>
      <c r="G80" s="10">
        <v>2.1863871733083781E-2</v>
      </c>
      <c r="H80" s="10">
        <v>2.1988489724231036E-2</v>
      </c>
      <c r="I80" s="10">
        <v>2.1906659087373256E-2</v>
      </c>
      <c r="J80" s="10">
        <v>2.1629694185954059E-2</v>
      </c>
      <c r="K80" s="10">
        <v>2.1620257698752449E-2</v>
      </c>
      <c r="L80" s="10">
        <v>2.1474349926532136E-2</v>
      </c>
      <c r="M80" s="10">
        <v>2.0904748863865383E-2</v>
      </c>
      <c r="N80" s="10">
        <v>2.1321719882144392E-2</v>
      </c>
      <c r="O80" s="10">
        <v>2.1057404788024533E-2</v>
      </c>
      <c r="P80" s="10">
        <v>2.1024020397900495E-2</v>
      </c>
      <c r="Q80" s="10">
        <v>2.0801605499238728E-2</v>
      </c>
      <c r="R80" s="10">
        <v>2.1129761968416566E-2</v>
      </c>
      <c r="S80" s="10">
        <v>2.1005007384794765E-2</v>
      </c>
      <c r="T80" s="10">
        <v>2.0917581970118133E-2</v>
      </c>
      <c r="U80" s="10">
        <v>2.0873582158662099E-2</v>
      </c>
      <c r="V80" s="10">
        <v>2.0976825805473744E-2</v>
      </c>
      <c r="W80" s="10">
        <v>2.0885490534912211E-2</v>
      </c>
      <c r="X80" s="10">
        <v>2.0885421509669069E-2</v>
      </c>
      <c r="Y80" s="10">
        <v>2.0936366795535583E-2</v>
      </c>
      <c r="Z80" s="10">
        <v>2.0897587112312453E-2</v>
      </c>
      <c r="AA80" s="10">
        <v>2.0860409367188078E-2</v>
      </c>
      <c r="AB80" s="10">
        <v>2.0779980868531462E-2</v>
      </c>
      <c r="AC80" s="10">
        <v>2.08769357001467E-2</v>
      </c>
      <c r="AD80" s="10">
        <v>2.0853332471217085E-2</v>
      </c>
      <c r="AE80" s="10">
        <v>2.0907717899384448E-2</v>
      </c>
      <c r="AF80" s="10">
        <v>2.0809209789528167E-2</v>
      </c>
      <c r="AG80" s="10">
        <v>2.0819600972996368E-2</v>
      </c>
    </row>
    <row r="81" spans="1:33" x14ac:dyDescent="0.2">
      <c r="B81" s="8" t="s">
        <v>36</v>
      </c>
      <c r="C81" s="10">
        <v>0.11824679229811114</v>
      </c>
      <c r="D81" s="10">
        <v>0.12814175627619698</v>
      </c>
      <c r="E81" s="10">
        <v>0.12314000106211466</v>
      </c>
      <c r="F81" s="10">
        <v>0.12433429950361051</v>
      </c>
      <c r="G81" s="10">
        <v>0.12643823736329016</v>
      </c>
      <c r="H81" s="10">
        <v>0.12787045520621024</v>
      </c>
      <c r="I81" s="10">
        <v>0.12905775599595629</v>
      </c>
      <c r="J81" s="10">
        <v>0.1296334149652395</v>
      </c>
      <c r="K81" s="10">
        <v>0.12978008762956134</v>
      </c>
      <c r="L81" s="10">
        <v>0.12991707447335846</v>
      </c>
      <c r="M81" s="10">
        <v>0.12914883678345795</v>
      </c>
      <c r="N81" s="10">
        <v>0.12906915441405686</v>
      </c>
      <c r="O81" s="10">
        <v>0.12916341344381749</v>
      </c>
      <c r="P81" s="10">
        <v>0.1291295354883096</v>
      </c>
      <c r="Q81" s="10">
        <v>0.12894805612095137</v>
      </c>
      <c r="R81" s="10">
        <v>0.12931874569924159</v>
      </c>
      <c r="S81" s="10">
        <v>0.1299918156191836</v>
      </c>
      <c r="T81" s="10">
        <v>0.13028009517263797</v>
      </c>
      <c r="U81" s="10">
        <v>0.13041965991837473</v>
      </c>
      <c r="V81" s="10">
        <v>0.13082487581192526</v>
      </c>
      <c r="W81" s="10">
        <v>0.13113734608615127</v>
      </c>
      <c r="X81" s="10">
        <v>0.13138614488348574</v>
      </c>
      <c r="Y81" s="10">
        <v>0.13171273037762851</v>
      </c>
      <c r="Z81" s="10">
        <v>0.13205231089848987</v>
      </c>
      <c r="AA81" s="10">
        <v>0.13225825301665289</v>
      </c>
      <c r="AB81" s="10">
        <v>0.13230123036246577</v>
      </c>
      <c r="AC81" s="10">
        <v>0.13255128943608371</v>
      </c>
      <c r="AD81" s="10">
        <v>0.13285463318273424</v>
      </c>
      <c r="AE81" s="10">
        <v>0.13314654587516309</v>
      </c>
      <c r="AF81" s="10">
        <v>0.13337563697315283</v>
      </c>
      <c r="AG81" s="10">
        <v>0.13352453543456977</v>
      </c>
    </row>
    <row r="82" spans="1:33" x14ac:dyDescent="0.2">
      <c r="B82" s="8" t="s">
        <v>37</v>
      </c>
      <c r="C82" s="10">
        <v>1.7932498478878973E-2</v>
      </c>
      <c r="D82" s="10">
        <v>2.5508088258940641E-2</v>
      </c>
      <c r="E82" s="10">
        <v>2.3946264553953215E-2</v>
      </c>
      <c r="F82" s="10">
        <v>2.2739845328895471E-2</v>
      </c>
      <c r="G82" s="10">
        <v>2.2977823229349478E-2</v>
      </c>
      <c r="H82" s="10">
        <v>2.2713972616192846E-2</v>
      </c>
      <c r="I82" s="10">
        <v>2.3486291818621604E-2</v>
      </c>
      <c r="J82" s="10">
        <v>2.3851333088330314E-2</v>
      </c>
      <c r="K82" s="10">
        <v>2.3724442112177287E-2</v>
      </c>
      <c r="L82" s="10">
        <v>2.3758297241581634E-2</v>
      </c>
      <c r="M82" s="10">
        <v>2.3997495655945746E-2</v>
      </c>
      <c r="N82" s="10">
        <v>2.3228998410670876E-2</v>
      </c>
      <c r="O82" s="10">
        <v>2.3462731870564243E-2</v>
      </c>
      <c r="P82" s="10">
        <v>2.3380596428258682E-2</v>
      </c>
      <c r="Q82" s="10">
        <v>2.3587603922964408E-2</v>
      </c>
      <c r="R82" s="10">
        <v>2.3217922374304669E-2</v>
      </c>
      <c r="S82" s="10">
        <v>2.3462440694450512E-2</v>
      </c>
      <c r="T82" s="10">
        <v>2.3585170176099915E-2</v>
      </c>
      <c r="U82" s="10">
        <v>2.3606670494961384E-2</v>
      </c>
      <c r="V82" s="10">
        <v>2.352800860435492E-2</v>
      </c>
      <c r="W82" s="10">
        <v>2.3680329258923515E-2</v>
      </c>
      <c r="X82" s="10">
        <v>2.3683906584030291E-2</v>
      </c>
      <c r="Y82" s="10">
        <v>2.3660044340357199E-2</v>
      </c>
      <c r="Z82" s="10">
        <v>2.3754600217658937E-2</v>
      </c>
      <c r="AA82" s="10">
        <v>2.3801295296983268E-2</v>
      </c>
      <c r="AB82" s="10">
        <v>2.3857240646425009E-2</v>
      </c>
      <c r="AC82" s="10">
        <v>2.3743667755170724E-2</v>
      </c>
      <c r="AD82" s="10">
        <v>2.3817740447800738E-2</v>
      </c>
      <c r="AE82" s="10">
        <v>2.3804996271094069E-2</v>
      </c>
      <c r="AF82" s="10">
        <v>2.3954599078744237E-2</v>
      </c>
      <c r="AG82" s="10">
        <v>2.394428982076138E-2</v>
      </c>
    </row>
    <row r="83" spans="1:33" x14ac:dyDescent="0.2">
      <c r="B83" s="8" t="s">
        <v>38</v>
      </c>
      <c r="C83" s="10">
        <v>2.5214771900281454E-2</v>
      </c>
      <c r="D83" s="10">
        <v>2.5896370045315115E-2</v>
      </c>
      <c r="E83" s="10">
        <v>2.5058985228182454E-2</v>
      </c>
      <c r="F83" s="10">
        <v>2.5079907417757411E-2</v>
      </c>
      <c r="G83" s="10">
        <v>2.5217568715644324E-2</v>
      </c>
      <c r="H83" s="10">
        <v>2.515764865737868E-2</v>
      </c>
      <c r="I83" s="10">
        <v>2.5404186603685451E-2</v>
      </c>
      <c r="J83" s="10">
        <v>2.5328464259993827E-2</v>
      </c>
      <c r="K83" s="10">
        <v>2.5230854860625533E-2</v>
      </c>
      <c r="L83" s="10">
        <v>2.5124483674679711E-2</v>
      </c>
      <c r="M83" s="10">
        <v>2.4827468982067294E-2</v>
      </c>
      <c r="N83" s="10">
        <v>2.4741476829987556E-2</v>
      </c>
      <c r="O83" s="10">
        <v>2.464856432463618E-2</v>
      </c>
      <c r="P83" s="10">
        <v>2.4555893188664291E-2</v>
      </c>
      <c r="Q83" s="10">
        <v>2.4464419604070885E-2</v>
      </c>
      <c r="R83" s="10">
        <v>2.4494011906058013E-2</v>
      </c>
      <c r="S83" s="10">
        <v>2.4525071963143324E-2</v>
      </c>
      <c r="T83" s="10">
        <v>2.4507797390559916E-2</v>
      </c>
      <c r="U83" s="10">
        <v>2.4481714835731749E-2</v>
      </c>
      <c r="V83" s="10">
        <v>2.4499796104316119E-2</v>
      </c>
      <c r="W83" s="10">
        <v>2.44967925657576E-2</v>
      </c>
      <c r="X83" s="10">
        <v>2.4491408337082014E-2</v>
      </c>
      <c r="Y83" s="10">
        <v>2.4505679616994624E-2</v>
      </c>
      <c r="Z83" s="10">
        <v>2.4511812008522083E-2</v>
      </c>
      <c r="AA83" s="10">
        <v>2.4500159647680212E-2</v>
      </c>
      <c r="AB83" s="10">
        <v>2.4461611471301926E-2</v>
      </c>
      <c r="AC83" s="10">
        <v>2.4469503678327117E-2</v>
      </c>
      <c r="AD83" s="10">
        <v>2.4479013304228078E-2</v>
      </c>
      <c r="AE83" s="10">
        <v>2.4500279288886435E-2</v>
      </c>
      <c r="AF83" s="10">
        <v>2.4494111482512924E-2</v>
      </c>
      <c r="AG83" s="10">
        <v>2.4487645107317938E-2</v>
      </c>
    </row>
    <row r="84" spans="1:33" x14ac:dyDescent="0.2">
      <c r="B84" s="8" t="s">
        <v>39</v>
      </c>
      <c r="C84" s="10">
        <v>3.0466396993235188E-2</v>
      </c>
      <c r="D84" s="10">
        <v>2.7517124806924382E-2</v>
      </c>
      <c r="E84" s="10">
        <v>2.7044683381198295E-2</v>
      </c>
      <c r="F84" s="10">
        <v>2.7116654996237208E-2</v>
      </c>
      <c r="G84" s="10">
        <v>2.7013097582964062E-2</v>
      </c>
      <c r="H84" s="10">
        <v>2.7169099301135563E-2</v>
      </c>
      <c r="I84" s="10">
        <v>2.6826050576361532E-2</v>
      </c>
      <c r="J84" s="10">
        <v>2.655373702853283E-2</v>
      </c>
      <c r="K84" s="10">
        <v>2.6369650554348045E-2</v>
      </c>
      <c r="L84" s="10">
        <v>2.6143268077263276E-2</v>
      </c>
      <c r="M84" s="10">
        <v>2.5654986237663643E-2</v>
      </c>
      <c r="N84" s="10">
        <v>2.5627063324375102E-2</v>
      </c>
      <c r="O84" s="10">
        <v>2.5397874388155783E-2</v>
      </c>
      <c r="P84" s="10">
        <v>2.5244322667514751E-2</v>
      </c>
      <c r="Q84" s="10">
        <v>2.4977476857083791E-2</v>
      </c>
      <c r="R84" s="10">
        <v>2.5037724619894595E-2</v>
      </c>
      <c r="S84" s="10">
        <v>2.4961063348970285E-2</v>
      </c>
      <c r="T84" s="10">
        <v>2.48660040177432E-2</v>
      </c>
      <c r="U84" s="10">
        <v>2.4774781111887623E-2</v>
      </c>
      <c r="V84" s="10">
        <v>2.4771790089522228E-2</v>
      </c>
      <c r="W84" s="10">
        <v>2.4693017828376341E-2</v>
      </c>
      <c r="X84" s="10">
        <v>2.4639748624025338E-2</v>
      </c>
      <c r="Y84" s="10">
        <v>2.4625409031436063E-2</v>
      </c>
      <c r="Z84" s="10">
        <v>2.4570323828725142E-2</v>
      </c>
      <c r="AA84" s="10">
        <v>2.4507838184879688E-2</v>
      </c>
      <c r="AB84" s="10">
        <v>2.4419527395685838E-2</v>
      </c>
      <c r="AC84" s="10">
        <v>2.4415619365466434E-2</v>
      </c>
      <c r="AD84" s="10">
        <v>2.4375198724634027E-2</v>
      </c>
      <c r="AE84" s="10">
        <v>2.4379894706395722E-2</v>
      </c>
      <c r="AF84" s="10">
        <v>2.4308164569796793E-2</v>
      </c>
      <c r="AG84" s="10">
        <v>2.4265987602812712E-2</v>
      </c>
    </row>
    <row r="85" spans="1:33" x14ac:dyDescent="0.2">
      <c r="B85" s="8" t="s">
        <v>40</v>
      </c>
      <c r="C85" s="10">
        <v>2.9443200157133174E-2</v>
      </c>
      <c r="D85" s="10">
        <v>2.9225721017057022E-2</v>
      </c>
      <c r="E85" s="10">
        <v>2.8502754986052009E-2</v>
      </c>
      <c r="F85" s="10">
        <v>2.8356666220172612E-2</v>
      </c>
      <c r="G85" s="10">
        <v>2.8403137986589163E-2</v>
      </c>
      <c r="H85" s="10">
        <v>2.8477928674293211E-2</v>
      </c>
      <c r="I85" s="10">
        <v>2.8467416740289183E-2</v>
      </c>
      <c r="J85" s="10">
        <v>2.8353863991513059E-2</v>
      </c>
      <c r="K85" s="10">
        <v>2.8207050695720631E-2</v>
      </c>
      <c r="L85" s="10">
        <v>2.8055353334092287E-2</v>
      </c>
      <c r="M85" s="10">
        <v>2.7717051343862476E-2</v>
      </c>
      <c r="N85" s="10">
        <v>2.7551491040270343E-2</v>
      </c>
      <c r="O85" s="10">
        <v>2.7436837750890487E-2</v>
      </c>
      <c r="P85" s="10">
        <v>2.7306788241321878E-2</v>
      </c>
      <c r="Q85" s="10">
        <v>2.7132888284804903E-2</v>
      </c>
      <c r="R85" s="10">
        <v>2.7116870442184714E-2</v>
      </c>
      <c r="S85" s="10">
        <v>2.713586297532887E-2</v>
      </c>
      <c r="T85" s="10">
        <v>2.7104252365611686E-2</v>
      </c>
      <c r="U85" s="10">
        <v>2.7045708772477573E-2</v>
      </c>
      <c r="V85" s="10">
        <v>2.7046409591200183E-2</v>
      </c>
      <c r="W85" s="10">
        <v>2.703182596401834E-2</v>
      </c>
      <c r="X85" s="10">
        <v>2.7001776736665754E-2</v>
      </c>
      <c r="Y85" s="10">
        <v>2.6999803781911632E-2</v>
      </c>
      <c r="Z85" s="10">
        <v>2.699146743764504E-2</v>
      </c>
      <c r="AA85" s="10">
        <v>2.6962806249725631E-2</v>
      </c>
      <c r="AB85" s="10">
        <v>2.6912763267070369E-2</v>
      </c>
      <c r="AC85" s="10">
        <v>2.689765083370188E-2</v>
      </c>
      <c r="AD85" s="10">
        <v>2.6893439388081666E-2</v>
      </c>
      <c r="AE85" s="10">
        <v>2.6908194332771307E-2</v>
      </c>
      <c r="AF85" s="10">
        <v>2.6892354167985244E-2</v>
      </c>
      <c r="AG85" s="10">
        <v>2.6863786475734997E-2</v>
      </c>
    </row>
    <row r="86" spans="1:33" x14ac:dyDescent="0.2">
      <c r="B86" s="8" t="s">
        <v>32</v>
      </c>
      <c r="C86" s="10">
        <v>0.14134497940897447</v>
      </c>
      <c r="D86" s="10">
        <v>0.13695858574153205</v>
      </c>
      <c r="E86" s="10">
        <v>0.13584592980720997</v>
      </c>
      <c r="F86" s="10">
        <v>0.1376199554938029</v>
      </c>
      <c r="G86" s="10">
        <v>0.13898324213671684</v>
      </c>
      <c r="H86" s="10">
        <v>0.14028161834400368</v>
      </c>
      <c r="I86" s="10">
        <v>0.14079890376699467</v>
      </c>
      <c r="J86" s="10">
        <v>0.14074803173234365</v>
      </c>
      <c r="K86" s="10">
        <v>0.14076321860207916</v>
      </c>
      <c r="L86" s="10">
        <v>0.14052418973668715</v>
      </c>
      <c r="M86" s="10">
        <v>0.1388688066758843</v>
      </c>
      <c r="N86" s="10">
        <v>0.13918526949636112</v>
      </c>
      <c r="O86" s="10">
        <v>0.13876942134333242</v>
      </c>
      <c r="P86" s="10">
        <v>0.13856926198530728</v>
      </c>
      <c r="Q86" s="10">
        <v>0.13786609126207816</v>
      </c>
      <c r="R86" s="10">
        <v>0.13855914645107303</v>
      </c>
      <c r="S86" s="10">
        <v>0.13881429267124129</v>
      </c>
      <c r="T86" s="10">
        <v>0.138854852704203</v>
      </c>
      <c r="U86" s="10">
        <v>0.13890008003559925</v>
      </c>
      <c r="V86" s="10">
        <v>0.139306675043641</v>
      </c>
      <c r="W86" s="10">
        <v>0.13939028206169221</v>
      </c>
      <c r="X86" s="10">
        <v>0.13953394939535232</v>
      </c>
      <c r="Y86" s="10">
        <v>0.13984744303250637</v>
      </c>
      <c r="Z86" s="10">
        <v>0.139981153790594</v>
      </c>
      <c r="AA86" s="10">
        <v>0.14004385078672416</v>
      </c>
      <c r="AB86" s="10">
        <v>0.13994524567575065</v>
      </c>
      <c r="AC86" s="10">
        <v>0.1402273356099096</v>
      </c>
      <c r="AD86" s="10">
        <v>0.14037851431437795</v>
      </c>
      <c r="AE86" s="10">
        <v>0.14070656734237202</v>
      </c>
      <c r="AF86" s="10">
        <v>0.14069837155731588</v>
      </c>
      <c r="AG86" s="10">
        <v>0.14076910489215921</v>
      </c>
    </row>
    <row r="87" spans="1:33" x14ac:dyDescent="0.2">
      <c r="B87" s="8" t="s">
        <v>33</v>
      </c>
      <c r="C87" s="10">
        <v>0.22262157626070736</v>
      </c>
      <c r="D87" s="10">
        <v>0.22676637234921296</v>
      </c>
      <c r="E87" s="10">
        <v>0.22164061748886429</v>
      </c>
      <c r="F87" s="10">
        <v>0.22269702045751344</v>
      </c>
      <c r="G87" s="10">
        <v>0.22461735475926203</v>
      </c>
      <c r="H87" s="10">
        <v>0.22640084996859883</v>
      </c>
      <c r="I87" s="10">
        <v>0.22749677676902919</v>
      </c>
      <c r="J87" s="10">
        <v>0.22742129800786628</v>
      </c>
      <c r="K87" s="10">
        <v>0.2271518748835408</v>
      </c>
      <c r="L87" s="10">
        <v>0.2267624443433926</v>
      </c>
      <c r="M87" s="10">
        <v>0.22443751586103916</v>
      </c>
      <c r="N87" s="10">
        <v>0.22394135401589602</v>
      </c>
      <c r="O87" s="10">
        <v>0.22355337742892026</v>
      </c>
      <c r="P87" s="10">
        <v>0.2231243924952383</v>
      </c>
      <c r="Q87" s="10">
        <v>0.22222727790673602</v>
      </c>
      <c r="R87" s="10">
        <v>0.22269865222291377</v>
      </c>
      <c r="S87" s="10">
        <v>0.22333906332445674</v>
      </c>
      <c r="T87" s="10">
        <v>0.22352513266481436</v>
      </c>
      <c r="U87" s="10">
        <v>0.22355919324237047</v>
      </c>
      <c r="V87" s="10">
        <v>0.22402694681216564</v>
      </c>
      <c r="W87" s="10">
        <v>0.22429357658328489</v>
      </c>
      <c r="X87" s="10">
        <v>0.22448560440887044</v>
      </c>
      <c r="Y87" s="10">
        <v>0.22487458890976711</v>
      </c>
      <c r="Z87" s="10">
        <v>0.22517091595517164</v>
      </c>
      <c r="AA87" s="10">
        <v>0.22530498626949938</v>
      </c>
      <c r="AB87" s="10">
        <v>0.22520653865008064</v>
      </c>
      <c r="AC87" s="10">
        <v>0.22546706004047362</v>
      </c>
      <c r="AD87" s="10">
        <v>0.22576686082833719</v>
      </c>
      <c r="AE87" s="10">
        <v>0.22618479620674745</v>
      </c>
      <c r="AF87" s="10">
        <v>0.22634649185015474</v>
      </c>
      <c r="AG87" s="10">
        <v>0.22642299799951388</v>
      </c>
    </row>
    <row r="90" spans="1:33" s="20" customFormat="1" x14ac:dyDescent="0.2">
      <c r="A90" s="19" t="s">
        <v>45</v>
      </c>
      <c r="B90" s="19" t="s">
        <v>46</v>
      </c>
    </row>
    <row r="91" spans="1:33" x14ac:dyDescent="0.2">
      <c r="B91" s="21" t="s">
        <v>47</v>
      </c>
    </row>
    <row r="92" spans="1:33" x14ac:dyDescent="0.2">
      <c r="A92" s="7" t="s">
        <v>26</v>
      </c>
      <c r="B92" s="22" t="s">
        <v>48</v>
      </c>
      <c r="C92" s="23">
        <v>78670.906000000003</v>
      </c>
      <c r="D92" s="23">
        <v>79098.747000000003</v>
      </c>
      <c r="E92" s="23">
        <v>79168.228000000003</v>
      </c>
      <c r="F92" s="23">
        <v>79343.726999999999</v>
      </c>
      <c r="G92" s="23">
        <v>79530.182000000001</v>
      </c>
      <c r="H92" s="23">
        <v>79745.14</v>
      </c>
      <c r="I92" s="23">
        <v>80084.006999999998</v>
      </c>
      <c r="J92" s="23">
        <v>80169.922000000006</v>
      </c>
      <c r="K92" s="23">
        <v>80234.748999999996</v>
      </c>
      <c r="L92" s="23">
        <v>80293.570999999996</v>
      </c>
      <c r="M92" s="23">
        <v>80346.740999999995</v>
      </c>
      <c r="N92" s="23">
        <v>80406.090000000011</v>
      </c>
      <c r="O92" s="23">
        <v>80461.304000000004</v>
      </c>
      <c r="P92" s="23">
        <v>80518.241999999998</v>
      </c>
      <c r="Q92" s="23">
        <v>80550.278000000006</v>
      </c>
      <c r="R92" s="23">
        <v>80582.634000000005</v>
      </c>
      <c r="S92" s="23">
        <v>80613.358000000007</v>
      </c>
      <c r="T92" s="23">
        <v>80639.008000000002</v>
      </c>
      <c r="U92" s="23">
        <v>80669.273000000001</v>
      </c>
      <c r="V92" s="23">
        <v>80697.53300000001</v>
      </c>
      <c r="W92" s="23">
        <v>80724.891999999993</v>
      </c>
      <c r="X92" s="23">
        <v>80751.555999999997</v>
      </c>
      <c r="Y92" s="23">
        <v>80781.020999999993</v>
      </c>
      <c r="Z92" s="23">
        <v>80806.175000000003</v>
      </c>
      <c r="AA92" s="23">
        <v>80831.76400000001</v>
      </c>
      <c r="AB92" s="23">
        <v>80858.748999999996</v>
      </c>
      <c r="AC92" s="23">
        <v>80886.78</v>
      </c>
      <c r="AD92" s="23">
        <v>80911.750999999989</v>
      </c>
      <c r="AE92" s="23">
        <v>80938.309000000008</v>
      </c>
      <c r="AF92" s="23">
        <v>80964.485000000001</v>
      </c>
      <c r="AG92" s="23">
        <v>80968.872000000003</v>
      </c>
    </row>
    <row r="93" spans="1:33" x14ac:dyDescent="0.2">
      <c r="A93" s="7" t="s">
        <v>27</v>
      </c>
      <c r="B93" s="8" t="s">
        <v>49</v>
      </c>
      <c r="C93" s="23">
        <v>41886.958999999995</v>
      </c>
      <c r="D93" s="23">
        <v>42164.447999999997</v>
      </c>
      <c r="E93" s="23">
        <v>42204.178</v>
      </c>
      <c r="F93" s="23">
        <v>42396.636999999995</v>
      </c>
      <c r="G93" s="23">
        <v>42684.245999999999</v>
      </c>
      <c r="H93" s="23">
        <v>42947.436999999998</v>
      </c>
      <c r="I93" s="23">
        <v>43359.123</v>
      </c>
      <c r="J93" s="23">
        <v>43462.811000000002</v>
      </c>
      <c r="K93" s="23">
        <v>43524.531999999999</v>
      </c>
      <c r="L93" s="23">
        <v>43590.305</v>
      </c>
      <c r="M93" s="23">
        <v>43643.284</v>
      </c>
      <c r="N93" s="23">
        <v>43708.710000000006</v>
      </c>
      <c r="O93" s="23">
        <v>43767.036</v>
      </c>
      <c r="P93" s="23">
        <v>43828.781000000003</v>
      </c>
      <c r="Q93" s="23">
        <v>43867.503999999994</v>
      </c>
      <c r="R93" s="23">
        <v>43912.392</v>
      </c>
      <c r="S93" s="23">
        <v>43949.249000000003</v>
      </c>
      <c r="T93" s="23">
        <v>43980.392</v>
      </c>
      <c r="U93" s="23">
        <v>44017.59</v>
      </c>
      <c r="V93" s="23">
        <v>44053.649999999994</v>
      </c>
      <c r="W93" s="23">
        <v>44088.669000000002</v>
      </c>
      <c r="X93" s="23">
        <v>44123.210999999996</v>
      </c>
      <c r="Y93" s="23">
        <v>44160.331999999995</v>
      </c>
      <c r="Z93" s="23">
        <v>44193.553999999996</v>
      </c>
      <c r="AA93" s="23">
        <v>44226.246000000006</v>
      </c>
      <c r="AB93" s="23">
        <v>44259.151000000005</v>
      </c>
      <c r="AC93" s="23">
        <v>44293.697</v>
      </c>
      <c r="AD93" s="23">
        <v>44325.603000000003</v>
      </c>
      <c r="AE93" s="23">
        <v>44360.13</v>
      </c>
      <c r="AF93" s="23">
        <v>44392.356999999996</v>
      </c>
      <c r="AG93" s="23">
        <v>44404.087</v>
      </c>
    </row>
    <row r="94" spans="1:33" x14ac:dyDescent="0.2">
      <c r="A94" s="7" t="s">
        <v>28</v>
      </c>
      <c r="B94" s="8" t="s">
        <v>50</v>
      </c>
      <c r="C94" s="23">
        <v>31118.7</v>
      </c>
      <c r="D94" s="23">
        <v>31280.249</v>
      </c>
      <c r="E94" s="23">
        <v>31327.696</v>
      </c>
      <c r="F94" s="23">
        <v>31452.971000000001</v>
      </c>
      <c r="G94" s="23">
        <v>31632.309000000001</v>
      </c>
      <c r="H94" s="23">
        <v>31860.942999999999</v>
      </c>
      <c r="I94" s="23">
        <v>32140.35</v>
      </c>
      <c r="J94" s="23">
        <v>32217.365000000002</v>
      </c>
      <c r="K94" s="23">
        <v>32288.376</v>
      </c>
      <c r="L94" s="23">
        <v>32355.564000000002</v>
      </c>
      <c r="M94" s="23">
        <v>32409.958000000002</v>
      </c>
      <c r="N94" s="23">
        <v>32480.114000000001</v>
      </c>
      <c r="O94" s="23">
        <v>32543.925999999999</v>
      </c>
      <c r="P94" s="23">
        <v>32609.734000000004</v>
      </c>
      <c r="Q94" s="23">
        <v>32652.278999999999</v>
      </c>
      <c r="R94" s="23">
        <v>32703.277999999998</v>
      </c>
      <c r="S94" s="23">
        <v>32749.507999999998</v>
      </c>
      <c r="T94" s="23">
        <v>32791.851000000002</v>
      </c>
      <c r="U94" s="23">
        <v>32831.284</v>
      </c>
      <c r="V94" s="23">
        <v>32875.027000000002</v>
      </c>
      <c r="W94" s="23">
        <v>32915.301999999996</v>
      </c>
      <c r="X94" s="23">
        <v>32955.222999999998</v>
      </c>
      <c r="Y94" s="23">
        <v>32995.697</v>
      </c>
      <c r="Z94" s="23">
        <v>33034.892999999996</v>
      </c>
      <c r="AA94" s="23">
        <v>33072.186000000002</v>
      </c>
      <c r="AB94" s="23">
        <v>33108.662000000004</v>
      </c>
      <c r="AC94" s="23">
        <v>33146.866000000002</v>
      </c>
      <c r="AD94" s="23">
        <v>33183.506000000001</v>
      </c>
      <c r="AE94" s="23">
        <v>33223.201999999997</v>
      </c>
      <c r="AF94" s="23">
        <v>33259.028999999995</v>
      </c>
      <c r="AG94" s="23">
        <v>33275.711000000003</v>
      </c>
    </row>
    <row r="95" spans="1:33" x14ac:dyDescent="0.2">
      <c r="A95" s="7" t="s">
        <v>29</v>
      </c>
      <c r="B95" s="8" t="s">
        <v>51</v>
      </c>
      <c r="C95" s="23">
        <v>29038.455999999998</v>
      </c>
      <c r="D95" s="23">
        <v>29150.924999999999</v>
      </c>
      <c r="E95" s="23">
        <v>29245.640000000003</v>
      </c>
      <c r="F95" s="23">
        <v>29363.333000000002</v>
      </c>
      <c r="G95" s="23">
        <v>29511.334999999999</v>
      </c>
      <c r="H95" s="23">
        <v>29694.559000000001</v>
      </c>
      <c r="I95" s="23">
        <v>29867.54</v>
      </c>
      <c r="J95" s="23">
        <v>29936.914000000001</v>
      </c>
      <c r="K95" s="23">
        <v>30000.258999999998</v>
      </c>
      <c r="L95" s="23">
        <v>30065.361000000001</v>
      </c>
      <c r="M95" s="23">
        <v>30118.755000000001</v>
      </c>
      <c r="N95" s="23">
        <v>30186.163</v>
      </c>
      <c r="O95" s="23">
        <v>30247.796999999999</v>
      </c>
      <c r="P95" s="23">
        <v>30311.433999999997</v>
      </c>
      <c r="Q95" s="23">
        <v>30352.619000000002</v>
      </c>
      <c r="R95" s="23">
        <v>30400.967000000001</v>
      </c>
      <c r="S95" s="23">
        <v>30444.476999999999</v>
      </c>
      <c r="T95" s="23">
        <v>30484.396000000001</v>
      </c>
      <c r="U95" s="23">
        <v>30521.858</v>
      </c>
      <c r="V95" s="23">
        <v>30563.117999999999</v>
      </c>
      <c r="W95" s="23">
        <v>30601.649999999998</v>
      </c>
      <c r="X95" s="23">
        <v>30639.876999999997</v>
      </c>
      <c r="Y95" s="23">
        <v>30678.351999999999</v>
      </c>
      <c r="Z95" s="23">
        <v>30715.896999999997</v>
      </c>
      <c r="AA95" s="23">
        <v>30751.591</v>
      </c>
      <c r="AB95" s="23">
        <v>30786.406999999999</v>
      </c>
      <c r="AC95" s="23">
        <v>30822.668000000001</v>
      </c>
      <c r="AD95" s="23">
        <v>30857.595000000001</v>
      </c>
      <c r="AE95" s="23">
        <v>30895.161</v>
      </c>
      <c r="AF95" s="23">
        <v>30929.234</v>
      </c>
      <c r="AG95" s="23">
        <v>30943.995000000003</v>
      </c>
    </row>
    <row r="96" spans="1:33" x14ac:dyDescent="0.2">
      <c r="A96" s="7" t="s">
        <v>30</v>
      </c>
      <c r="B96" s="8" t="s">
        <v>52</v>
      </c>
      <c r="C96" s="23">
        <v>35880.619000000006</v>
      </c>
      <c r="D96" s="23">
        <v>36048.343999999997</v>
      </c>
      <c r="E96" s="23">
        <v>36122.86</v>
      </c>
      <c r="F96" s="23">
        <v>36288.99</v>
      </c>
      <c r="G96" s="23">
        <v>36487.072</v>
      </c>
      <c r="H96" s="23">
        <v>36659.495999999999</v>
      </c>
      <c r="I96" s="23">
        <v>36844.845000000001</v>
      </c>
      <c r="J96" s="23">
        <v>36920.33</v>
      </c>
      <c r="K96" s="23">
        <v>36978.870000000003</v>
      </c>
      <c r="L96" s="23">
        <v>37042.315999999999</v>
      </c>
      <c r="M96" s="23">
        <v>37094.826000000001</v>
      </c>
      <c r="N96" s="23">
        <v>37159.203000000001</v>
      </c>
      <c r="O96" s="23">
        <v>37218.707999999999</v>
      </c>
      <c r="P96" s="23">
        <v>37279.582999999999</v>
      </c>
      <c r="Q96" s="23">
        <v>37317.805999999997</v>
      </c>
      <c r="R96" s="23">
        <v>37360.218000000001</v>
      </c>
      <c r="S96" s="23">
        <v>37400.07</v>
      </c>
      <c r="T96" s="23">
        <v>37436.42</v>
      </c>
      <c r="U96" s="23">
        <v>37472.519</v>
      </c>
      <c r="V96" s="23">
        <v>37510.983</v>
      </c>
      <c r="W96" s="23">
        <v>37547.072999999997</v>
      </c>
      <c r="X96" s="23">
        <v>37582.686999999998</v>
      </c>
      <c r="Y96" s="23">
        <v>37619.247000000003</v>
      </c>
      <c r="Z96" s="23">
        <v>37654.51</v>
      </c>
      <c r="AA96" s="23">
        <v>37688.445999999996</v>
      </c>
      <c r="AB96" s="23">
        <v>37721.722000000002</v>
      </c>
      <c r="AC96" s="23">
        <v>37756.317000000003</v>
      </c>
      <c r="AD96" s="23">
        <v>37789.577000000005</v>
      </c>
      <c r="AE96" s="23">
        <v>37822.116999999998</v>
      </c>
      <c r="AF96" s="23">
        <v>37853.184000000001</v>
      </c>
      <c r="AG96" s="23">
        <v>37861.674999999996</v>
      </c>
    </row>
    <row r="97" spans="1:33" x14ac:dyDescent="0.2">
      <c r="A97" s="7" t="s">
        <v>31</v>
      </c>
      <c r="B97" s="8" t="s">
        <v>53</v>
      </c>
      <c r="C97" s="23">
        <v>104219.36</v>
      </c>
      <c r="D97" s="23">
        <v>104574.08900000001</v>
      </c>
      <c r="E97" s="23">
        <v>104679.81</v>
      </c>
      <c r="F97" s="23">
        <v>104881.569</v>
      </c>
      <c r="G97" s="23">
        <v>105112.068</v>
      </c>
      <c r="H97" s="23">
        <v>105238.213</v>
      </c>
      <c r="I97" s="23">
        <v>105501.266</v>
      </c>
      <c r="J97" s="23">
        <v>105620.84199999999</v>
      </c>
      <c r="K97" s="23">
        <v>105697.41800000001</v>
      </c>
      <c r="L97" s="23">
        <v>105767.99800000001</v>
      </c>
      <c r="M97" s="23">
        <v>105823.273</v>
      </c>
      <c r="N97" s="23">
        <v>105887.917</v>
      </c>
      <c r="O97" s="23">
        <v>105940.567</v>
      </c>
      <c r="P97" s="23">
        <v>105989.67</v>
      </c>
      <c r="Q97" s="23">
        <v>106020.79000000001</v>
      </c>
      <c r="R97" s="23">
        <v>106063.255</v>
      </c>
      <c r="S97" s="23">
        <v>106098.709</v>
      </c>
      <c r="T97" s="23">
        <v>106126.79300000001</v>
      </c>
      <c r="U97" s="23">
        <v>106164.772</v>
      </c>
      <c r="V97" s="23">
        <v>106199.6</v>
      </c>
      <c r="W97" s="23">
        <v>106235.558</v>
      </c>
      <c r="X97" s="23">
        <v>106271.08</v>
      </c>
      <c r="Y97" s="23">
        <v>106308.777</v>
      </c>
      <c r="Z97" s="23">
        <v>106343.178</v>
      </c>
      <c r="AA97" s="23">
        <v>106377.07500000001</v>
      </c>
      <c r="AB97" s="23">
        <v>106411.034</v>
      </c>
      <c r="AC97" s="23">
        <v>106446.518</v>
      </c>
      <c r="AD97" s="23">
        <v>106479.83600000001</v>
      </c>
      <c r="AE97" s="23">
        <v>106516.693</v>
      </c>
      <c r="AF97" s="23">
        <v>106550.484</v>
      </c>
      <c r="AG97" s="23">
        <v>106564.087</v>
      </c>
    </row>
    <row r="98" spans="1:33" x14ac:dyDescent="0.2">
      <c r="A98" s="7" t="s">
        <v>32</v>
      </c>
      <c r="B98" s="8" t="s">
        <v>54</v>
      </c>
      <c r="C98" s="23">
        <v>28007.87</v>
      </c>
      <c r="D98" s="23">
        <v>28190.702000000001</v>
      </c>
      <c r="E98" s="23">
        <v>28255.724000000002</v>
      </c>
      <c r="F98" s="23">
        <v>28410.253999999997</v>
      </c>
      <c r="G98" s="23">
        <v>28577.620999999999</v>
      </c>
      <c r="H98" s="23">
        <v>28801.600000000002</v>
      </c>
      <c r="I98" s="23">
        <v>29051.082999999999</v>
      </c>
      <c r="J98" s="23">
        <v>29116.474000000002</v>
      </c>
      <c r="K98" s="23">
        <v>29179.159</v>
      </c>
      <c r="L98" s="23">
        <v>29237.611999999997</v>
      </c>
      <c r="M98" s="23">
        <v>29288.446</v>
      </c>
      <c r="N98" s="23">
        <v>29348.49</v>
      </c>
      <c r="O98" s="23">
        <v>29404.921000000002</v>
      </c>
      <c r="P98" s="23">
        <v>29462.858</v>
      </c>
      <c r="Q98" s="23">
        <v>29498.287</v>
      </c>
      <c r="R98" s="23">
        <v>29536.325000000001</v>
      </c>
      <c r="S98" s="23">
        <v>29571.623</v>
      </c>
      <c r="T98" s="23">
        <v>29604.944</v>
      </c>
      <c r="U98" s="23">
        <v>29636.567999999999</v>
      </c>
      <c r="V98" s="23">
        <v>29670.833999999999</v>
      </c>
      <c r="W98" s="23">
        <v>29703.102000000003</v>
      </c>
      <c r="X98" s="23">
        <v>29735.116999999998</v>
      </c>
      <c r="Y98" s="23">
        <v>29767.271000000001</v>
      </c>
      <c r="Z98" s="23">
        <v>29799.038</v>
      </c>
      <c r="AA98" s="23">
        <v>29829.621999999999</v>
      </c>
      <c r="AB98" s="23">
        <v>29859.541000000001</v>
      </c>
      <c r="AC98" s="23">
        <v>29890.496999999999</v>
      </c>
      <c r="AD98" s="23">
        <v>29920.688999999998</v>
      </c>
      <c r="AE98" s="23">
        <v>29952.66</v>
      </c>
      <c r="AF98" s="23">
        <v>29982.186999999998</v>
      </c>
      <c r="AG98" s="23">
        <v>29992.21</v>
      </c>
    </row>
    <row r="99" spans="1:33" x14ac:dyDescent="0.2">
      <c r="A99" s="7" t="s">
        <v>33</v>
      </c>
      <c r="B99" s="8" t="s">
        <v>55</v>
      </c>
      <c r="C99" s="23">
        <v>36444.18</v>
      </c>
      <c r="D99" s="23">
        <v>36682.667000000001</v>
      </c>
      <c r="E99" s="23">
        <v>36792.267</v>
      </c>
      <c r="F99" s="23">
        <v>36959.796999999999</v>
      </c>
      <c r="G99" s="23">
        <v>37117.114999999998</v>
      </c>
      <c r="H99" s="23">
        <v>37267.902000000002</v>
      </c>
      <c r="I99" s="23">
        <v>37436.497000000003</v>
      </c>
      <c r="J99" s="23">
        <v>37495.686000000002</v>
      </c>
      <c r="K99" s="23">
        <v>37551.765000000007</v>
      </c>
      <c r="L99" s="23">
        <v>37606.67</v>
      </c>
      <c r="M99" s="23">
        <v>37656.680999999997</v>
      </c>
      <c r="N99" s="23">
        <v>37711.781000000003</v>
      </c>
      <c r="O99" s="23">
        <v>37764.495999999999</v>
      </c>
      <c r="P99" s="23">
        <v>37818.241000000002</v>
      </c>
      <c r="Q99" s="23">
        <v>37850.493999999999</v>
      </c>
      <c r="R99" s="23">
        <v>37883.048999999999</v>
      </c>
      <c r="S99" s="23">
        <v>37910.721000000005</v>
      </c>
      <c r="T99" s="23">
        <v>37926.697</v>
      </c>
      <c r="U99" s="23">
        <v>37954.566999999995</v>
      </c>
      <c r="V99" s="23">
        <v>37979.019</v>
      </c>
      <c r="W99" s="23">
        <v>38002.101999999999</v>
      </c>
      <c r="X99" s="23">
        <v>38021.602999999996</v>
      </c>
      <c r="Y99" s="23">
        <v>38049.469000000005</v>
      </c>
      <c r="Z99" s="23">
        <v>38065.185999999994</v>
      </c>
      <c r="AA99" s="23">
        <v>38090.800999999999</v>
      </c>
      <c r="AB99" s="23">
        <v>38117.095999999998</v>
      </c>
      <c r="AC99" s="23">
        <v>38144.084999999999</v>
      </c>
      <c r="AD99" s="23">
        <v>38170.46</v>
      </c>
      <c r="AE99" s="23">
        <v>38198.165999999997</v>
      </c>
      <c r="AF99" s="23">
        <v>38224.379999999997</v>
      </c>
      <c r="AG99" s="23">
        <v>38230.708999999995</v>
      </c>
    </row>
    <row r="100" spans="1:33" x14ac:dyDescent="0.2">
      <c r="B100" s="8" t="s">
        <v>35</v>
      </c>
      <c r="C100" s="23">
        <v>33635.86</v>
      </c>
      <c r="D100" s="23">
        <v>34003.180999999997</v>
      </c>
      <c r="E100" s="23">
        <v>34112.724000000002</v>
      </c>
      <c r="F100" s="23">
        <v>34247.536</v>
      </c>
      <c r="G100" s="23">
        <v>34370.472000000002</v>
      </c>
      <c r="H100" s="23">
        <v>34479.050000000003</v>
      </c>
      <c r="I100" s="23">
        <v>34570.511000000006</v>
      </c>
      <c r="J100" s="23">
        <v>34661.457000000002</v>
      </c>
      <c r="K100" s="23">
        <v>34751.019</v>
      </c>
      <c r="L100" s="23">
        <v>34844.078000000001</v>
      </c>
      <c r="M100" s="23">
        <v>34933.044000000002</v>
      </c>
      <c r="N100" s="23">
        <v>35015.4</v>
      </c>
      <c r="O100" s="23">
        <v>35087.921000000002</v>
      </c>
      <c r="P100" s="23">
        <v>35155.292999999998</v>
      </c>
      <c r="Q100" s="23">
        <v>35166.606999999996</v>
      </c>
      <c r="R100" s="23">
        <v>35167.617999999995</v>
      </c>
      <c r="S100" s="23">
        <v>35169.060000000005</v>
      </c>
      <c r="T100" s="23">
        <v>35171.233999999997</v>
      </c>
      <c r="U100" s="23">
        <v>35181.82</v>
      </c>
      <c r="V100" s="23">
        <v>35187.637000000002</v>
      </c>
      <c r="W100" s="23">
        <v>35194.915999999997</v>
      </c>
      <c r="X100" s="23">
        <v>35202.316000000006</v>
      </c>
      <c r="Y100" s="23">
        <v>35212.581999999995</v>
      </c>
      <c r="Z100" s="23">
        <v>35218.594000000005</v>
      </c>
      <c r="AA100" s="23">
        <v>35225.803</v>
      </c>
      <c r="AB100" s="23">
        <v>35234.146000000001</v>
      </c>
      <c r="AC100" s="23">
        <v>35242.344000000005</v>
      </c>
      <c r="AD100" s="23">
        <v>35249.084000000003</v>
      </c>
      <c r="AE100" s="23">
        <v>35256.298000000003</v>
      </c>
      <c r="AF100" s="23">
        <v>35263.832000000002</v>
      </c>
      <c r="AG100" s="23">
        <v>35264.445999999996</v>
      </c>
    </row>
    <row r="101" spans="1:33" x14ac:dyDescent="0.2">
      <c r="B101" s="8" t="s">
        <v>36</v>
      </c>
      <c r="C101" s="23">
        <v>38784.153000000006</v>
      </c>
      <c r="D101" s="23">
        <v>39090.381999999998</v>
      </c>
      <c r="E101" s="23">
        <v>39248.226000000002</v>
      </c>
      <c r="F101" s="23">
        <v>39381.393000000004</v>
      </c>
      <c r="G101" s="23">
        <v>39480.789000000004</v>
      </c>
      <c r="H101" s="23">
        <v>39617.146000000001</v>
      </c>
      <c r="I101" s="23">
        <v>39715.796999999999</v>
      </c>
      <c r="J101" s="23">
        <v>39810.402000000002</v>
      </c>
      <c r="K101" s="23">
        <v>39911.262999999999</v>
      </c>
      <c r="L101" s="23">
        <v>40008.235999999997</v>
      </c>
      <c r="M101" s="23">
        <v>40101.322</v>
      </c>
      <c r="N101" s="23">
        <v>40199.134999999995</v>
      </c>
      <c r="O101" s="23">
        <v>40290.042999999998</v>
      </c>
      <c r="P101" s="23">
        <v>40378.619999999995</v>
      </c>
      <c r="Q101" s="23">
        <v>40404.766000000003</v>
      </c>
      <c r="R101" s="23">
        <v>40423.256000000001</v>
      </c>
      <c r="S101" s="23">
        <v>40419.204999999994</v>
      </c>
      <c r="T101" s="23">
        <v>40420.605000000003</v>
      </c>
      <c r="U101" s="23">
        <v>40440.327000000005</v>
      </c>
      <c r="V101" s="23">
        <v>40451.614000000001</v>
      </c>
      <c r="W101" s="23">
        <v>40463.360000000001</v>
      </c>
      <c r="X101" s="23">
        <v>40474.830999999998</v>
      </c>
      <c r="Y101" s="23">
        <v>40491.115999999995</v>
      </c>
      <c r="Z101" s="23">
        <v>40498.923999999999</v>
      </c>
      <c r="AA101" s="23">
        <v>40509.022000000004</v>
      </c>
      <c r="AB101" s="23">
        <v>40520.901000000005</v>
      </c>
      <c r="AC101" s="23">
        <v>40532.978000000003</v>
      </c>
      <c r="AD101" s="23">
        <v>40543.269999999997</v>
      </c>
      <c r="AE101" s="23">
        <v>40554.831999999995</v>
      </c>
      <c r="AF101" s="23">
        <v>40565.826000000001</v>
      </c>
      <c r="AG101" s="23">
        <v>40569.968999999997</v>
      </c>
    </row>
    <row r="102" spans="1:33" x14ac:dyDescent="0.2">
      <c r="B102" s="8" t="s">
        <v>37</v>
      </c>
      <c r="C102" s="23">
        <v>33674.366000000002</v>
      </c>
      <c r="D102" s="23">
        <v>34038.383000000002</v>
      </c>
      <c r="E102" s="23">
        <v>34196.480000000003</v>
      </c>
      <c r="F102" s="23">
        <v>34342.949000000001</v>
      </c>
      <c r="G102" s="23">
        <v>34457.915999999997</v>
      </c>
      <c r="H102" s="23">
        <v>34741.813999999998</v>
      </c>
      <c r="I102" s="23">
        <v>34840.556999999993</v>
      </c>
      <c r="J102" s="23">
        <v>34929.934999999998</v>
      </c>
      <c r="K102" s="23">
        <v>35019.725999999995</v>
      </c>
      <c r="L102" s="23">
        <v>35108.500999999997</v>
      </c>
      <c r="M102" s="23">
        <v>35196.483999999997</v>
      </c>
      <c r="N102" s="23">
        <v>35286.326999999997</v>
      </c>
      <c r="O102" s="23">
        <v>35375.793000000005</v>
      </c>
      <c r="P102" s="23">
        <v>35442.351999999999</v>
      </c>
      <c r="Q102" s="23">
        <v>35445.065000000002</v>
      </c>
      <c r="R102" s="23">
        <v>35431.716999999997</v>
      </c>
      <c r="S102" s="23">
        <v>35436.934999999998</v>
      </c>
      <c r="T102" s="23">
        <v>35442.15</v>
      </c>
      <c r="U102" s="23">
        <v>35451.701999999997</v>
      </c>
      <c r="V102" s="23">
        <v>35458.248</v>
      </c>
      <c r="W102" s="23">
        <v>35465.5</v>
      </c>
      <c r="X102" s="23">
        <v>35472.720999999998</v>
      </c>
      <c r="Y102" s="23">
        <v>35481.479999999996</v>
      </c>
      <c r="Z102" s="23">
        <v>35487.735999999997</v>
      </c>
      <c r="AA102" s="23">
        <v>35494.587</v>
      </c>
      <c r="AB102" s="23">
        <v>35502.082999999999</v>
      </c>
      <c r="AC102" s="23">
        <v>35509.556000000004</v>
      </c>
      <c r="AD102" s="23">
        <v>35516.205000000002</v>
      </c>
      <c r="AE102" s="23">
        <v>35523.182000000001</v>
      </c>
      <c r="AF102" s="23">
        <v>35530.35</v>
      </c>
      <c r="AG102" s="23">
        <v>35530.845999999998</v>
      </c>
    </row>
    <row r="103" spans="1:33" x14ac:dyDescent="0.2">
      <c r="B103" s="8" t="s">
        <v>38</v>
      </c>
      <c r="C103" s="23">
        <v>31988.050000000003</v>
      </c>
      <c r="D103" s="23">
        <v>32403.427</v>
      </c>
      <c r="E103" s="23">
        <v>32591.194000000003</v>
      </c>
      <c r="F103" s="23">
        <v>32747.601000000002</v>
      </c>
      <c r="G103" s="23">
        <v>32884.315000000002</v>
      </c>
      <c r="H103" s="23">
        <v>33209.099000000002</v>
      </c>
      <c r="I103" s="23">
        <v>33296.954999999994</v>
      </c>
      <c r="J103" s="23">
        <v>33384.300000000003</v>
      </c>
      <c r="K103" s="23">
        <v>33471.862999999998</v>
      </c>
      <c r="L103" s="23">
        <v>33560.432000000001</v>
      </c>
      <c r="M103" s="23">
        <v>33648.913999999997</v>
      </c>
      <c r="N103" s="23">
        <v>33735.863000000005</v>
      </c>
      <c r="O103" s="23">
        <v>33821.010999999999</v>
      </c>
      <c r="P103" s="23">
        <v>33910.190999999999</v>
      </c>
      <c r="Q103" s="23">
        <v>33935.290999999997</v>
      </c>
      <c r="R103" s="23">
        <v>33947.502</v>
      </c>
      <c r="S103" s="23">
        <v>33959.784999999996</v>
      </c>
      <c r="T103" s="23">
        <v>33972.495999999999</v>
      </c>
      <c r="U103" s="23">
        <v>33982.360999999997</v>
      </c>
      <c r="V103" s="23">
        <v>33992.656999999999</v>
      </c>
      <c r="W103" s="23">
        <v>34002.422000000006</v>
      </c>
      <c r="X103" s="23">
        <v>34009.563000000002</v>
      </c>
      <c r="Y103" s="23">
        <v>34017.817999999999</v>
      </c>
      <c r="Z103" s="23">
        <v>34024.258000000002</v>
      </c>
      <c r="AA103" s="23">
        <v>34031.218999999997</v>
      </c>
      <c r="AB103" s="23">
        <v>34038.383000000002</v>
      </c>
      <c r="AC103" s="23">
        <v>34045.563000000002</v>
      </c>
      <c r="AD103" s="23">
        <v>34052.341</v>
      </c>
      <c r="AE103" s="23">
        <v>34058.661999999997</v>
      </c>
      <c r="AF103" s="23">
        <v>34065.345999999998</v>
      </c>
      <c r="AG103" s="23">
        <v>34065.201000000001</v>
      </c>
    </row>
    <row r="104" spans="1:33" x14ac:dyDescent="0.2">
      <c r="B104" s="8" t="s">
        <v>39</v>
      </c>
      <c r="C104" s="23">
        <v>36650.196000000004</v>
      </c>
      <c r="D104" s="23">
        <v>37011.57</v>
      </c>
      <c r="E104" s="23">
        <v>37181.792999999998</v>
      </c>
      <c r="F104" s="23">
        <v>37360.584000000003</v>
      </c>
      <c r="G104" s="23">
        <v>37535.206000000006</v>
      </c>
      <c r="H104" s="23">
        <v>37698.193000000007</v>
      </c>
      <c r="I104" s="23">
        <v>37817.131000000001</v>
      </c>
      <c r="J104" s="23">
        <v>37910.862000000001</v>
      </c>
      <c r="K104" s="23">
        <v>38010.334000000003</v>
      </c>
      <c r="L104" s="23">
        <v>38102.76</v>
      </c>
      <c r="M104" s="23">
        <v>38194.488999999994</v>
      </c>
      <c r="N104" s="23">
        <v>38288.643000000004</v>
      </c>
      <c r="O104" s="23">
        <v>38378.875999999997</v>
      </c>
      <c r="P104" s="23">
        <v>38465.355000000003</v>
      </c>
      <c r="Q104" s="23">
        <v>38488.627999999997</v>
      </c>
      <c r="R104" s="23">
        <v>38498.939999999995</v>
      </c>
      <c r="S104" s="23">
        <v>38510.254000000001</v>
      </c>
      <c r="T104" s="23">
        <v>38511.012999999999</v>
      </c>
      <c r="U104" s="23">
        <v>38520.511999999995</v>
      </c>
      <c r="V104" s="23">
        <v>38529.991000000002</v>
      </c>
      <c r="W104" s="23">
        <v>38539.658000000003</v>
      </c>
      <c r="X104" s="23">
        <v>38549.084000000003</v>
      </c>
      <c r="Y104" s="23">
        <v>38559.086000000003</v>
      </c>
      <c r="Z104" s="23">
        <v>38568.603999999999</v>
      </c>
      <c r="AA104" s="23">
        <v>38578.19</v>
      </c>
      <c r="AB104" s="23">
        <v>38586.982999999993</v>
      </c>
      <c r="AC104" s="23">
        <v>38596.015999999996</v>
      </c>
      <c r="AD104" s="23">
        <v>38605.087</v>
      </c>
      <c r="AE104" s="23">
        <v>38614.474999999999</v>
      </c>
      <c r="AF104" s="23">
        <v>38623.093000000001</v>
      </c>
      <c r="AG104" s="23">
        <v>38625.667999999998</v>
      </c>
    </row>
    <row r="105" spans="1:33" x14ac:dyDescent="0.2">
      <c r="B105" s="8" t="s">
        <v>40</v>
      </c>
      <c r="C105" s="23">
        <v>63335.709000000003</v>
      </c>
      <c r="D105" s="23">
        <v>63661.171000000002</v>
      </c>
      <c r="E105" s="23">
        <v>63825.080999999998</v>
      </c>
      <c r="F105" s="23">
        <v>63953.808000000005</v>
      </c>
      <c r="G105" s="23">
        <v>64036.406999999999</v>
      </c>
      <c r="H105" s="23">
        <v>64132.889000000003</v>
      </c>
      <c r="I105" s="23">
        <v>64226.142999999996</v>
      </c>
      <c r="J105" s="23">
        <v>64318.473999999995</v>
      </c>
      <c r="K105" s="23">
        <v>64414.061999999998</v>
      </c>
      <c r="L105" s="23">
        <v>64507.187000000005</v>
      </c>
      <c r="M105" s="23">
        <v>64598.647999999994</v>
      </c>
      <c r="N105" s="23">
        <v>64692.749000000003</v>
      </c>
      <c r="O105" s="23">
        <v>64785.377999999997</v>
      </c>
      <c r="P105" s="23">
        <v>64875.71</v>
      </c>
      <c r="Q105" s="23">
        <v>64893.096999999994</v>
      </c>
      <c r="R105" s="23">
        <v>64891.266000000003</v>
      </c>
      <c r="S105" s="23">
        <v>64877.96</v>
      </c>
      <c r="T105" s="23">
        <v>64852.706999999995</v>
      </c>
      <c r="U105" s="23">
        <v>64864.563000000002</v>
      </c>
      <c r="V105" s="23">
        <v>64868.919000000009</v>
      </c>
      <c r="W105" s="23">
        <v>64871.773000000001</v>
      </c>
      <c r="X105" s="23">
        <v>64882.889000000003</v>
      </c>
      <c r="Y105" s="23">
        <v>64895.790000000008</v>
      </c>
      <c r="Z105" s="23">
        <v>64903.998999999996</v>
      </c>
      <c r="AA105" s="23">
        <v>64913.353000000003</v>
      </c>
      <c r="AB105" s="23">
        <v>64922.455000000002</v>
      </c>
      <c r="AC105" s="23">
        <v>64931.579999999994</v>
      </c>
      <c r="AD105" s="23">
        <v>64940.17</v>
      </c>
      <c r="AE105" s="23">
        <v>64948.798999999992</v>
      </c>
      <c r="AF105" s="23">
        <v>64957.137999999999</v>
      </c>
      <c r="AG105" s="23">
        <v>64958.861999999994</v>
      </c>
    </row>
    <row r="106" spans="1:33" x14ac:dyDescent="0.2">
      <c r="B106" s="8" t="s">
        <v>56</v>
      </c>
      <c r="C106" s="23">
        <v>31950.379999999997</v>
      </c>
      <c r="D106" s="23">
        <v>32090.991999999998</v>
      </c>
      <c r="E106" s="23">
        <v>32203.415000000001</v>
      </c>
      <c r="F106" s="23">
        <v>32356.952999999998</v>
      </c>
      <c r="G106" s="23">
        <v>32490.616000000002</v>
      </c>
      <c r="H106" s="23">
        <v>32704.684999999998</v>
      </c>
      <c r="I106" s="23">
        <v>32818.607000000004</v>
      </c>
      <c r="J106" s="23">
        <v>32915.923999999999</v>
      </c>
      <c r="K106" s="23">
        <v>33016.396000000001</v>
      </c>
      <c r="L106" s="23">
        <v>33114.254000000001</v>
      </c>
      <c r="M106" s="23">
        <v>33205.523999999998</v>
      </c>
      <c r="N106" s="23">
        <v>33305.264000000003</v>
      </c>
      <c r="O106" s="23">
        <v>33402.576000000001</v>
      </c>
      <c r="P106" s="23">
        <v>33497.99</v>
      </c>
      <c r="Q106" s="23">
        <v>33528.502999999997</v>
      </c>
      <c r="R106" s="23">
        <v>33553.699000000001</v>
      </c>
      <c r="S106" s="23">
        <v>33576.636999999995</v>
      </c>
      <c r="T106" s="23">
        <v>33597.053999999996</v>
      </c>
      <c r="U106" s="23">
        <v>33616.417000000001</v>
      </c>
      <c r="V106" s="23">
        <v>33636.710999999996</v>
      </c>
      <c r="W106" s="23">
        <v>33655.334000000003</v>
      </c>
      <c r="X106" s="23">
        <v>33672.992999999995</v>
      </c>
      <c r="Y106" s="23">
        <v>33690.945</v>
      </c>
      <c r="Z106" s="23">
        <v>33708.011999999995</v>
      </c>
      <c r="AA106" s="23">
        <v>33724.021999999997</v>
      </c>
      <c r="AB106" s="23">
        <v>33739.089999999997</v>
      </c>
      <c r="AC106" s="23">
        <v>33754.883000000002</v>
      </c>
      <c r="AD106" s="23">
        <v>33770.027000000002</v>
      </c>
      <c r="AE106" s="23">
        <v>33786.484000000004</v>
      </c>
      <c r="AF106" s="23">
        <v>33800.834999999999</v>
      </c>
      <c r="AG106" s="23">
        <v>33809.059000000001</v>
      </c>
    </row>
    <row r="107" spans="1:33" x14ac:dyDescent="0.2">
      <c r="B107" s="8" t="s">
        <v>57</v>
      </c>
      <c r="C107" s="23">
        <v>44190.502</v>
      </c>
      <c r="D107" s="23">
        <v>44307.808000000005</v>
      </c>
      <c r="E107" s="23">
        <v>44449.917000000001</v>
      </c>
      <c r="F107" s="23">
        <v>44730.953000000001</v>
      </c>
      <c r="G107" s="23">
        <v>44932.243000000002</v>
      </c>
      <c r="H107" s="23">
        <v>45185.974000000002</v>
      </c>
      <c r="I107" s="23">
        <v>45448.822</v>
      </c>
      <c r="J107" s="23">
        <v>45558.067000000003</v>
      </c>
      <c r="K107" s="23">
        <v>45658.065999999999</v>
      </c>
      <c r="L107" s="23">
        <v>45756.248</v>
      </c>
      <c r="M107" s="23">
        <v>45847.218000000001</v>
      </c>
      <c r="N107" s="23">
        <v>45944.667999999998</v>
      </c>
      <c r="O107" s="23">
        <v>46036.9</v>
      </c>
      <c r="P107" s="23">
        <v>46120.353999999999</v>
      </c>
      <c r="Q107" s="23">
        <v>46142.974999999999</v>
      </c>
      <c r="R107" s="23">
        <v>46160.006999999998</v>
      </c>
      <c r="S107" s="23">
        <v>46173.800999999999</v>
      </c>
      <c r="T107" s="23">
        <v>46183.833999999995</v>
      </c>
      <c r="U107" s="23">
        <v>46201.957999999999</v>
      </c>
      <c r="V107" s="23">
        <v>46216.709000000003</v>
      </c>
      <c r="W107" s="23">
        <v>46231.964</v>
      </c>
      <c r="X107" s="23">
        <v>46247.466999999997</v>
      </c>
      <c r="Y107" s="23">
        <v>46264.705999999998</v>
      </c>
      <c r="Z107" s="23">
        <v>46278.934000000001</v>
      </c>
      <c r="AA107" s="23">
        <v>46292.698000000004</v>
      </c>
      <c r="AB107" s="23">
        <v>46307.045000000006</v>
      </c>
      <c r="AC107" s="23">
        <v>46321.995000000003</v>
      </c>
      <c r="AD107" s="23">
        <v>46335.250999999997</v>
      </c>
      <c r="AE107" s="23">
        <v>46350.112999999998</v>
      </c>
      <c r="AF107" s="23">
        <v>46363.701000000001</v>
      </c>
      <c r="AG107" s="23">
        <v>46370.635999999999</v>
      </c>
    </row>
    <row r="108" spans="1:33" s="20" customFormat="1" ht="17" thickBot="1" x14ac:dyDescent="0.25">
      <c r="A108" s="19"/>
      <c r="B108" s="24" t="s">
        <v>58</v>
      </c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</row>
    <row r="109" spans="1:33" ht="17" thickTop="1" x14ac:dyDescent="0.2">
      <c r="B109" s="8" t="s">
        <v>48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</row>
    <row r="110" spans="1:33" x14ac:dyDescent="0.2">
      <c r="B110" s="8" t="s">
        <v>49</v>
      </c>
      <c r="C110" s="23">
        <v>45861.014999999999</v>
      </c>
      <c r="D110" s="23">
        <v>46055.393000000004</v>
      </c>
      <c r="E110" s="23">
        <v>46119.048999999999</v>
      </c>
      <c r="F110" s="23">
        <v>46247.512999999999</v>
      </c>
      <c r="G110" s="23">
        <v>46414.364000000001</v>
      </c>
      <c r="H110" s="23">
        <v>46619.843000000001</v>
      </c>
      <c r="I110" s="23">
        <v>46871.634999999995</v>
      </c>
      <c r="J110" s="23">
        <v>46939.228000000003</v>
      </c>
      <c r="K110" s="23">
        <v>47004.317999999999</v>
      </c>
      <c r="L110" s="23">
        <v>47068.001000000004</v>
      </c>
      <c r="M110" s="23">
        <v>47119.807999999997</v>
      </c>
      <c r="N110" s="23">
        <v>47183.125</v>
      </c>
      <c r="O110" s="23">
        <v>47240.890999999996</v>
      </c>
      <c r="P110" s="23">
        <v>47298.865999999995</v>
      </c>
      <c r="Q110" s="23">
        <v>47336.319000000003</v>
      </c>
      <c r="R110" s="23">
        <v>47379.002</v>
      </c>
      <c r="S110" s="23">
        <v>47417.69</v>
      </c>
      <c r="T110" s="23">
        <v>47453.521999999997</v>
      </c>
      <c r="U110" s="23">
        <v>47488.406999999999</v>
      </c>
      <c r="V110" s="23">
        <v>47526.553999999996</v>
      </c>
      <c r="W110" s="23">
        <v>47562.634000000005</v>
      </c>
      <c r="X110" s="23">
        <v>47598.644</v>
      </c>
      <c r="Y110" s="23">
        <v>47635.712</v>
      </c>
      <c r="Z110" s="23">
        <v>47671.534999999996</v>
      </c>
      <c r="AA110" s="23">
        <v>47706.038999999997</v>
      </c>
      <c r="AB110" s="23">
        <v>47740.146999999997</v>
      </c>
      <c r="AC110" s="23">
        <v>47775.73</v>
      </c>
      <c r="AD110" s="23">
        <v>47809.834000000003</v>
      </c>
      <c r="AE110" s="23">
        <v>47846.511999999995</v>
      </c>
      <c r="AF110" s="23">
        <v>47880.070000000007</v>
      </c>
      <c r="AG110" s="23">
        <v>47893.864000000001</v>
      </c>
    </row>
    <row r="111" spans="1:33" x14ac:dyDescent="0.2">
      <c r="B111" s="8" t="s">
        <v>50</v>
      </c>
      <c r="C111" s="23">
        <v>35184.925000000003</v>
      </c>
      <c r="D111" s="23">
        <v>35292.427000000003</v>
      </c>
      <c r="E111" s="23">
        <v>35354.495999999999</v>
      </c>
      <c r="F111" s="23">
        <v>35493.828000000001</v>
      </c>
      <c r="G111" s="23">
        <v>35654.307999999997</v>
      </c>
      <c r="H111" s="23">
        <v>35890.906999999999</v>
      </c>
      <c r="I111" s="23">
        <v>36122.379000000001</v>
      </c>
      <c r="J111" s="23">
        <v>36187.091999999997</v>
      </c>
      <c r="K111" s="23">
        <v>36255.763999999996</v>
      </c>
      <c r="L111" s="23">
        <v>36321.499000000003</v>
      </c>
      <c r="M111" s="23">
        <v>36374.923999999999</v>
      </c>
      <c r="N111" s="23">
        <v>36442.870999999999</v>
      </c>
      <c r="O111" s="23">
        <v>36504.870999999999</v>
      </c>
      <c r="P111" s="23">
        <v>36568.192000000003</v>
      </c>
      <c r="Q111" s="23">
        <v>36608.356</v>
      </c>
      <c r="R111" s="23">
        <v>36655.205000000002</v>
      </c>
      <c r="S111" s="23">
        <v>36697.495000000003</v>
      </c>
      <c r="T111" s="23">
        <v>36736.297999999995</v>
      </c>
      <c r="U111" s="23">
        <v>36774.109000000004</v>
      </c>
      <c r="V111" s="23">
        <v>36815.67</v>
      </c>
      <c r="W111" s="23">
        <v>36854.576000000001</v>
      </c>
      <c r="X111" s="23">
        <v>36893.261000000006</v>
      </c>
      <c r="Y111" s="23">
        <v>36932.919000000002</v>
      </c>
      <c r="Z111" s="23">
        <v>36971.165000000001</v>
      </c>
      <c r="AA111" s="23">
        <v>37007.771000000001</v>
      </c>
      <c r="AB111" s="23">
        <v>37043.773999999998</v>
      </c>
      <c r="AC111" s="23">
        <v>37081.477999999996</v>
      </c>
      <c r="AD111" s="23">
        <v>37117.534999999996</v>
      </c>
      <c r="AE111" s="23">
        <v>37156.54</v>
      </c>
      <c r="AF111" s="23">
        <v>37191.936000000002</v>
      </c>
      <c r="AG111" s="23">
        <v>37207.881999999998</v>
      </c>
    </row>
    <row r="112" spans="1:33" x14ac:dyDescent="0.2">
      <c r="B112" s="8" t="s">
        <v>51</v>
      </c>
      <c r="C112" s="23">
        <v>33054.699000000001</v>
      </c>
      <c r="D112" s="23">
        <v>33085.921999999999</v>
      </c>
      <c r="E112" s="23">
        <v>33149.014000000003</v>
      </c>
      <c r="F112" s="23">
        <v>33273.75</v>
      </c>
      <c r="G112" s="23">
        <v>33424.010999999999</v>
      </c>
      <c r="H112" s="23">
        <v>33569.019</v>
      </c>
      <c r="I112" s="23">
        <v>33710.498999999996</v>
      </c>
      <c r="J112" s="23">
        <v>33774.653999999995</v>
      </c>
      <c r="K112" s="23">
        <v>33842.43</v>
      </c>
      <c r="L112" s="23">
        <v>33907.200000000004</v>
      </c>
      <c r="M112" s="23">
        <v>33960.521999999997</v>
      </c>
      <c r="N112" s="23">
        <v>34027.1</v>
      </c>
      <c r="O112" s="23">
        <v>34088.253000000004</v>
      </c>
      <c r="P112" s="23">
        <v>34150.635000000002</v>
      </c>
      <c r="Q112" s="23">
        <v>34190.052000000003</v>
      </c>
      <c r="R112" s="23">
        <v>34235.457999999999</v>
      </c>
      <c r="S112" s="23">
        <v>34276.710999999996</v>
      </c>
      <c r="T112" s="23">
        <v>34314.663</v>
      </c>
      <c r="U112" s="23">
        <v>34351.050999999999</v>
      </c>
      <c r="V112" s="23">
        <v>34390.793000000005</v>
      </c>
      <c r="W112" s="23">
        <v>34428.089</v>
      </c>
      <c r="X112" s="23">
        <v>34465.133999999998</v>
      </c>
      <c r="Y112" s="23">
        <v>34503.040000000001</v>
      </c>
      <c r="Z112" s="23">
        <v>34539.658000000003</v>
      </c>
      <c r="AA112" s="23">
        <v>34574.775999999998</v>
      </c>
      <c r="AB112" s="23">
        <v>34609.337</v>
      </c>
      <c r="AC112" s="23">
        <v>34645.423999999999</v>
      </c>
      <c r="AD112" s="23">
        <v>34680.003999999994</v>
      </c>
      <c r="AE112" s="23">
        <v>34717.261999999995</v>
      </c>
      <c r="AF112" s="23">
        <v>34751.224999999999</v>
      </c>
      <c r="AG112" s="23">
        <v>34765.69</v>
      </c>
    </row>
    <row r="113" spans="1:33" x14ac:dyDescent="0.2">
      <c r="B113" s="8" t="s">
        <v>52</v>
      </c>
      <c r="C113" s="23">
        <v>39959.373</v>
      </c>
      <c r="D113" s="23">
        <v>40022.235999999997</v>
      </c>
      <c r="E113" s="23">
        <v>40090.355000000003</v>
      </c>
      <c r="F113" s="23">
        <v>40232.192999999999</v>
      </c>
      <c r="G113" s="23">
        <v>40404.572</v>
      </c>
      <c r="H113" s="23">
        <v>40561.649000000005</v>
      </c>
      <c r="I113" s="23">
        <v>40717.323000000004</v>
      </c>
      <c r="J113" s="23">
        <v>40779.35</v>
      </c>
      <c r="K113" s="23">
        <v>40844.959000000003</v>
      </c>
      <c r="L113" s="23">
        <v>40907.798999999999</v>
      </c>
      <c r="M113" s="23">
        <v>40960.273999999998</v>
      </c>
      <c r="N113" s="23">
        <v>41024.605000000003</v>
      </c>
      <c r="O113" s="23">
        <v>41084.025999999998</v>
      </c>
      <c r="P113" s="23">
        <v>41144.455000000002</v>
      </c>
      <c r="Q113" s="23">
        <v>41182.182000000001</v>
      </c>
      <c r="R113" s="23">
        <v>41224.705000000002</v>
      </c>
      <c r="S113" s="23">
        <v>41263.485000000001</v>
      </c>
      <c r="T113" s="23">
        <v>41299.258999999998</v>
      </c>
      <c r="U113" s="23">
        <v>41333.778000000006</v>
      </c>
      <c r="V113" s="23">
        <v>41371.235000000001</v>
      </c>
      <c r="W113" s="23">
        <v>41406.699999999997</v>
      </c>
      <c r="X113" s="23">
        <v>41441.955999999998</v>
      </c>
      <c r="Y113" s="23">
        <v>41477.978000000003</v>
      </c>
      <c r="Z113" s="23">
        <v>41512.866999999998</v>
      </c>
      <c r="AA113" s="23">
        <v>41546.425000000003</v>
      </c>
      <c r="AB113" s="23">
        <v>41579.483</v>
      </c>
      <c r="AC113" s="23">
        <v>41613.914000000004</v>
      </c>
      <c r="AD113" s="23">
        <v>41647.007000000005</v>
      </c>
      <c r="AE113" s="23">
        <v>41682.471999999994</v>
      </c>
      <c r="AF113" s="23">
        <v>41715.007999999994</v>
      </c>
      <c r="AG113" s="23">
        <v>41727.862999999998</v>
      </c>
    </row>
    <row r="114" spans="1:33" x14ac:dyDescent="0.2">
      <c r="B114" s="8" t="s">
        <v>53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</row>
    <row r="115" spans="1:33" x14ac:dyDescent="0.2">
      <c r="B115" s="8" t="s">
        <v>54</v>
      </c>
      <c r="C115" s="23">
        <v>32066.012999999999</v>
      </c>
      <c r="D115" s="23">
        <v>32194.321000000004</v>
      </c>
      <c r="E115" s="23">
        <v>32255.257000000001</v>
      </c>
      <c r="F115" s="23">
        <v>32423.042000000001</v>
      </c>
      <c r="G115" s="23">
        <v>32615.352999999999</v>
      </c>
      <c r="H115" s="23">
        <v>32797.806000000004</v>
      </c>
      <c r="I115" s="23">
        <v>32966.987999999998</v>
      </c>
      <c r="J115" s="23">
        <v>33024.872000000003</v>
      </c>
      <c r="K115" s="23">
        <v>33086.544000000002</v>
      </c>
      <c r="L115" s="23">
        <v>33144.516000000003</v>
      </c>
      <c r="M115" s="23">
        <v>33194.938999999998</v>
      </c>
      <c r="N115" s="23">
        <v>33254.15</v>
      </c>
      <c r="O115" s="23">
        <v>33309.807000000001</v>
      </c>
      <c r="P115" s="23">
        <v>33366.447</v>
      </c>
      <c r="Q115" s="23">
        <v>33400.856</v>
      </c>
      <c r="R115" s="23">
        <v>33437.523000000001</v>
      </c>
      <c r="S115" s="23">
        <v>33471.530999999995</v>
      </c>
      <c r="T115" s="23">
        <v>33503.368000000002</v>
      </c>
      <c r="U115" s="23">
        <v>33533.878000000004</v>
      </c>
      <c r="V115" s="23">
        <v>33566.498</v>
      </c>
      <c r="W115" s="23">
        <v>33597.561000000002</v>
      </c>
      <c r="X115" s="23">
        <v>33628.452000000005</v>
      </c>
      <c r="Y115" s="23">
        <v>33659.938999999998</v>
      </c>
      <c r="Z115" s="23">
        <v>33690.716</v>
      </c>
      <c r="AA115" s="23">
        <v>33720.557999999997</v>
      </c>
      <c r="AB115" s="23">
        <v>33749.985000000001</v>
      </c>
      <c r="AC115" s="23">
        <v>33780.415000000001</v>
      </c>
      <c r="AD115" s="23">
        <v>33809.963000000003</v>
      </c>
      <c r="AE115" s="23">
        <v>33841.224999999999</v>
      </c>
      <c r="AF115" s="23">
        <v>33870.319000000003</v>
      </c>
      <c r="AG115" s="23">
        <v>33879.688000000002</v>
      </c>
    </row>
    <row r="116" spans="1:33" x14ac:dyDescent="0.2">
      <c r="B116" s="8" t="s">
        <v>55</v>
      </c>
      <c r="C116" s="23">
        <v>40440.593999999997</v>
      </c>
      <c r="D116" s="23">
        <v>40572.392</v>
      </c>
      <c r="E116" s="23">
        <v>40636.631000000001</v>
      </c>
      <c r="F116" s="23">
        <v>40763.767</v>
      </c>
      <c r="G116" s="23">
        <v>40918.781000000003</v>
      </c>
      <c r="H116" s="23">
        <v>41054.580999999998</v>
      </c>
      <c r="I116" s="23">
        <v>41197.563000000002</v>
      </c>
      <c r="J116" s="23">
        <v>41251.232000000004</v>
      </c>
      <c r="K116" s="23">
        <v>41307.521999999997</v>
      </c>
      <c r="L116" s="23">
        <v>41361.800999999999</v>
      </c>
      <c r="M116" s="23">
        <v>41411.136999999995</v>
      </c>
      <c r="N116" s="23">
        <v>41465.515000000007</v>
      </c>
      <c r="O116" s="23">
        <v>41517.428999999996</v>
      </c>
      <c r="P116" s="23">
        <v>41569.920000000006</v>
      </c>
      <c r="Q116" s="23">
        <v>41601.154000000002</v>
      </c>
      <c r="R116" s="23">
        <v>41632.328000000001</v>
      </c>
      <c r="S116" s="23">
        <v>41661.968000000001</v>
      </c>
      <c r="T116" s="23">
        <v>41690.002</v>
      </c>
      <c r="U116" s="23">
        <v>41717.129000000001</v>
      </c>
      <c r="V116" s="23">
        <v>41745.563999999998</v>
      </c>
      <c r="W116" s="23">
        <v>41772.915000000001</v>
      </c>
      <c r="X116" s="23">
        <v>41800.114000000001</v>
      </c>
      <c r="Y116" s="23">
        <v>41827.625</v>
      </c>
      <c r="Z116" s="23">
        <v>41854.636999999995</v>
      </c>
      <c r="AA116" s="23">
        <v>41881.050000000003</v>
      </c>
      <c r="AB116" s="23">
        <v>41907.184999999998</v>
      </c>
      <c r="AC116" s="23">
        <v>41933.951999999997</v>
      </c>
      <c r="AD116" s="23">
        <v>41960.129000000001</v>
      </c>
      <c r="AE116" s="23">
        <v>41987.4</v>
      </c>
      <c r="AF116" s="23">
        <v>42013.309000000001</v>
      </c>
      <c r="AG116" s="23">
        <v>42019.215000000004</v>
      </c>
    </row>
    <row r="117" spans="1:33" x14ac:dyDescent="0.2">
      <c r="B117" s="8" t="s">
        <v>35</v>
      </c>
      <c r="C117" s="23">
        <v>39779.32</v>
      </c>
      <c r="D117" s="23">
        <v>40076.523000000001</v>
      </c>
      <c r="E117" s="23">
        <v>40211.838000000003</v>
      </c>
      <c r="F117" s="23">
        <v>40344.913</v>
      </c>
      <c r="G117" s="23">
        <v>40474.853999999999</v>
      </c>
      <c r="H117" s="23">
        <v>40566.856</v>
      </c>
      <c r="I117" s="23">
        <v>40657.146000000001</v>
      </c>
      <c r="J117" s="23">
        <v>40748.519999999997</v>
      </c>
      <c r="K117" s="23">
        <v>40842.120999999999</v>
      </c>
      <c r="L117" s="23">
        <v>40933.799999999996</v>
      </c>
      <c r="M117" s="23">
        <v>41023.642999999996</v>
      </c>
      <c r="N117" s="23">
        <v>41115.543000000005</v>
      </c>
      <c r="O117" s="23">
        <v>41206.688000000002</v>
      </c>
      <c r="P117" s="23">
        <v>41298.355000000003</v>
      </c>
      <c r="Q117" s="23">
        <v>41324.382999999994</v>
      </c>
      <c r="R117" s="23">
        <v>41339.011999999995</v>
      </c>
      <c r="S117" s="23">
        <v>41352.794999999998</v>
      </c>
      <c r="T117" s="23">
        <v>41365.214999999997</v>
      </c>
      <c r="U117" s="23">
        <v>41376.156000000003</v>
      </c>
      <c r="V117" s="23">
        <v>41387.431999999993</v>
      </c>
      <c r="W117" s="23">
        <v>41397.815999999999</v>
      </c>
      <c r="X117" s="23">
        <v>41407.817999999999</v>
      </c>
      <c r="Y117" s="23">
        <v>41417.519</v>
      </c>
      <c r="Z117" s="23">
        <v>41427.055</v>
      </c>
      <c r="AA117" s="23">
        <v>41436.050000000003</v>
      </c>
      <c r="AB117" s="23">
        <v>41444.659999999996</v>
      </c>
      <c r="AC117" s="23">
        <v>41453.513999999996</v>
      </c>
      <c r="AD117" s="23">
        <v>41462.218999999997</v>
      </c>
      <c r="AE117" s="23">
        <v>41471.324999999997</v>
      </c>
      <c r="AF117" s="23">
        <v>41479.855000000003</v>
      </c>
      <c r="AG117" s="23">
        <v>41482.201000000001</v>
      </c>
    </row>
    <row r="118" spans="1:33" x14ac:dyDescent="0.2">
      <c r="B118" s="8" t="s">
        <v>36</v>
      </c>
      <c r="C118" s="23">
        <v>45024.017</v>
      </c>
      <c r="D118" s="23">
        <v>45250.281999999999</v>
      </c>
      <c r="E118" s="23">
        <v>45387.042999999998</v>
      </c>
      <c r="F118" s="23">
        <v>45528.21</v>
      </c>
      <c r="G118" s="23">
        <v>45666.214</v>
      </c>
      <c r="H118" s="23">
        <v>45786.186000000002</v>
      </c>
      <c r="I118" s="23">
        <v>45882.072</v>
      </c>
      <c r="J118" s="23">
        <v>45977.752999999997</v>
      </c>
      <c r="K118" s="23">
        <v>46075.042999999998</v>
      </c>
      <c r="L118" s="23">
        <v>46170.83</v>
      </c>
      <c r="M118" s="23">
        <v>46262.146000000001</v>
      </c>
      <c r="N118" s="23">
        <v>46358.784</v>
      </c>
      <c r="O118" s="23">
        <v>46453.334999999999</v>
      </c>
      <c r="P118" s="23">
        <v>46548.698000000004</v>
      </c>
      <c r="Q118" s="23">
        <v>46578.197</v>
      </c>
      <c r="R118" s="23">
        <v>46599.209000000003</v>
      </c>
      <c r="S118" s="23">
        <v>46618.243999999999</v>
      </c>
      <c r="T118" s="23">
        <v>46635.219999999994</v>
      </c>
      <c r="U118" s="23">
        <v>46649.917999999998</v>
      </c>
      <c r="V118" s="23">
        <v>46665.928</v>
      </c>
      <c r="W118" s="23">
        <v>46680.549999999996</v>
      </c>
      <c r="X118" s="23">
        <v>46694.728999999999</v>
      </c>
      <c r="Y118" s="23">
        <v>46708.652000000002</v>
      </c>
      <c r="Z118" s="23">
        <v>46722.309000000001</v>
      </c>
      <c r="AA118" s="23">
        <v>46735.016000000003</v>
      </c>
      <c r="AB118" s="23">
        <v>46747.101000000002</v>
      </c>
      <c r="AC118" s="23">
        <v>46759.791999999994</v>
      </c>
      <c r="AD118" s="23">
        <v>46772.118000000002</v>
      </c>
      <c r="AE118" s="23">
        <v>46785.415999999997</v>
      </c>
      <c r="AF118" s="23">
        <v>46797.283000000003</v>
      </c>
      <c r="AG118" s="23">
        <v>46803.074000000001</v>
      </c>
    </row>
    <row r="119" spans="1:33" x14ac:dyDescent="0.2">
      <c r="B119" s="8" t="s">
        <v>37</v>
      </c>
      <c r="C119" s="23">
        <v>39835.036999999997</v>
      </c>
      <c r="D119" s="23">
        <v>40130.207000000002</v>
      </c>
      <c r="E119" s="23">
        <v>40250.092000000004</v>
      </c>
      <c r="F119" s="23">
        <v>40370.373</v>
      </c>
      <c r="G119" s="23">
        <v>40487.038</v>
      </c>
      <c r="H119" s="23">
        <v>40706.351999999999</v>
      </c>
      <c r="I119" s="23">
        <v>40802.504999999997</v>
      </c>
      <c r="J119" s="23">
        <v>40892.665999999997</v>
      </c>
      <c r="K119" s="23">
        <v>40983.292000000001</v>
      </c>
      <c r="L119" s="23">
        <v>41072.895000000004</v>
      </c>
      <c r="M119" s="23">
        <v>41161.163</v>
      </c>
      <c r="N119" s="23">
        <v>41251.990999999995</v>
      </c>
      <c r="O119" s="23">
        <v>41342.269999999997</v>
      </c>
      <c r="P119" s="23">
        <v>41432.678</v>
      </c>
      <c r="Q119" s="23">
        <v>41457.763999999996</v>
      </c>
      <c r="R119" s="23">
        <v>41470.996999999996</v>
      </c>
      <c r="S119" s="23">
        <v>41483.856</v>
      </c>
      <c r="T119" s="23">
        <v>41495.445</v>
      </c>
      <c r="U119" s="23">
        <v>41505.794999999998</v>
      </c>
      <c r="V119" s="23">
        <v>41516.243000000002</v>
      </c>
      <c r="W119" s="23">
        <v>41525.951000000001</v>
      </c>
      <c r="X119" s="23">
        <v>41535.271000000001</v>
      </c>
      <c r="Y119" s="23">
        <v>41544.327000000005</v>
      </c>
      <c r="Z119" s="23">
        <v>41553.223000000005</v>
      </c>
      <c r="AA119" s="23">
        <v>41561.714</v>
      </c>
      <c r="AB119" s="23">
        <v>41569.786</v>
      </c>
      <c r="AC119" s="23">
        <v>41578.048999999999</v>
      </c>
      <c r="AD119" s="23">
        <v>41586.207999999999</v>
      </c>
      <c r="AE119" s="23">
        <v>41594.676999999996</v>
      </c>
      <c r="AF119" s="23">
        <v>41602.695</v>
      </c>
      <c r="AG119" s="23">
        <v>41604.519</v>
      </c>
    </row>
    <row r="120" spans="1:33" x14ac:dyDescent="0.2">
      <c r="B120" s="8" t="s">
        <v>38</v>
      </c>
      <c r="C120" s="23">
        <v>38074.669000000002</v>
      </c>
      <c r="D120" s="23">
        <v>38376.553</v>
      </c>
      <c r="E120" s="23">
        <v>38510.376000000004</v>
      </c>
      <c r="F120" s="23">
        <v>38641.468000000001</v>
      </c>
      <c r="G120" s="23">
        <v>38770.110999999997</v>
      </c>
      <c r="H120" s="23">
        <v>39060.211000000003</v>
      </c>
      <c r="I120" s="23">
        <v>39149.707999999999</v>
      </c>
      <c r="J120" s="23">
        <v>39238.358</v>
      </c>
      <c r="K120" s="23">
        <v>39327.281999999999</v>
      </c>
      <c r="L120" s="23">
        <v>39416.675999999999</v>
      </c>
      <c r="M120" s="23">
        <v>39505.730000000003</v>
      </c>
      <c r="N120" s="23">
        <v>39596.400999999998</v>
      </c>
      <c r="O120" s="23">
        <v>39686.264000000003</v>
      </c>
      <c r="P120" s="23">
        <v>39776.287000000004</v>
      </c>
      <c r="Q120" s="23">
        <v>39801.022000000004</v>
      </c>
      <c r="R120" s="23">
        <v>39814.006999999998</v>
      </c>
      <c r="S120" s="23">
        <v>39826.583999999995</v>
      </c>
      <c r="T120" s="23">
        <v>39837.986000000004</v>
      </c>
      <c r="U120" s="23">
        <v>39848.267</v>
      </c>
      <c r="V120" s="23">
        <v>39858.665000000001</v>
      </c>
      <c r="W120" s="23">
        <v>39868.366000000002</v>
      </c>
      <c r="X120" s="23">
        <v>39877.697</v>
      </c>
      <c r="Y120" s="23">
        <v>39886.817999999999</v>
      </c>
      <c r="Z120" s="23">
        <v>39895.728999999999</v>
      </c>
      <c r="AA120" s="23">
        <v>39904.251000000004</v>
      </c>
      <c r="AB120" s="23">
        <v>39912.394999999997</v>
      </c>
      <c r="AC120" s="23">
        <v>39920.752999999997</v>
      </c>
      <c r="AD120" s="23">
        <v>39928.955000000002</v>
      </c>
      <c r="AE120" s="23">
        <v>39937.5</v>
      </c>
      <c r="AF120" s="23">
        <v>39945.587000000007</v>
      </c>
      <c r="AG120" s="23">
        <v>39947.468000000001</v>
      </c>
    </row>
    <row r="121" spans="1:33" x14ac:dyDescent="0.2">
      <c r="B121" s="8" t="s">
        <v>39</v>
      </c>
      <c r="C121" s="23">
        <v>42888.34</v>
      </c>
      <c r="D121" s="23">
        <v>43180.362999999998</v>
      </c>
      <c r="E121" s="23">
        <v>43309.258000000002</v>
      </c>
      <c r="F121" s="23">
        <v>43435.763999999996</v>
      </c>
      <c r="G121" s="23">
        <v>43559.017</v>
      </c>
      <c r="H121" s="23">
        <v>43771.748</v>
      </c>
      <c r="I121" s="23">
        <v>43861.987999999998</v>
      </c>
      <c r="J121" s="23">
        <v>43951.644999999997</v>
      </c>
      <c r="K121" s="23">
        <v>44041.964999999997</v>
      </c>
      <c r="L121" s="23">
        <v>44131.71</v>
      </c>
      <c r="M121" s="23">
        <v>44221.347999999998</v>
      </c>
      <c r="N121" s="23">
        <v>44313.194000000003</v>
      </c>
      <c r="O121" s="23">
        <v>44404.087</v>
      </c>
      <c r="P121" s="23">
        <v>44495.192999999999</v>
      </c>
      <c r="Q121" s="23">
        <v>44521.019</v>
      </c>
      <c r="R121" s="23">
        <v>44535.392999999996</v>
      </c>
      <c r="S121" s="23">
        <v>44549.216999999997</v>
      </c>
      <c r="T121" s="23">
        <v>44561.623</v>
      </c>
      <c r="U121" s="23">
        <v>44572.665999999997</v>
      </c>
      <c r="V121" s="23">
        <v>44583.972999999998</v>
      </c>
      <c r="W121" s="23">
        <v>44594.425000000003</v>
      </c>
      <c r="X121" s="23">
        <v>44604.464999999997</v>
      </c>
      <c r="Y121" s="23">
        <v>44614.258000000002</v>
      </c>
      <c r="Z121" s="23">
        <v>44623.824999999997</v>
      </c>
      <c r="AA121" s="23">
        <v>44632.908000000003</v>
      </c>
      <c r="AB121" s="23">
        <v>44641.548000000003</v>
      </c>
      <c r="AC121" s="23">
        <v>44650.447999999997</v>
      </c>
      <c r="AD121" s="23">
        <v>44659.175999999999</v>
      </c>
      <c r="AE121" s="23">
        <v>44668.311999999998</v>
      </c>
      <c r="AF121" s="23">
        <v>44676.868000000002</v>
      </c>
      <c r="AG121" s="23">
        <v>44679.234000000004</v>
      </c>
    </row>
    <row r="122" spans="1:33" x14ac:dyDescent="0.2">
      <c r="B122" s="8" t="s">
        <v>40</v>
      </c>
      <c r="C122" s="23">
        <v>69760.581999999995</v>
      </c>
      <c r="D122" s="23">
        <v>70009.811000000002</v>
      </c>
      <c r="E122" s="23">
        <v>70135.315000000002</v>
      </c>
      <c r="F122" s="23">
        <v>70255.645999999993</v>
      </c>
      <c r="G122" s="23">
        <v>70373.810000000012</v>
      </c>
      <c r="H122" s="23">
        <v>70467.087</v>
      </c>
      <c r="I122" s="23">
        <v>70560.721999999994</v>
      </c>
      <c r="J122" s="23">
        <v>70654.335000000006</v>
      </c>
      <c r="K122" s="23">
        <v>70748.856</v>
      </c>
      <c r="L122" s="23">
        <v>70841.774000000005</v>
      </c>
      <c r="M122" s="23">
        <v>70932.486999999994</v>
      </c>
      <c r="N122" s="23">
        <v>71025.665000000008</v>
      </c>
      <c r="O122" s="23">
        <v>71117.751999999993</v>
      </c>
      <c r="P122" s="23">
        <v>71210.044999999998</v>
      </c>
      <c r="Q122" s="23">
        <v>71236.671000000002</v>
      </c>
      <c r="R122" s="23">
        <v>71252.213000000003</v>
      </c>
      <c r="S122" s="23">
        <v>71266.273000000001</v>
      </c>
      <c r="T122" s="23">
        <v>71278.92300000001</v>
      </c>
      <c r="U122" s="23">
        <v>71290.221999999994</v>
      </c>
      <c r="V122" s="23">
        <v>71301.888000000006</v>
      </c>
      <c r="W122" s="23">
        <v>71312.599000000002</v>
      </c>
      <c r="X122" s="23">
        <v>71322.968000000008</v>
      </c>
      <c r="Y122" s="23">
        <v>71333.122000000003</v>
      </c>
      <c r="Z122" s="23">
        <v>71342.979000000007</v>
      </c>
      <c r="AA122" s="23">
        <v>71352.271999999997</v>
      </c>
      <c r="AB122" s="23">
        <v>71361.275000000009</v>
      </c>
      <c r="AC122" s="23">
        <v>71370.566999999995</v>
      </c>
      <c r="AD122" s="23">
        <v>71379.638999999996</v>
      </c>
      <c r="AE122" s="23">
        <v>71389.174999999988</v>
      </c>
      <c r="AF122" s="23">
        <v>71398.070999999996</v>
      </c>
      <c r="AG122" s="23">
        <v>71400.763999999996</v>
      </c>
    </row>
    <row r="123" spans="1:33" x14ac:dyDescent="0.2">
      <c r="B123" s="8" t="s">
        <v>56</v>
      </c>
      <c r="C123" s="23">
        <v>37472.633000000002</v>
      </c>
      <c r="D123" s="23">
        <v>37092.712</v>
      </c>
      <c r="E123" s="23">
        <v>36920.769</v>
      </c>
      <c r="F123" s="23">
        <v>37098.784999999996</v>
      </c>
      <c r="G123" s="23">
        <v>37222.61</v>
      </c>
      <c r="H123" s="23">
        <v>37387.726000000002</v>
      </c>
      <c r="I123" s="23">
        <v>37607.872000000003</v>
      </c>
      <c r="J123" s="23">
        <v>37763.401000000005</v>
      </c>
      <c r="K123" s="23">
        <v>37841.682000000001</v>
      </c>
      <c r="L123" s="23">
        <v>37942.177000000003</v>
      </c>
      <c r="M123" s="23">
        <v>38063.305</v>
      </c>
      <c r="N123" s="23">
        <v>38168.281999999999</v>
      </c>
      <c r="O123" s="23">
        <v>38264.381000000001</v>
      </c>
      <c r="P123" s="23">
        <v>38374.26</v>
      </c>
      <c r="Q123" s="23">
        <v>38395.012000000002</v>
      </c>
      <c r="R123" s="23">
        <v>38423.050000000003</v>
      </c>
      <c r="S123" s="23">
        <v>38437.286</v>
      </c>
      <c r="T123" s="23">
        <v>38470.928</v>
      </c>
      <c r="U123" s="23">
        <v>38494.61</v>
      </c>
      <c r="V123" s="23">
        <v>38500.701999999997</v>
      </c>
      <c r="W123" s="23">
        <v>38540.806000000004</v>
      </c>
      <c r="X123" s="23">
        <v>38559.966999999997</v>
      </c>
      <c r="Y123" s="23">
        <v>38580.444000000003</v>
      </c>
      <c r="Z123" s="23">
        <v>38600.848999999995</v>
      </c>
      <c r="AA123" s="23">
        <v>38621.296000000002</v>
      </c>
      <c r="AB123" s="23">
        <v>38627.566999999995</v>
      </c>
      <c r="AC123" s="23">
        <v>38656.170000000006</v>
      </c>
      <c r="AD123" s="23">
        <v>38679.015999999996</v>
      </c>
      <c r="AE123" s="23">
        <v>38695.148000000001</v>
      </c>
      <c r="AF123" s="23">
        <v>38719.813999999998</v>
      </c>
      <c r="AG123" s="23">
        <v>38742.171999999999</v>
      </c>
    </row>
    <row r="124" spans="1:33" x14ac:dyDescent="0.2">
      <c r="B124" s="8" t="s">
        <v>57</v>
      </c>
      <c r="C124" s="23">
        <v>49111.5</v>
      </c>
      <c r="D124" s="23">
        <v>48671.024000000005</v>
      </c>
      <c r="E124" s="23">
        <v>48521.438999999998</v>
      </c>
      <c r="F124" s="23">
        <v>48787.250999999997</v>
      </c>
      <c r="G124" s="23">
        <v>48953.499000000003</v>
      </c>
      <c r="H124" s="23">
        <v>49129.612000000001</v>
      </c>
      <c r="I124" s="23">
        <v>49356.800000000003</v>
      </c>
      <c r="J124" s="23">
        <v>49485.423999999999</v>
      </c>
      <c r="K124" s="23">
        <v>49562.957999999999</v>
      </c>
      <c r="L124" s="23">
        <v>49664.44</v>
      </c>
      <c r="M124" s="23">
        <v>49779.03</v>
      </c>
      <c r="N124" s="23">
        <v>49887.695</v>
      </c>
      <c r="O124" s="23">
        <v>49976.025000000001</v>
      </c>
      <c r="P124" s="23">
        <v>50083.122000000003</v>
      </c>
      <c r="Q124" s="23">
        <v>50093.108999999997</v>
      </c>
      <c r="R124" s="23">
        <v>50124.042999999998</v>
      </c>
      <c r="S124" s="23">
        <v>50132.103000000003</v>
      </c>
      <c r="T124" s="23">
        <v>50163.048000000003</v>
      </c>
      <c r="U124" s="23">
        <v>50182.940999999999</v>
      </c>
      <c r="V124" s="23">
        <v>50185.271999999997</v>
      </c>
      <c r="W124" s="23">
        <v>50223.976000000002</v>
      </c>
      <c r="X124" s="23">
        <v>50242.783000000003</v>
      </c>
      <c r="Y124" s="23">
        <v>50264.350999999995</v>
      </c>
      <c r="Z124" s="23">
        <v>50284.080999999998</v>
      </c>
      <c r="AA124" s="23">
        <v>50304.741000000002</v>
      </c>
      <c r="AB124" s="23">
        <v>50309.258000000002</v>
      </c>
      <c r="AC124" s="23">
        <v>50340.279000000002</v>
      </c>
      <c r="AD124" s="23">
        <v>50363.048999999999</v>
      </c>
      <c r="AE124" s="23">
        <v>50381.225999999995</v>
      </c>
      <c r="AF124" s="23">
        <v>50403.9</v>
      </c>
      <c r="AG124" s="23">
        <v>50426.273000000001</v>
      </c>
    </row>
    <row r="125" spans="1:33" s="20" customFormat="1" ht="17" thickBot="1" x14ac:dyDescent="0.25">
      <c r="A125" s="19"/>
      <c r="B125" s="24" t="s">
        <v>59</v>
      </c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</row>
    <row r="126" spans="1:33" ht="17" thickTop="1" x14ac:dyDescent="0.2">
      <c r="B126" s="8" t="s">
        <v>48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6">
        <v>0</v>
      </c>
      <c r="AD126" s="26">
        <v>0</v>
      </c>
      <c r="AE126" s="26">
        <v>0</v>
      </c>
      <c r="AF126" s="26">
        <v>0</v>
      </c>
      <c r="AG126" s="26">
        <v>0</v>
      </c>
    </row>
    <row r="127" spans="1:33" x14ac:dyDescent="0.2">
      <c r="B127" s="8" t="s">
        <v>49</v>
      </c>
      <c r="C127" s="23">
        <v>58685.036</v>
      </c>
      <c r="D127" s="23">
        <v>58298.392999999996</v>
      </c>
      <c r="E127" s="23">
        <v>57906.440999999999</v>
      </c>
      <c r="F127" s="23">
        <v>57534.733</v>
      </c>
      <c r="G127" s="23">
        <v>57215.58</v>
      </c>
      <c r="H127" s="23">
        <v>57089.779000000002</v>
      </c>
      <c r="I127" s="23">
        <v>56899.192999999999</v>
      </c>
      <c r="J127" s="23">
        <v>56627.093999999997</v>
      </c>
      <c r="K127" s="23">
        <v>56365.17</v>
      </c>
      <c r="L127" s="23">
        <v>56139</v>
      </c>
      <c r="M127" s="23">
        <v>55941.462999999996</v>
      </c>
      <c r="N127" s="23">
        <v>55763.125999999997</v>
      </c>
      <c r="O127" s="23">
        <v>55602.313999999998</v>
      </c>
      <c r="P127" s="23">
        <v>55458.775000000001</v>
      </c>
      <c r="Q127" s="23">
        <v>55310.284</v>
      </c>
      <c r="R127" s="23">
        <v>55173.915999999997</v>
      </c>
      <c r="S127" s="23">
        <v>55051.558999999994</v>
      </c>
      <c r="T127" s="23">
        <v>54944.671999999999</v>
      </c>
      <c r="U127" s="23">
        <v>54855.006999999998</v>
      </c>
      <c r="V127" s="23">
        <v>54779.415000000001</v>
      </c>
      <c r="W127" s="23">
        <v>54718.8</v>
      </c>
      <c r="X127" s="23">
        <v>54724.735000000001</v>
      </c>
      <c r="Y127" s="23">
        <v>54731.785000000003</v>
      </c>
      <c r="Z127" s="23">
        <v>54738.93</v>
      </c>
      <c r="AA127" s="23">
        <v>54746.906000000003</v>
      </c>
      <c r="AB127" s="23">
        <v>54755.485999999997</v>
      </c>
      <c r="AC127" s="23">
        <v>54764.434999999998</v>
      </c>
      <c r="AD127" s="23">
        <v>54773.417999999998</v>
      </c>
      <c r="AE127" s="23">
        <v>54782.86</v>
      </c>
      <c r="AF127" s="23">
        <v>54792.862000000001</v>
      </c>
      <c r="AG127" s="23">
        <v>54782.741999999998</v>
      </c>
    </row>
    <row r="128" spans="1:33" x14ac:dyDescent="0.2">
      <c r="B128" s="8" t="s">
        <v>50</v>
      </c>
      <c r="C128" s="23">
        <v>46553.417000000001</v>
      </c>
      <c r="D128" s="23">
        <v>46274.2</v>
      </c>
      <c r="E128" s="23">
        <v>45944.781999999999</v>
      </c>
      <c r="F128" s="23">
        <v>45682.952999999994</v>
      </c>
      <c r="G128" s="23">
        <v>45400.848000000005</v>
      </c>
      <c r="H128" s="23">
        <v>45237</v>
      </c>
      <c r="I128" s="23">
        <v>44948.673000000003</v>
      </c>
      <c r="J128" s="23">
        <v>44687.415999999997</v>
      </c>
      <c r="K128" s="23">
        <v>44442.356</v>
      </c>
      <c r="L128" s="23">
        <v>44230.099000000002</v>
      </c>
      <c r="M128" s="23">
        <v>44045.345000000001</v>
      </c>
      <c r="N128" s="23">
        <v>43879.012999999999</v>
      </c>
      <c r="O128" s="23">
        <v>43729.495999999999</v>
      </c>
      <c r="P128" s="23">
        <v>43596.614999999998</v>
      </c>
      <c r="Q128" s="23">
        <v>43457.836000000003</v>
      </c>
      <c r="R128" s="23">
        <v>43330.131999999998</v>
      </c>
      <c r="S128" s="23">
        <v>43216.923000000003</v>
      </c>
      <c r="T128" s="23">
        <v>43118.343000000001</v>
      </c>
      <c r="U128" s="23">
        <v>43034.214</v>
      </c>
      <c r="V128" s="23">
        <v>42964.31</v>
      </c>
      <c r="W128" s="23">
        <v>42908.298000000003</v>
      </c>
      <c r="X128" s="23">
        <v>42915.455000000002</v>
      </c>
      <c r="Y128" s="23">
        <v>42923.264000000003</v>
      </c>
      <c r="Z128" s="23">
        <v>42931.637000000002</v>
      </c>
      <c r="AA128" s="23">
        <v>42940.578000000001</v>
      </c>
      <c r="AB128" s="23">
        <v>42950.015999999996</v>
      </c>
      <c r="AC128" s="23">
        <v>42959.762999999999</v>
      </c>
      <c r="AD128" s="23">
        <v>42969.887000000002</v>
      </c>
      <c r="AE128" s="23">
        <v>42980.407999999996</v>
      </c>
      <c r="AF128" s="23">
        <v>42991.157999999996</v>
      </c>
      <c r="AG128" s="23">
        <v>42981.940999999999</v>
      </c>
    </row>
    <row r="129" spans="1:33" x14ac:dyDescent="0.2">
      <c r="B129" s="8" t="s">
        <v>51</v>
      </c>
      <c r="C129" s="23">
        <v>46540.623</v>
      </c>
      <c r="D129" s="23">
        <v>46112.476000000002</v>
      </c>
      <c r="E129" s="23">
        <v>45679.169000000002</v>
      </c>
      <c r="F129" s="23">
        <v>45311.915999999997</v>
      </c>
      <c r="G129" s="23">
        <v>44952.292999999998</v>
      </c>
      <c r="H129" s="23">
        <v>44642.951999999997</v>
      </c>
      <c r="I129" s="23">
        <v>44328.499000000003</v>
      </c>
      <c r="J129" s="23">
        <v>43998.866999999998</v>
      </c>
      <c r="K129" s="23">
        <v>43694.282999999996</v>
      </c>
      <c r="L129" s="23">
        <v>43434.326000000001</v>
      </c>
      <c r="M129" s="23">
        <v>43211.894999999997</v>
      </c>
      <c r="N129" s="23">
        <v>43016.295999999995</v>
      </c>
      <c r="O129" s="23">
        <v>42844.578000000001</v>
      </c>
      <c r="P129" s="23">
        <v>42694.881000000001</v>
      </c>
      <c r="Q129" s="23">
        <v>42543.166999999994</v>
      </c>
      <c r="R129" s="23">
        <v>42405.014000000003</v>
      </c>
      <c r="S129" s="23">
        <v>42283.546000000002</v>
      </c>
      <c r="T129" s="23">
        <v>42177.795000000006</v>
      </c>
      <c r="U129" s="23">
        <v>42087.124000000003</v>
      </c>
      <c r="V129" s="23">
        <v>42011.245999999999</v>
      </c>
      <c r="W129" s="23">
        <v>41949.455000000002</v>
      </c>
      <c r="X129" s="23">
        <v>41956.833000000006</v>
      </c>
      <c r="Y129" s="23">
        <v>41964.68</v>
      </c>
      <c r="Z129" s="23">
        <v>41973.193999999996</v>
      </c>
      <c r="AA129" s="23">
        <v>41982.178</v>
      </c>
      <c r="AB129" s="23">
        <v>41991.508000000002</v>
      </c>
      <c r="AC129" s="23">
        <v>42001.148000000001</v>
      </c>
      <c r="AD129" s="23">
        <v>42011.226999999999</v>
      </c>
      <c r="AE129" s="23">
        <v>42021.675000000003</v>
      </c>
      <c r="AF129" s="23">
        <v>42032.307000000001</v>
      </c>
      <c r="AG129" s="23">
        <v>42023.01</v>
      </c>
    </row>
    <row r="130" spans="1:33" x14ac:dyDescent="0.2">
      <c r="B130" s="8" t="s">
        <v>52</v>
      </c>
      <c r="C130" s="23">
        <v>57054.974000000002</v>
      </c>
      <c r="D130" s="23">
        <v>56473.56</v>
      </c>
      <c r="E130" s="23">
        <v>55926.712</v>
      </c>
      <c r="F130" s="23">
        <v>55410.557000000001</v>
      </c>
      <c r="G130" s="23">
        <v>54969.237999999998</v>
      </c>
      <c r="H130" s="23">
        <v>54538.269</v>
      </c>
      <c r="I130" s="23">
        <v>54116.095999999998</v>
      </c>
      <c r="J130" s="23">
        <v>53691.264999999999</v>
      </c>
      <c r="K130" s="23">
        <v>53299.800999999999</v>
      </c>
      <c r="L130" s="23">
        <v>52967.27</v>
      </c>
      <c r="M130" s="23">
        <v>52685.055</v>
      </c>
      <c r="N130" s="23">
        <v>52440.277000000002</v>
      </c>
      <c r="O130" s="23">
        <v>52228.335999999996</v>
      </c>
      <c r="P130" s="23">
        <v>52045.021000000001</v>
      </c>
      <c r="Q130" s="23">
        <v>51865.245999999999</v>
      </c>
      <c r="R130" s="23">
        <v>51703.587</v>
      </c>
      <c r="S130" s="23">
        <v>51561.905000000006</v>
      </c>
      <c r="T130" s="23">
        <v>51438.212999999996</v>
      </c>
      <c r="U130" s="23">
        <v>51331.974000000002</v>
      </c>
      <c r="V130" s="23">
        <v>51242.046000000002</v>
      </c>
      <c r="W130" s="23">
        <v>51167.553</v>
      </c>
      <c r="X130" s="23">
        <v>51173.553</v>
      </c>
      <c r="Y130" s="23">
        <v>51180.195</v>
      </c>
      <c r="Z130" s="23">
        <v>51187.503999999994</v>
      </c>
      <c r="AA130" s="23">
        <v>51195.388999999996</v>
      </c>
      <c r="AB130" s="23">
        <v>51203.705000000002</v>
      </c>
      <c r="AC130" s="23">
        <v>51212.341</v>
      </c>
      <c r="AD130" s="23">
        <v>51221.457999999999</v>
      </c>
      <c r="AE130" s="23">
        <v>51232.207999999999</v>
      </c>
      <c r="AF130" s="23">
        <v>51242.576999999997</v>
      </c>
      <c r="AG130" s="23">
        <v>51233.578000000001</v>
      </c>
    </row>
    <row r="131" spans="1:33" x14ac:dyDescent="0.2">
      <c r="B131" s="8" t="s">
        <v>53</v>
      </c>
      <c r="C131" s="23">
        <v>123636.64199999999</v>
      </c>
      <c r="D131" s="23">
        <v>123256.05799999999</v>
      </c>
      <c r="E131" s="23">
        <v>122749.45099999999</v>
      </c>
      <c r="F131" s="23">
        <v>122270.996</v>
      </c>
      <c r="G131" s="23">
        <v>121828.514</v>
      </c>
      <c r="H131" s="23">
        <v>121591.217</v>
      </c>
      <c r="I131" s="23">
        <v>121229.675</v>
      </c>
      <c r="J131" s="23">
        <v>120853.058</v>
      </c>
      <c r="K131" s="23">
        <v>120497.429</v>
      </c>
      <c r="L131" s="23">
        <v>120195.053</v>
      </c>
      <c r="M131" s="23">
        <v>119937.996</v>
      </c>
      <c r="N131" s="23">
        <v>119715.958</v>
      </c>
      <c r="O131" s="23">
        <v>119522.23999999999</v>
      </c>
      <c r="P131" s="23">
        <v>119354.18699999999</v>
      </c>
      <c r="Q131" s="23">
        <v>119188.75900000001</v>
      </c>
      <c r="R131" s="23">
        <v>119041.878</v>
      </c>
      <c r="S131" s="23">
        <v>118912.117</v>
      </c>
      <c r="T131" s="23">
        <v>118798.17199999999</v>
      </c>
      <c r="U131" s="23">
        <v>118703.064</v>
      </c>
      <c r="V131" s="23">
        <v>118621.40700000001</v>
      </c>
      <c r="W131" s="23">
        <v>118554.51999999999</v>
      </c>
      <c r="X131" s="23">
        <v>118561.417</v>
      </c>
      <c r="Y131" s="23">
        <v>118569.25200000001</v>
      </c>
      <c r="Z131" s="23">
        <v>118577.34700000001</v>
      </c>
      <c r="AA131" s="23">
        <v>118586.205</v>
      </c>
      <c r="AB131" s="23">
        <v>118595.573</v>
      </c>
      <c r="AC131" s="23">
        <v>118605.22500000001</v>
      </c>
      <c r="AD131" s="23">
        <v>118615.04399999999</v>
      </c>
      <c r="AE131" s="23">
        <v>118625.42</v>
      </c>
      <c r="AF131" s="23">
        <v>118636.10799999999</v>
      </c>
      <c r="AG131" s="23">
        <v>118626.762</v>
      </c>
    </row>
    <row r="132" spans="1:33" x14ac:dyDescent="0.2">
      <c r="B132" s="8" t="s">
        <v>54</v>
      </c>
      <c r="C132" s="23">
        <v>46846.187999999995</v>
      </c>
      <c r="D132" s="23">
        <v>46462.158000000003</v>
      </c>
      <c r="E132" s="23">
        <v>46020.762999999999</v>
      </c>
      <c r="F132" s="23">
        <v>45650.608</v>
      </c>
      <c r="G132" s="23">
        <v>45275.298999999999</v>
      </c>
      <c r="H132" s="23">
        <v>44951.714</v>
      </c>
      <c r="I132" s="23">
        <v>44648.445</v>
      </c>
      <c r="J132" s="23">
        <v>44291.611000000004</v>
      </c>
      <c r="K132" s="23">
        <v>43963.665000000001</v>
      </c>
      <c r="L132" s="23">
        <v>43682.292999999998</v>
      </c>
      <c r="M132" s="23">
        <v>43441.612000000001</v>
      </c>
      <c r="N132" s="23">
        <v>43230.227999999996</v>
      </c>
      <c r="O132" s="23">
        <v>43044.983</v>
      </c>
      <c r="P132" s="23">
        <v>42883.307999999997</v>
      </c>
      <c r="Q132" s="23">
        <v>42721.035000000003</v>
      </c>
      <c r="R132" s="23">
        <v>42573.714999999997</v>
      </c>
      <c r="S132" s="23">
        <v>42444.149000000005</v>
      </c>
      <c r="T132" s="23">
        <v>42331.195999999996</v>
      </c>
      <c r="U132" s="23">
        <v>42234.097000000002</v>
      </c>
      <c r="V132" s="23">
        <v>42152.42</v>
      </c>
      <c r="W132" s="23">
        <v>42085.563999999998</v>
      </c>
      <c r="X132" s="23">
        <v>42091.896000000001</v>
      </c>
      <c r="Y132" s="23">
        <v>42098.93</v>
      </c>
      <c r="Z132" s="23">
        <v>42106.532999999996</v>
      </c>
      <c r="AA132" s="23">
        <v>42114.75</v>
      </c>
      <c r="AB132" s="23">
        <v>42123.477999999996</v>
      </c>
      <c r="AC132" s="23">
        <v>42132.537999999993</v>
      </c>
      <c r="AD132" s="23">
        <v>42141.987000000001</v>
      </c>
      <c r="AE132" s="23">
        <v>42151.851999999999</v>
      </c>
      <c r="AF132" s="23">
        <v>42161.98</v>
      </c>
      <c r="AG132" s="23">
        <v>42152.152999999998</v>
      </c>
    </row>
    <row r="133" spans="1:33" x14ac:dyDescent="0.2">
      <c r="B133" s="8" t="s">
        <v>55</v>
      </c>
      <c r="C133" s="23">
        <v>58304.768000000004</v>
      </c>
      <c r="D133" s="23">
        <v>57705.017</v>
      </c>
      <c r="E133" s="23">
        <v>57114.235000000001</v>
      </c>
      <c r="F133" s="23">
        <v>56605.457000000002</v>
      </c>
      <c r="G133" s="23">
        <v>56152.107000000004</v>
      </c>
      <c r="H133" s="23">
        <v>55735.485000000001</v>
      </c>
      <c r="I133" s="23">
        <v>55329.090000000004</v>
      </c>
      <c r="J133" s="23">
        <v>54910.705999999998</v>
      </c>
      <c r="K133" s="23">
        <v>54526.207000000002</v>
      </c>
      <c r="L133" s="23">
        <v>54196.182000000001</v>
      </c>
      <c r="M133" s="23">
        <v>53913.409999999996</v>
      </c>
      <c r="N133" s="23">
        <v>53664.703000000001</v>
      </c>
      <c r="O133" s="23">
        <v>53446.392</v>
      </c>
      <c r="P133" s="23">
        <v>53255.553999999996</v>
      </c>
      <c r="Q133" s="23">
        <v>53067.345000000001</v>
      </c>
      <c r="R133" s="23">
        <v>52897.185999999994</v>
      </c>
      <c r="S133" s="23">
        <v>52751.998999999996</v>
      </c>
      <c r="T133" s="23">
        <v>52627.780999999995</v>
      </c>
      <c r="U133" s="23">
        <v>52514.732000000004</v>
      </c>
      <c r="V133" s="23">
        <v>52421.191999999995</v>
      </c>
      <c r="W133" s="23">
        <v>52344.582000000002</v>
      </c>
      <c r="X133" s="23">
        <v>52351.500999999997</v>
      </c>
      <c r="Y133" s="23">
        <v>52356.883999999998</v>
      </c>
      <c r="Z133" s="23">
        <v>52365.887000000002</v>
      </c>
      <c r="AA133" s="23">
        <v>52372.78</v>
      </c>
      <c r="AB133" s="23">
        <v>52379.921000000002</v>
      </c>
      <c r="AC133" s="23">
        <v>52387.413</v>
      </c>
      <c r="AD133" s="23">
        <v>52395.415999999997</v>
      </c>
      <c r="AE133" s="23">
        <v>52403.873</v>
      </c>
      <c r="AF133" s="23">
        <v>52412.616999999998</v>
      </c>
      <c r="AG133" s="23">
        <v>52401.462999999996</v>
      </c>
    </row>
    <row r="134" spans="1:33" x14ac:dyDescent="0.2">
      <c r="B134" s="8" t="s">
        <v>35</v>
      </c>
      <c r="C134" s="23">
        <v>53237.732000000004</v>
      </c>
      <c r="D134" s="23">
        <v>52849.708999999995</v>
      </c>
      <c r="E134" s="23">
        <v>52367.614999999998</v>
      </c>
      <c r="F134" s="23">
        <v>51974.106</v>
      </c>
      <c r="G134" s="23">
        <v>51590.858</v>
      </c>
      <c r="H134" s="23">
        <v>51273.478999999999</v>
      </c>
      <c r="I134" s="23">
        <v>50971.035000000003</v>
      </c>
      <c r="J134" s="23">
        <v>50679.049999999996</v>
      </c>
      <c r="K134" s="23">
        <v>50407.187999999995</v>
      </c>
      <c r="L134" s="23">
        <v>50177.101000000002</v>
      </c>
      <c r="M134" s="23">
        <v>49977.974000000002</v>
      </c>
      <c r="N134" s="23">
        <v>49796.902000000002</v>
      </c>
      <c r="O134" s="23">
        <v>49634.131999999998</v>
      </c>
      <c r="P134" s="23">
        <v>49490.127999999997</v>
      </c>
      <c r="Q134" s="23">
        <v>49301.425999999999</v>
      </c>
      <c r="R134" s="23">
        <v>49118.591</v>
      </c>
      <c r="S134" s="23">
        <v>48954.769</v>
      </c>
      <c r="T134" s="23">
        <v>48809.517</v>
      </c>
      <c r="U134" s="23">
        <v>48684.265000000007</v>
      </c>
      <c r="V134" s="23">
        <v>48575.862999999998</v>
      </c>
      <c r="W134" s="23">
        <v>48485.832000000002</v>
      </c>
      <c r="X134" s="23">
        <v>48475.512999999999</v>
      </c>
      <c r="Y134" s="23">
        <v>48466.408000000003</v>
      </c>
      <c r="Z134" s="23">
        <v>48456.820999999996</v>
      </c>
      <c r="AA134" s="23">
        <v>48448.127999999997</v>
      </c>
      <c r="AB134" s="23">
        <v>48440.239000000001</v>
      </c>
      <c r="AC134" s="23">
        <v>48432.682000000001</v>
      </c>
      <c r="AD134" s="23">
        <v>48425.32</v>
      </c>
      <c r="AE134" s="23">
        <v>48418.503000000004</v>
      </c>
      <c r="AF134" s="23">
        <v>48412.212</v>
      </c>
      <c r="AG134" s="23">
        <v>48399.856999999996</v>
      </c>
    </row>
    <row r="135" spans="1:33" x14ac:dyDescent="0.2">
      <c r="B135" s="8" t="s">
        <v>36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6">
        <v>0</v>
      </c>
      <c r="AD135" s="26">
        <v>0</v>
      </c>
      <c r="AE135" s="26">
        <v>0</v>
      </c>
      <c r="AF135" s="26">
        <v>0</v>
      </c>
      <c r="AG135" s="26">
        <v>0</v>
      </c>
    </row>
    <row r="136" spans="1:33" x14ac:dyDescent="0.2">
      <c r="B136" s="8" t="s">
        <v>37</v>
      </c>
      <c r="C136" s="27">
        <v>53722.565000000002</v>
      </c>
      <c r="D136" s="23">
        <v>53722.565000000002</v>
      </c>
      <c r="E136" s="23">
        <v>53196.823000000004</v>
      </c>
      <c r="F136" s="23">
        <v>52776.97</v>
      </c>
      <c r="G136" s="23">
        <v>52446.475999999995</v>
      </c>
      <c r="H136" s="23">
        <v>52215.426999999996</v>
      </c>
      <c r="I136" s="23">
        <v>51905.833999999995</v>
      </c>
      <c r="J136" s="23">
        <v>51605.949000000001</v>
      </c>
      <c r="K136" s="23">
        <v>51328.563999999998</v>
      </c>
      <c r="L136" s="23">
        <v>51091.273999999998</v>
      </c>
      <c r="M136" s="23">
        <v>50886.536</v>
      </c>
      <c r="N136" s="23">
        <v>50702.114000000001</v>
      </c>
      <c r="O136" s="23">
        <v>50537.784999999996</v>
      </c>
      <c r="P136" s="23">
        <v>50400.241999999998</v>
      </c>
      <c r="Q136" s="23">
        <v>50213.164999999994</v>
      </c>
      <c r="R136" s="23">
        <v>50030.250999999997</v>
      </c>
      <c r="S136" s="23">
        <v>49862.300999999999</v>
      </c>
      <c r="T136" s="23">
        <v>49714.649000000005</v>
      </c>
      <c r="U136" s="23">
        <v>49586.764999999999</v>
      </c>
      <c r="V136" s="23">
        <v>49476.326000000001</v>
      </c>
      <c r="W136" s="23">
        <v>49384.368999999999</v>
      </c>
      <c r="X136" s="23">
        <v>49373.904999999999</v>
      </c>
      <c r="Y136" s="23">
        <v>49364.432999999997</v>
      </c>
      <c r="Z136" s="23">
        <v>49354.9</v>
      </c>
      <c r="AA136" s="23">
        <v>49346.118999999999</v>
      </c>
      <c r="AB136" s="23">
        <v>49338.123</v>
      </c>
      <c r="AC136" s="23">
        <v>49330.245999999999</v>
      </c>
      <c r="AD136" s="23">
        <v>49322.681000000004</v>
      </c>
      <c r="AE136" s="23">
        <v>49315.665999999997</v>
      </c>
      <c r="AF136" s="23">
        <v>49309.131999999998</v>
      </c>
      <c r="AG136" s="23">
        <v>49296.616000000002</v>
      </c>
    </row>
    <row r="137" spans="1:33" x14ac:dyDescent="0.2">
      <c r="B137" s="8" t="s">
        <v>38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  <c r="AE137" s="26">
        <v>0</v>
      </c>
      <c r="AF137" s="26">
        <v>0</v>
      </c>
      <c r="AG137" s="26">
        <v>0</v>
      </c>
    </row>
    <row r="138" spans="1:33" x14ac:dyDescent="0.2">
      <c r="B138" s="8" t="s">
        <v>39</v>
      </c>
      <c r="C138" s="23">
        <v>56923.527000000002</v>
      </c>
      <c r="D138" s="23">
        <v>56516.136000000006</v>
      </c>
      <c r="E138" s="23">
        <v>56017.150999999998</v>
      </c>
      <c r="F138" s="23">
        <v>55596.718000000001</v>
      </c>
      <c r="G138" s="23">
        <v>55216.639999999999</v>
      </c>
      <c r="H138" s="23">
        <v>55059.574000000001</v>
      </c>
      <c r="I138" s="23">
        <v>54755.123</v>
      </c>
      <c r="J138" s="23">
        <v>54454.524999999994</v>
      </c>
      <c r="K138" s="23">
        <v>54177.504999999997</v>
      </c>
      <c r="L138" s="23">
        <v>53938.046000000002</v>
      </c>
      <c r="M138" s="23">
        <v>53731.296999999999</v>
      </c>
      <c r="N138" s="23">
        <v>53545.368000000002</v>
      </c>
      <c r="O138" s="23">
        <v>53378.635000000002</v>
      </c>
      <c r="P138" s="23">
        <v>53231.025999999998</v>
      </c>
      <c r="Q138" s="23">
        <v>53036.906999999999</v>
      </c>
      <c r="R138" s="23">
        <v>52848.572</v>
      </c>
      <c r="S138" s="23">
        <v>52680.069000000003</v>
      </c>
      <c r="T138" s="23">
        <v>52527.912000000004</v>
      </c>
      <c r="U138" s="23">
        <v>52397.572</v>
      </c>
      <c r="V138" s="23">
        <v>52285.904000000002</v>
      </c>
      <c r="W138" s="23">
        <v>52192.982000000004</v>
      </c>
      <c r="X138" s="23">
        <v>52182.006999999998</v>
      </c>
      <c r="Y138" s="23">
        <v>52171.94</v>
      </c>
      <c r="Z138" s="23">
        <v>52162.478999999999</v>
      </c>
      <c r="AA138" s="23">
        <v>52153.786</v>
      </c>
      <c r="AB138" s="23">
        <v>52145.556999999993</v>
      </c>
      <c r="AC138" s="23">
        <v>52137.714</v>
      </c>
      <c r="AD138" s="23">
        <v>52130.436000000002</v>
      </c>
      <c r="AE138" s="23">
        <v>52123.661</v>
      </c>
      <c r="AF138" s="23">
        <v>52117.190999999999</v>
      </c>
      <c r="AG138" s="23">
        <v>52104.9</v>
      </c>
    </row>
    <row r="139" spans="1:33" x14ac:dyDescent="0.2">
      <c r="B139" s="8" t="s">
        <v>40</v>
      </c>
      <c r="C139" s="23">
        <v>89246.941000000006</v>
      </c>
      <c r="D139" s="23">
        <v>88674.484000000011</v>
      </c>
      <c r="E139" s="23">
        <v>88021.797000000006</v>
      </c>
      <c r="F139" s="23">
        <v>87498.824999999997</v>
      </c>
      <c r="G139" s="23">
        <v>87037.719999999987</v>
      </c>
      <c r="H139" s="23">
        <v>86599.959999999992</v>
      </c>
      <c r="I139" s="23">
        <v>86187.247999999992</v>
      </c>
      <c r="J139" s="23">
        <v>85785.453999999998</v>
      </c>
      <c r="K139" s="23">
        <v>85411.232000000004</v>
      </c>
      <c r="L139" s="23">
        <v>85087.17300000001</v>
      </c>
      <c r="M139" s="23">
        <v>84803.748999999996</v>
      </c>
      <c r="N139" s="23">
        <v>84545.578000000009</v>
      </c>
      <c r="O139" s="23">
        <v>84312.965000000011</v>
      </c>
      <c r="P139" s="23">
        <v>84107.650999999998</v>
      </c>
      <c r="Q139" s="23">
        <v>83859.39</v>
      </c>
      <c r="R139" s="23">
        <v>83623.535000000003</v>
      </c>
      <c r="S139" s="23">
        <v>83413.971000000005</v>
      </c>
      <c r="T139" s="23">
        <v>83227.57699999999</v>
      </c>
      <c r="U139" s="23">
        <v>83059.707999999999</v>
      </c>
      <c r="V139" s="23">
        <v>82916.831999999995</v>
      </c>
      <c r="W139" s="23">
        <v>82797.74500000001</v>
      </c>
      <c r="X139" s="23">
        <v>82782.088999999993</v>
      </c>
      <c r="Y139" s="23">
        <v>82767.921000000002</v>
      </c>
      <c r="Z139" s="23">
        <v>82753.372000000003</v>
      </c>
      <c r="AA139" s="23">
        <v>82740.013000000006</v>
      </c>
      <c r="AB139" s="23">
        <v>82727.425000000003</v>
      </c>
      <c r="AC139" s="23">
        <v>82715.362999999998</v>
      </c>
      <c r="AD139" s="23">
        <v>82703.827000000005</v>
      </c>
      <c r="AE139" s="23">
        <v>82692.794999999998</v>
      </c>
      <c r="AF139" s="23">
        <v>82682.372999999992</v>
      </c>
      <c r="AG139" s="23">
        <v>82666.054000000004</v>
      </c>
    </row>
    <row r="140" spans="1:33" x14ac:dyDescent="0.2">
      <c r="B140" s="8" t="s">
        <v>56</v>
      </c>
      <c r="C140" s="28">
        <v>51780.601999999999</v>
      </c>
      <c r="D140" s="23">
        <v>51316.741999999998</v>
      </c>
      <c r="E140" s="23">
        <v>50824.703000000001</v>
      </c>
      <c r="F140" s="23">
        <v>50393.349000000002</v>
      </c>
      <c r="G140" s="23">
        <v>49994.324000000001</v>
      </c>
      <c r="H140" s="23">
        <v>49641.108999999997</v>
      </c>
      <c r="I140" s="23">
        <v>49290.061999999998</v>
      </c>
      <c r="J140" s="23">
        <v>48952.987999999998</v>
      </c>
      <c r="K140" s="23">
        <v>48648.406999999999</v>
      </c>
      <c r="L140" s="23">
        <v>48393.112000000001</v>
      </c>
      <c r="M140" s="23">
        <v>48180.195</v>
      </c>
      <c r="N140" s="23">
        <v>47997.635000000002</v>
      </c>
      <c r="O140" s="23">
        <v>47842.612999999998</v>
      </c>
      <c r="P140" s="23">
        <v>47711.421999999999</v>
      </c>
      <c r="Q140" s="23">
        <v>47535.542000000001</v>
      </c>
      <c r="R140" s="23">
        <v>47366.837</v>
      </c>
      <c r="S140" s="23">
        <v>47216.843000000001</v>
      </c>
      <c r="T140" s="23">
        <v>47084.262999999999</v>
      </c>
      <c r="U140" s="23">
        <v>46968.409999999996</v>
      </c>
      <c r="V140" s="23">
        <v>46868.534</v>
      </c>
      <c r="W140" s="23">
        <v>46784.214</v>
      </c>
      <c r="X140" s="23">
        <v>46776.558000000005</v>
      </c>
      <c r="Y140" s="23">
        <v>46769.432000000001</v>
      </c>
      <c r="Z140" s="23">
        <v>46762.768000000004</v>
      </c>
      <c r="AA140" s="23">
        <v>46756.659999999996</v>
      </c>
      <c r="AB140" s="23">
        <v>46750.800999999999</v>
      </c>
      <c r="AC140" s="23">
        <v>46745.254999999997</v>
      </c>
      <c r="AD140" s="23">
        <v>46740.208000000006</v>
      </c>
      <c r="AE140" s="23">
        <v>46735.626000000004</v>
      </c>
      <c r="AF140" s="23">
        <v>46731.273999999998</v>
      </c>
      <c r="AG140" s="23">
        <v>46721.110999999997</v>
      </c>
    </row>
    <row r="141" spans="1:33" x14ac:dyDescent="0.2">
      <c r="B141" s="8" t="s">
        <v>57</v>
      </c>
      <c r="C141" s="28">
        <v>68232.512999999992</v>
      </c>
      <c r="D141" s="23">
        <v>67660.392999999996</v>
      </c>
      <c r="E141" s="23">
        <v>67066.062999999995</v>
      </c>
      <c r="F141" s="23">
        <v>66494.101999999999</v>
      </c>
      <c r="G141" s="23">
        <v>65956.069999999992</v>
      </c>
      <c r="H141" s="23">
        <v>65557.922000000006</v>
      </c>
      <c r="I141" s="23">
        <v>65171.761000000006</v>
      </c>
      <c r="J141" s="23">
        <v>64750.366000000002</v>
      </c>
      <c r="K141" s="23">
        <v>64364.486999999994</v>
      </c>
      <c r="L141" s="23">
        <v>64038.223000000005</v>
      </c>
      <c r="M141" s="23">
        <v>63762.520000000004</v>
      </c>
      <c r="N141" s="23">
        <v>63523.178</v>
      </c>
      <c r="O141" s="23">
        <v>63316.474999999999</v>
      </c>
      <c r="P141" s="23">
        <v>63137.238000000005</v>
      </c>
      <c r="Q141" s="23">
        <v>62918.991000000002</v>
      </c>
      <c r="R141" s="23">
        <v>62712.002</v>
      </c>
      <c r="S141" s="23">
        <v>62527.012000000002</v>
      </c>
      <c r="T141" s="23">
        <v>62362.957000000002</v>
      </c>
      <c r="U141" s="23">
        <v>62221.400999999998</v>
      </c>
      <c r="V141" s="23">
        <v>62098.433999999994</v>
      </c>
      <c r="W141" s="23">
        <v>61994.553</v>
      </c>
      <c r="X141" s="23">
        <v>61983.443999999996</v>
      </c>
      <c r="Y141" s="23">
        <v>61973.373</v>
      </c>
      <c r="Z141" s="23">
        <v>61963.364000000001</v>
      </c>
      <c r="AA141" s="23">
        <v>61954.070999999996</v>
      </c>
      <c r="AB141" s="23">
        <v>61945.553</v>
      </c>
      <c r="AC141" s="23">
        <v>61937.373999999996</v>
      </c>
      <c r="AD141" s="23">
        <v>61929.501000000004</v>
      </c>
      <c r="AE141" s="23">
        <v>61922.188000000002</v>
      </c>
      <c r="AF141" s="23">
        <v>61915.362999999998</v>
      </c>
      <c r="AG141" s="23">
        <v>61902.583999999995</v>
      </c>
    </row>
    <row r="144" spans="1:33" s="30" customFormat="1" x14ac:dyDescent="0.2">
      <c r="A144" s="29"/>
      <c r="B144" s="29" t="s">
        <v>60</v>
      </c>
    </row>
    <row r="145" spans="1:35" x14ac:dyDescent="0.2">
      <c r="C145" s="7">
        <v>2020</v>
      </c>
      <c r="D145" s="7">
        <v>2021</v>
      </c>
      <c r="E145" s="7">
        <v>2022</v>
      </c>
      <c r="F145" s="7">
        <v>2023</v>
      </c>
      <c r="G145" s="7">
        <v>2024</v>
      </c>
      <c r="H145" s="7">
        <v>2025</v>
      </c>
      <c r="I145" s="7">
        <v>2026</v>
      </c>
      <c r="J145" s="7">
        <v>2027</v>
      </c>
      <c r="K145" s="7">
        <v>2028</v>
      </c>
      <c r="L145" s="7">
        <v>2029</v>
      </c>
      <c r="M145" s="7">
        <v>2030</v>
      </c>
      <c r="N145" s="7">
        <v>2031</v>
      </c>
      <c r="O145" s="7">
        <v>2032</v>
      </c>
      <c r="P145" s="7">
        <v>2033</v>
      </c>
      <c r="Q145" s="7">
        <v>2034</v>
      </c>
      <c r="R145" s="7">
        <v>2035</v>
      </c>
      <c r="S145" s="7">
        <v>2036</v>
      </c>
      <c r="T145" s="7">
        <v>2037</v>
      </c>
      <c r="U145" s="7">
        <v>2038</v>
      </c>
      <c r="V145" s="7">
        <v>2039</v>
      </c>
      <c r="W145" s="7">
        <v>2040</v>
      </c>
      <c r="X145" s="7">
        <v>2041</v>
      </c>
      <c r="Y145" s="7">
        <v>2042</v>
      </c>
      <c r="Z145" s="7">
        <v>2043</v>
      </c>
      <c r="AA145" s="7">
        <v>2044</v>
      </c>
      <c r="AB145" s="7">
        <v>2045</v>
      </c>
      <c r="AC145" s="7">
        <v>2046</v>
      </c>
      <c r="AD145" s="7">
        <v>2047</v>
      </c>
      <c r="AE145" s="7">
        <v>2048</v>
      </c>
      <c r="AF145" s="7">
        <v>2049</v>
      </c>
      <c r="AG145" s="7">
        <v>2050</v>
      </c>
    </row>
    <row r="146" spans="1:35" x14ac:dyDescent="0.2">
      <c r="B146" s="8" t="s">
        <v>61</v>
      </c>
      <c r="C146" s="31">
        <v>32534.586365490701</v>
      </c>
      <c r="D146" s="31">
        <v>32713.990895948511</v>
      </c>
      <c r="E146" s="31">
        <v>32715.402812219818</v>
      </c>
      <c r="F146" s="31">
        <v>32890.140387771295</v>
      </c>
      <c r="G146" s="31">
        <v>33064.386890809685</v>
      </c>
      <c r="H146" s="31">
        <v>33279.620922001028</v>
      </c>
      <c r="I146" s="31">
        <v>33458.444442658292</v>
      </c>
      <c r="J146" s="31">
        <v>33530.344044670572</v>
      </c>
      <c r="K146" s="31">
        <v>33598.363569150184</v>
      </c>
      <c r="L146" s="31">
        <v>33661.505855323703</v>
      </c>
      <c r="M146" s="31">
        <v>33681.752517552755</v>
      </c>
      <c r="N146" s="31">
        <v>33749.031293823129</v>
      </c>
      <c r="O146" s="31">
        <v>33808.255928064063</v>
      </c>
      <c r="P146" s="31">
        <v>33866.10295932521</v>
      </c>
      <c r="Q146" s="31">
        <v>33872.183836700613</v>
      </c>
      <c r="R146" s="31">
        <v>33906.01198894035</v>
      </c>
      <c r="S146" s="31">
        <v>33934.820945737003</v>
      </c>
      <c r="T146" s="31">
        <v>33952.823146077033</v>
      </c>
      <c r="U146" s="31">
        <v>33972.120357099077</v>
      </c>
      <c r="V146" s="31">
        <v>34000.85433273841</v>
      </c>
      <c r="W146" s="31">
        <v>34023.132610447276</v>
      </c>
      <c r="X146" s="31">
        <v>34044.633755314935</v>
      </c>
      <c r="Y146" s="31">
        <v>34071.483446948383</v>
      </c>
      <c r="Z146" s="31">
        <v>34093.908157363461</v>
      </c>
      <c r="AA146" s="31">
        <v>34112.659122834688</v>
      </c>
      <c r="AB146" s="31">
        <v>34127.004979089419</v>
      </c>
      <c r="AC146" s="31">
        <v>34150.109711214856</v>
      </c>
      <c r="AD146" s="31">
        <v>34171.900922422072</v>
      </c>
      <c r="AE146" s="31">
        <v>34197.775944304805</v>
      </c>
      <c r="AF146" s="31">
        <v>34216.196061837429</v>
      </c>
      <c r="AG146" s="31">
        <v>34223.758900205961</v>
      </c>
    </row>
    <row r="147" spans="1:35" x14ac:dyDescent="0.2">
      <c r="B147" s="8" t="s">
        <v>62</v>
      </c>
      <c r="C147" s="31">
        <v>51941.251853715999</v>
      </c>
      <c r="D147" s="31">
        <v>51571.90126919873</v>
      </c>
      <c r="E147" s="31">
        <v>50934.882885165141</v>
      </c>
      <c r="F147" s="31">
        <v>50570.84657035354</v>
      </c>
      <c r="G147" s="31">
        <v>50250.831479336623</v>
      </c>
      <c r="H147" s="31">
        <v>50001.776043754762</v>
      </c>
      <c r="I147" s="31">
        <v>49724.511950449538</v>
      </c>
      <c r="J147" s="31">
        <v>49391.043097816277</v>
      </c>
      <c r="K147" s="31">
        <v>49080.394692508111</v>
      </c>
      <c r="L147" s="31">
        <v>48809.260265952777</v>
      </c>
      <c r="M147" s="31">
        <v>48513.688111973381</v>
      </c>
      <c r="N147" s="31">
        <v>48316.723666477701</v>
      </c>
      <c r="O147" s="31">
        <v>48134.52864740714</v>
      </c>
      <c r="P147" s="31">
        <v>47976.460039834761</v>
      </c>
      <c r="Q147" s="31">
        <v>47780.118690479721</v>
      </c>
      <c r="R147" s="31">
        <v>47642.912170703916</v>
      </c>
      <c r="S147" s="31">
        <v>47521.764421515058</v>
      </c>
      <c r="T147" s="31">
        <v>47402.630690783291</v>
      </c>
      <c r="U147" s="31">
        <v>47294.878695272913</v>
      </c>
      <c r="V147" s="31">
        <v>47219.202271955648</v>
      </c>
      <c r="W147" s="31">
        <v>47149.034930901289</v>
      </c>
      <c r="X147" s="31">
        <v>47150.767035984878</v>
      </c>
      <c r="Y147" s="31">
        <v>47159.435817532816</v>
      </c>
      <c r="Z147" s="31">
        <v>47165.348684275072</v>
      </c>
      <c r="AA147" s="31">
        <v>47166.026228633222</v>
      </c>
      <c r="AB147" s="31">
        <v>47159.583060743149</v>
      </c>
      <c r="AC147" s="31">
        <v>47167.24343850193</v>
      </c>
      <c r="AD147" s="31">
        <v>47174.607264437022</v>
      </c>
      <c r="AE147" s="31">
        <v>47186.731704103266</v>
      </c>
      <c r="AF147" s="31">
        <v>47189.529937812367</v>
      </c>
      <c r="AG147" s="31">
        <v>47181.815318929956</v>
      </c>
      <c r="AI147" s="31"/>
    </row>
    <row r="148" spans="1:35" x14ac:dyDescent="0.2">
      <c r="B148" s="8" t="s">
        <v>63</v>
      </c>
      <c r="C148" s="31">
        <v>36693.63141014619</v>
      </c>
      <c r="D148" s="31">
        <v>36682.9229116317</v>
      </c>
      <c r="E148" s="31">
        <v>36551.647526338595</v>
      </c>
      <c r="F148" s="31">
        <v>36728.585938821059</v>
      </c>
      <c r="G148" s="31">
        <v>36906.467904216042</v>
      </c>
      <c r="H148" s="31">
        <v>37093.205791770197</v>
      </c>
      <c r="I148" s="31">
        <v>37265.586112080004</v>
      </c>
      <c r="J148" s="31">
        <v>37346.727890137205</v>
      </c>
      <c r="K148" s="31">
        <v>37406.166507081027</v>
      </c>
      <c r="L148" s="31">
        <v>37467.946361668277</v>
      </c>
      <c r="M148" s="31">
        <v>37485.172106383856</v>
      </c>
      <c r="N148" s="31">
        <v>37553.309917749371</v>
      </c>
      <c r="O148" s="31">
        <v>37610.165221704294</v>
      </c>
      <c r="P148" s="31">
        <v>37673.812975854991</v>
      </c>
      <c r="Q148" s="31">
        <v>37673.524953725529</v>
      </c>
      <c r="R148" s="31">
        <v>37713.824777867012</v>
      </c>
      <c r="S148" s="31">
        <v>37746.612387311739</v>
      </c>
      <c r="T148" s="31">
        <v>37774.190978971128</v>
      </c>
      <c r="U148" s="31">
        <v>37793.428050128648</v>
      </c>
      <c r="V148" s="31">
        <v>37820.746002319465</v>
      </c>
      <c r="W148" s="31">
        <v>37851.88594823813</v>
      </c>
      <c r="X148" s="31">
        <v>37875.437894048584</v>
      </c>
      <c r="Y148" s="31">
        <v>37904.742265101486</v>
      </c>
      <c r="Z148" s="31">
        <v>37931.008296906883</v>
      </c>
      <c r="AA148" s="31">
        <v>37952.538542020018</v>
      </c>
      <c r="AB148" s="31">
        <v>37963.159861312794</v>
      </c>
      <c r="AC148" s="31">
        <v>37992.441620783124</v>
      </c>
      <c r="AD148" s="31">
        <v>38018.754212754473</v>
      </c>
      <c r="AE148" s="31">
        <v>38047.491756967342</v>
      </c>
      <c r="AF148" s="31">
        <v>38069.911036710102</v>
      </c>
      <c r="AG148" s="31">
        <v>38083.262899259396</v>
      </c>
    </row>
    <row r="150" spans="1:35" s="30" customFormat="1" x14ac:dyDescent="0.2">
      <c r="A150" s="29"/>
      <c r="B150" s="29" t="s">
        <v>64</v>
      </c>
    </row>
    <row r="151" spans="1:35" x14ac:dyDescent="0.2">
      <c r="C151" s="7">
        <v>2020</v>
      </c>
      <c r="D151" s="7">
        <v>2021</v>
      </c>
      <c r="E151" s="7">
        <v>2022</v>
      </c>
      <c r="F151" s="7">
        <v>2023</v>
      </c>
      <c r="G151" s="7">
        <v>2024</v>
      </c>
      <c r="H151" s="7">
        <v>2025</v>
      </c>
      <c r="I151" s="7">
        <v>2026</v>
      </c>
      <c r="J151" s="7">
        <v>2027</v>
      </c>
      <c r="K151" s="7">
        <v>2028</v>
      </c>
      <c r="L151" s="7">
        <v>2029</v>
      </c>
      <c r="M151" s="7">
        <v>2030</v>
      </c>
      <c r="N151" s="7">
        <v>2031</v>
      </c>
      <c r="O151" s="7">
        <v>2032</v>
      </c>
      <c r="P151" s="7">
        <v>2033</v>
      </c>
      <c r="Q151" s="7">
        <v>2034</v>
      </c>
      <c r="R151" s="7">
        <v>2035</v>
      </c>
      <c r="S151" s="7">
        <v>2036</v>
      </c>
      <c r="T151" s="7">
        <v>2037</v>
      </c>
      <c r="U151" s="7">
        <v>2038</v>
      </c>
      <c r="V151" s="7">
        <v>2039</v>
      </c>
      <c r="W151" s="7">
        <v>2040</v>
      </c>
      <c r="X151" s="7">
        <v>2041</v>
      </c>
      <c r="Y151" s="7">
        <v>2042</v>
      </c>
      <c r="Z151" s="7">
        <v>2043</v>
      </c>
      <c r="AA151" s="7">
        <v>2044</v>
      </c>
      <c r="AB151" s="7">
        <v>2045</v>
      </c>
      <c r="AC151" s="7">
        <v>2046</v>
      </c>
      <c r="AD151" s="7">
        <v>2047</v>
      </c>
      <c r="AE151" s="7">
        <v>2048</v>
      </c>
      <c r="AF151" s="7">
        <v>2049</v>
      </c>
      <c r="AG151" s="7">
        <v>2050</v>
      </c>
    </row>
    <row r="152" spans="1:35" x14ac:dyDescent="0.2">
      <c r="B152" s="30" t="s">
        <v>61</v>
      </c>
      <c r="C152" s="32">
        <v>32342.6363589045</v>
      </c>
      <c r="D152" s="32">
        <v>32480.692011164818</v>
      </c>
      <c r="E152" s="32">
        <v>32441.801705668731</v>
      </c>
      <c r="F152" s="32">
        <v>32574.570580372208</v>
      </c>
      <c r="G152" s="32">
        <v>32706.423286912028</v>
      </c>
      <c r="H152" s="32">
        <v>32878.340097433967</v>
      </c>
      <c r="I152" s="32">
        <v>33013.800110431417</v>
      </c>
      <c r="J152" s="32">
        <v>33043.448375334156</v>
      </c>
      <c r="K152" s="32">
        <v>33069.100581680039</v>
      </c>
      <c r="L152" s="32">
        <v>33089.790840772759</v>
      </c>
      <c r="M152" s="32">
        <v>33068.211323912845</v>
      </c>
      <c r="N152" s="31">
        <v>33092.699395976269</v>
      </c>
      <c r="O152" s="31">
        <v>33109.134157298249</v>
      </c>
      <c r="P152" s="31">
        <v>33124.075618155315</v>
      </c>
      <c r="Q152" s="31">
        <v>33088.30642035279</v>
      </c>
      <c r="R152" s="31">
        <v>33079.593212175285</v>
      </c>
      <c r="S152" s="31">
        <v>33065.906001882548</v>
      </c>
      <c r="T152" s="31">
        <v>33041.631094119446</v>
      </c>
      <c r="U152" s="31">
        <v>33018.570505033043</v>
      </c>
      <c r="V152" s="31">
        <v>33004.622648786302</v>
      </c>
      <c r="W152" s="31">
        <v>32984.345421344427</v>
      </c>
      <c r="X152" s="31">
        <v>32963.260869766171</v>
      </c>
      <c r="Y152" s="31">
        <v>32947.295428304387</v>
      </c>
      <c r="Z152" s="31">
        <v>32926.990321657853</v>
      </c>
      <c r="AA152" s="31">
        <v>32903.086497998935</v>
      </c>
      <c r="AB152" s="31">
        <v>32874.893000348791</v>
      </c>
      <c r="AC152" s="31">
        <v>32855.090893436885</v>
      </c>
      <c r="AD152" s="31">
        <v>32833.969782459295</v>
      </c>
      <c r="AE152" s="31">
        <v>32816.713883340315</v>
      </c>
      <c r="AF152" s="31">
        <v>32792.249589179504</v>
      </c>
      <c r="AG152" s="31">
        <v>32757.347853553154</v>
      </c>
    </row>
    <row r="153" spans="1:35" x14ac:dyDescent="0.2">
      <c r="B153" s="30" t="s">
        <v>62</v>
      </c>
      <c r="C153" s="32">
        <v>49995.669646960996</v>
      </c>
      <c r="D153" s="32">
        <v>49322.031336574968</v>
      </c>
      <c r="E153" s="32">
        <v>48398.610285169394</v>
      </c>
      <c r="F153" s="32">
        <v>47740.753353193082</v>
      </c>
      <c r="G153" s="32">
        <v>47128.673676952247</v>
      </c>
      <c r="H153" s="32">
        <v>46586.655155213499</v>
      </c>
      <c r="I153" s="32">
        <v>46021.601242640994</v>
      </c>
      <c r="J153" s="32">
        <v>45408.295378041585</v>
      </c>
      <c r="K153" s="32">
        <v>44819.94304152899</v>
      </c>
      <c r="L153" s="32">
        <v>44271.263392948036</v>
      </c>
      <c r="M153" s="32">
        <v>43703.913836957596</v>
      </c>
      <c r="N153" s="31">
        <v>43228.433987532226</v>
      </c>
      <c r="O153" s="31">
        <v>42768.507034356458</v>
      </c>
      <c r="P153" s="31">
        <v>42332.115813258963</v>
      </c>
      <c r="Q153" s="31">
        <v>41864.140756710221</v>
      </c>
      <c r="R153" s="31">
        <v>41450.036147431747</v>
      </c>
      <c r="S153" s="31">
        <v>41051.496570448107</v>
      </c>
      <c r="T153" s="31">
        <v>40656.178978299096</v>
      </c>
      <c r="U153" s="31">
        <v>40272.02279711375</v>
      </c>
      <c r="V153" s="31">
        <v>39916.310742718561</v>
      </c>
      <c r="W153" s="31">
        <v>39566.155380538941</v>
      </c>
      <c r="X153" s="31">
        <v>39276.758173214599</v>
      </c>
      <c r="Y153" s="31">
        <v>38993.075084140262</v>
      </c>
      <c r="Z153" s="31">
        <v>38707.023360794548</v>
      </c>
      <c r="AA153" s="31">
        <v>38416.634530435425</v>
      </c>
      <c r="AB153" s="31">
        <v>38120.48145951597</v>
      </c>
      <c r="AC153" s="31">
        <v>37835.721191988036</v>
      </c>
      <c r="AD153" s="31">
        <v>37550.630364970923</v>
      </c>
      <c r="AE153" s="31">
        <v>37269.208736578592</v>
      </c>
      <c r="AF153" s="31">
        <v>36980.328996869255</v>
      </c>
      <c r="AG153" s="31">
        <v>36683.241130522299</v>
      </c>
    </row>
    <row r="154" spans="1:35" x14ac:dyDescent="0.2">
      <c r="B154" s="8" t="s">
        <v>63</v>
      </c>
      <c r="C154" s="31">
        <v>35443.546139439881</v>
      </c>
      <c r="D154" s="31">
        <v>35360.226658704581</v>
      </c>
      <c r="E154" s="31">
        <v>35160.970095567725</v>
      </c>
      <c r="F154" s="31">
        <v>35258.109905479396</v>
      </c>
      <c r="G154" s="31">
        <v>35355.449623954009</v>
      </c>
      <c r="H154" s="31">
        <v>35460.547725955621</v>
      </c>
      <c r="I154" s="31">
        <v>35551.20579131179</v>
      </c>
      <c r="J154" s="31">
        <v>35554.318338786885</v>
      </c>
      <c r="K154" s="31">
        <v>35536.489675236815</v>
      </c>
      <c r="L154" s="31">
        <v>35520.644078929421</v>
      </c>
      <c r="M154" s="31">
        <v>35462.402789417509</v>
      </c>
      <c r="N154" s="31">
        <v>35452.156437686608</v>
      </c>
      <c r="O154" s="31">
        <v>35431.010191396104</v>
      </c>
      <c r="P154" s="31">
        <v>35416.023111929855</v>
      </c>
      <c r="Q154" s="31">
        <v>35340.805878521307</v>
      </c>
      <c r="R154" s="31">
        <v>35303.583721348135</v>
      </c>
      <c r="S154" s="31">
        <v>35259.184047524141</v>
      </c>
      <c r="T154" s="31">
        <v>35209.798529518819</v>
      </c>
      <c r="U154" s="31">
        <v>35152.544641794288</v>
      </c>
      <c r="V154" s="31">
        <v>35102.71435404833</v>
      </c>
      <c r="W154" s="31">
        <v>35056.315093809841</v>
      </c>
      <c r="X154" s="31">
        <v>35002.779446931898</v>
      </c>
      <c r="Y154" s="31">
        <v>34954.454782612971</v>
      </c>
      <c r="Z154" s="31">
        <v>34903.217715993742</v>
      </c>
      <c r="AA154" s="31">
        <v>34847.527806000588</v>
      </c>
      <c r="AB154" s="31">
        <v>34781.757500783431</v>
      </c>
      <c r="AC154" s="31">
        <v>34733.004464959042</v>
      </c>
      <c r="AD154" s="31">
        <v>34681.426394065616</v>
      </c>
      <c r="AE154" s="31">
        <v>34631.950895522496</v>
      </c>
      <c r="AF154" s="31">
        <v>34576.622556316885</v>
      </c>
      <c r="AG154" s="31">
        <v>34512.987662623018</v>
      </c>
    </row>
    <row r="157" spans="1:35" x14ac:dyDescent="0.2">
      <c r="C157" s="7"/>
      <c r="E157" s="3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DD83-4E8C-4A41-986C-F727F17C4502}">
  <dimension ref="A1:D28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5.83203125" customWidth="1"/>
  </cols>
  <sheetData>
    <row r="1" spans="1:4" x14ac:dyDescent="0.2">
      <c r="A1" s="3" t="s">
        <v>76</v>
      </c>
      <c r="B1" s="3"/>
      <c r="C1" s="3"/>
      <c r="D1" s="3"/>
    </row>
    <row r="2" spans="1:4" x14ac:dyDescent="0.2">
      <c r="B2">
        <v>2020</v>
      </c>
      <c r="C2">
        <v>2025</v>
      </c>
      <c r="D2">
        <v>2030</v>
      </c>
    </row>
    <row r="3" spans="1:4" x14ac:dyDescent="0.2">
      <c r="A3" t="s">
        <v>12</v>
      </c>
      <c r="B3">
        <v>30000</v>
      </c>
      <c r="C3">
        <v>23000</v>
      </c>
      <c r="D3">
        <v>19500</v>
      </c>
    </row>
    <row r="4" spans="1:4" x14ac:dyDescent="0.2">
      <c r="A4" t="s">
        <v>13</v>
      </c>
      <c r="B4">
        <v>43500</v>
      </c>
      <c r="C4">
        <v>35000</v>
      </c>
      <c r="D4">
        <v>30000</v>
      </c>
    </row>
    <row r="5" spans="1:4" x14ac:dyDescent="0.2">
      <c r="A5" t="s">
        <v>14</v>
      </c>
      <c r="B5">
        <v>43000</v>
      </c>
      <c r="C5">
        <v>33500</v>
      </c>
      <c r="D5">
        <v>28000</v>
      </c>
    </row>
    <row r="6" spans="1:4" x14ac:dyDescent="0.2">
      <c r="A6" t="s">
        <v>15</v>
      </c>
      <c r="B6">
        <v>57000</v>
      </c>
      <c r="C6">
        <v>44000</v>
      </c>
      <c r="D6">
        <v>37000</v>
      </c>
    </row>
    <row r="7" spans="1:4" x14ac:dyDescent="0.2">
      <c r="A7" t="s">
        <v>16</v>
      </c>
      <c r="B7">
        <v>56000</v>
      </c>
      <c r="C7">
        <v>44000</v>
      </c>
      <c r="D7">
        <v>35000</v>
      </c>
    </row>
    <row r="9" spans="1:4" x14ac:dyDescent="0.2">
      <c r="A9" s="3" t="s">
        <v>73</v>
      </c>
      <c r="B9" s="3"/>
      <c r="C9" s="3"/>
      <c r="D9" s="3"/>
    </row>
    <row r="10" spans="1:4" x14ac:dyDescent="0.2">
      <c r="B10">
        <v>2020</v>
      </c>
      <c r="C10">
        <v>2025</v>
      </c>
      <c r="D10">
        <v>2030</v>
      </c>
    </row>
    <row r="11" spans="1:4" x14ac:dyDescent="0.2">
      <c r="A11" t="s">
        <v>12</v>
      </c>
      <c r="B11" s="4">
        <f>SUM('AEO Data'!C53:C55)</f>
        <v>6.5352737434532404E-2</v>
      </c>
      <c r="C11" s="4">
        <f>SUM('AEO Data'!H53:H55)</f>
        <v>7.3219937232471916E-2</v>
      </c>
      <c r="D11" s="4">
        <f>SUM('AEO Data'!M53:M55)</f>
        <v>7.5308886519958804E-2</v>
      </c>
    </row>
    <row r="12" spans="1:4" x14ac:dyDescent="0.2">
      <c r="A12" t="s">
        <v>13</v>
      </c>
      <c r="B12" s="33">
        <f>SUM('AEO Data'!C56:C57)</f>
        <v>0.22305825265647089</v>
      </c>
      <c r="C12" s="33">
        <f>SUM('AEO Data'!H56:H57)</f>
        <v>0.18232513840039294</v>
      </c>
      <c r="D12" s="33">
        <f>SUM('AEO Data'!M56:M57)</f>
        <v>0.17567573354125138</v>
      </c>
    </row>
    <row r="13" spans="1:4" x14ac:dyDescent="0.2">
      <c r="A13" t="s">
        <v>14</v>
      </c>
      <c r="B13" s="33">
        <f>SUM('AEO Data'!C59:C60)</f>
        <v>9.6694531484938021E-2</v>
      </c>
      <c r="C13" s="33">
        <f>SUM('AEO Data'!H59:H60)</f>
        <v>0.12082593596584977</v>
      </c>
      <c r="D13" s="33">
        <f>SUM('AEO Data'!M59:M60)</f>
        <v>0.12991343885392936</v>
      </c>
    </row>
    <row r="14" spans="1:4" x14ac:dyDescent="0.2">
      <c r="A14" t="s">
        <v>15</v>
      </c>
      <c r="B14" s="33">
        <f>SUM('AEO Data'!C63:C68)</f>
        <v>0.58527021549732172</v>
      </c>
      <c r="C14" s="33">
        <f>SUM('AEO Data'!H63:H68)</f>
        <v>0.59807157276781309</v>
      </c>
      <c r="D14" s="33">
        <f>SUM('AEO Data'!M63:M68)</f>
        <v>0.59465216153992051</v>
      </c>
    </row>
    <row r="15" spans="1:4" x14ac:dyDescent="0.2">
      <c r="A15" t="s">
        <v>16</v>
      </c>
      <c r="B15" s="33">
        <f>SUM('AEO Data'!C61:C62)</f>
        <v>2.5724910040040839E-2</v>
      </c>
      <c r="C15" s="33">
        <f>SUM('AEO Data'!H61:H62)</f>
        <v>2.1988489724231036E-2</v>
      </c>
      <c r="D15" s="33">
        <f>SUM('AEO Data'!M61:M62)</f>
        <v>2.0904748863865383E-2</v>
      </c>
    </row>
    <row r="17" spans="1:4" x14ac:dyDescent="0.2">
      <c r="A17" s="3" t="s">
        <v>65</v>
      </c>
      <c r="B17" s="3"/>
      <c r="C17" s="3"/>
      <c r="D17" s="3"/>
    </row>
    <row r="18" spans="1:4" x14ac:dyDescent="0.2">
      <c r="B18">
        <v>2020</v>
      </c>
      <c r="C18">
        <v>2025</v>
      </c>
      <c r="D18">
        <v>2030</v>
      </c>
    </row>
    <row r="19" spans="1:4" x14ac:dyDescent="0.2">
      <c r="A19" t="s">
        <v>74</v>
      </c>
      <c r="B19">
        <f>SUMPRODUCT(B3:B7,B11:B15)/SUM(B11:B15)</f>
        <v>50820.645845114319</v>
      </c>
      <c r="C19">
        <f t="shared" ref="C19:D19" si="0">SUMPRODUCT(C3:C7,C11:C15)/SUM(C11:C15)</f>
        <v>39536.854107861953</v>
      </c>
      <c r="D19">
        <f t="shared" si="0"/>
        <v>33227.961912950093</v>
      </c>
    </row>
    <row r="21" spans="1:4" x14ac:dyDescent="0.2">
      <c r="A21" s="3" t="s">
        <v>75</v>
      </c>
      <c r="B21" s="3"/>
    </row>
    <row r="22" spans="1:4" x14ac:dyDescent="0.2">
      <c r="A22" t="s">
        <v>66</v>
      </c>
      <c r="B22" s="4">
        <f>1-C19/B19</f>
        <v>0.22203164776067363</v>
      </c>
    </row>
    <row r="23" spans="1:4" x14ac:dyDescent="0.2">
      <c r="A23" t="s">
        <v>72</v>
      </c>
      <c r="B23" s="4">
        <f>1-D19/B19</f>
        <v>0.34617198659342718</v>
      </c>
    </row>
    <row r="24" spans="1:4" x14ac:dyDescent="0.2">
      <c r="A24" t="s">
        <v>67</v>
      </c>
      <c r="B24">
        <v>49996</v>
      </c>
    </row>
    <row r="25" spans="1:4" x14ac:dyDescent="0.2">
      <c r="A25" t="s">
        <v>68</v>
      </c>
      <c r="B25">
        <v>39190.400000000001</v>
      </c>
    </row>
    <row r="26" spans="1:4" x14ac:dyDescent="0.2">
      <c r="A26" t="s">
        <v>69</v>
      </c>
      <c r="B26">
        <v>32444.6</v>
      </c>
    </row>
    <row r="27" spans="1:4" x14ac:dyDescent="0.2">
      <c r="A27" t="s">
        <v>70</v>
      </c>
      <c r="B27" s="4">
        <f>1-B25/B24</f>
        <v>0.21612929034322748</v>
      </c>
    </row>
    <row r="28" spans="1:4" x14ac:dyDescent="0.2">
      <c r="A28" t="s">
        <v>71</v>
      </c>
      <c r="B28" s="4">
        <f>1-B26/B24</f>
        <v>0.35105608448675896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DA2-0F73-4943-9F40-28FFCE3BE017}">
  <dimension ref="A9:AF27"/>
  <sheetViews>
    <sheetView topLeftCell="A10" workbookViewId="0">
      <selection activeCell="B27" sqref="B27"/>
    </sheetView>
  </sheetViews>
  <sheetFormatPr baseColWidth="10" defaultColWidth="8.83203125" defaultRowHeight="15" x14ac:dyDescent="0.2"/>
  <cols>
    <col min="1" max="1" width="34.83203125" customWidth="1"/>
  </cols>
  <sheetData>
    <row r="9" spans="1:32" x14ac:dyDescent="0.2">
      <c r="A9" t="s">
        <v>136</v>
      </c>
    </row>
    <row r="10" spans="1:32" x14ac:dyDescent="0.2">
      <c r="B10">
        <v>2020</v>
      </c>
      <c r="C10">
        <v>2021</v>
      </c>
      <c r="D10">
        <v>2022</v>
      </c>
      <c r="E10">
        <v>2023</v>
      </c>
      <c r="F10">
        <v>2024</v>
      </c>
      <c r="G10">
        <v>2025</v>
      </c>
      <c r="H10">
        <v>2026</v>
      </c>
      <c r="I10">
        <v>2027</v>
      </c>
      <c r="J10">
        <v>2028</v>
      </c>
      <c r="K10">
        <v>2029</v>
      </c>
      <c r="L10">
        <v>2030</v>
      </c>
      <c r="M10">
        <v>2031</v>
      </c>
      <c r="N10">
        <v>2032</v>
      </c>
      <c r="O10">
        <v>2033</v>
      </c>
      <c r="P10">
        <v>2034</v>
      </c>
      <c r="Q10">
        <v>2035</v>
      </c>
      <c r="R10">
        <v>2036</v>
      </c>
      <c r="S10">
        <v>2037</v>
      </c>
      <c r="T10">
        <v>2038</v>
      </c>
      <c r="U10">
        <v>2039</v>
      </c>
      <c r="V10">
        <v>2040</v>
      </c>
      <c r="W10">
        <v>2041</v>
      </c>
      <c r="X10">
        <v>2042</v>
      </c>
      <c r="Y10">
        <v>2043</v>
      </c>
      <c r="Z10">
        <v>2044</v>
      </c>
      <c r="AA10">
        <v>2045</v>
      </c>
      <c r="AB10">
        <v>2046</v>
      </c>
      <c r="AC10">
        <v>2047</v>
      </c>
      <c r="AD10">
        <v>2048</v>
      </c>
      <c r="AE10">
        <v>2049</v>
      </c>
      <c r="AF10">
        <v>2050</v>
      </c>
    </row>
    <row r="11" spans="1:32" x14ac:dyDescent="0.2">
      <c r="A11" t="s">
        <v>126</v>
      </c>
      <c r="F11">
        <v>64896</v>
      </c>
      <c r="G11">
        <v>63635</v>
      </c>
      <c r="H11">
        <v>62599</v>
      </c>
      <c r="I11">
        <v>61684</v>
      </c>
      <c r="J11">
        <v>60829</v>
      </c>
      <c r="K11">
        <v>60035</v>
      </c>
      <c r="L11">
        <v>59241</v>
      </c>
    </row>
    <row r="12" spans="1:32" x14ac:dyDescent="0.2">
      <c r="A12" t="s">
        <v>125</v>
      </c>
      <c r="F12">
        <v>80127</v>
      </c>
      <c r="G12">
        <v>77616</v>
      </c>
      <c r="H12">
        <v>75585</v>
      </c>
      <c r="I12">
        <v>73852</v>
      </c>
      <c r="J12">
        <v>72267</v>
      </c>
      <c r="K12">
        <v>70830</v>
      </c>
      <c r="L12">
        <v>69394</v>
      </c>
    </row>
    <row r="13" spans="1:32" x14ac:dyDescent="0.2">
      <c r="A13" t="s">
        <v>124</v>
      </c>
      <c r="F13">
        <v>116174</v>
      </c>
      <c r="G13">
        <v>112591</v>
      </c>
      <c r="H13">
        <v>109702</v>
      </c>
      <c r="I13">
        <v>107253</v>
      </c>
      <c r="J13">
        <v>105025</v>
      </c>
      <c r="K13">
        <v>103016</v>
      </c>
      <c r="L13">
        <v>101008</v>
      </c>
    </row>
    <row r="15" spans="1:32" x14ac:dyDescent="0.2">
      <c r="A15" t="s">
        <v>137</v>
      </c>
    </row>
    <row r="16" spans="1:32" x14ac:dyDescent="0.2">
      <c r="B16">
        <v>2020</v>
      </c>
      <c r="C16">
        <v>2021</v>
      </c>
      <c r="D16">
        <v>2022</v>
      </c>
      <c r="E16">
        <v>2023</v>
      </c>
      <c r="F16">
        <v>2024</v>
      </c>
      <c r="G16">
        <v>2025</v>
      </c>
      <c r="H16">
        <v>2026</v>
      </c>
      <c r="I16">
        <v>2027</v>
      </c>
      <c r="J16">
        <v>2028</v>
      </c>
      <c r="K16">
        <v>2029</v>
      </c>
      <c r="L16">
        <v>2030</v>
      </c>
      <c r="M16">
        <v>2031</v>
      </c>
      <c r="N16">
        <v>2032</v>
      </c>
      <c r="O16">
        <v>2033</v>
      </c>
      <c r="P16">
        <v>2034</v>
      </c>
      <c r="Q16">
        <v>2035</v>
      </c>
      <c r="R16">
        <v>2036</v>
      </c>
      <c r="S16">
        <v>2037</v>
      </c>
      <c r="T16">
        <v>2038</v>
      </c>
      <c r="U16">
        <v>2039</v>
      </c>
      <c r="V16">
        <v>2040</v>
      </c>
      <c r="W16">
        <v>2041</v>
      </c>
      <c r="X16">
        <v>2042</v>
      </c>
      <c r="Y16">
        <v>2043</v>
      </c>
      <c r="Z16">
        <v>2044</v>
      </c>
      <c r="AA16">
        <v>2045</v>
      </c>
      <c r="AB16">
        <v>2046</v>
      </c>
      <c r="AC16">
        <v>2047</v>
      </c>
      <c r="AD16">
        <v>2048</v>
      </c>
      <c r="AE16">
        <v>2049</v>
      </c>
      <c r="AF16">
        <v>2050</v>
      </c>
    </row>
    <row r="17" spans="1:12" x14ac:dyDescent="0.2">
      <c r="A17" t="s">
        <v>126</v>
      </c>
      <c r="F17">
        <f>F11*About!$B$39</f>
        <v>58280.165315246595</v>
      </c>
      <c r="G17">
        <f>G11*About!$B$39</f>
        <v>57147.718192734792</v>
      </c>
      <c r="H17">
        <f>H11*About!$B$39</f>
        <v>56217.333403740166</v>
      </c>
      <c r="I17">
        <f>I11*About!$B$39</f>
        <v>55395.613247436995</v>
      </c>
      <c r="J17">
        <f>J11*About!$B$39</f>
        <v>54627.776380071737</v>
      </c>
      <c r="K17">
        <f>K11*About!$B$39</f>
        <v>53914.720856460022</v>
      </c>
      <c r="L17">
        <f>L11*About!$B$39</f>
        <v>53201.665332848308</v>
      </c>
    </row>
    <row r="18" spans="1:12" x14ac:dyDescent="0.2">
      <c r="A18" t="s">
        <v>125</v>
      </c>
      <c r="F18">
        <f>F12*About!$B$39</f>
        <v>71958.438212135792</v>
      </c>
      <c r="G18">
        <f>G12*About!$B$39</f>
        <v>69703.422570084134</v>
      </c>
      <c r="H18">
        <f>H12*About!$B$39</f>
        <v>67879.473239535786</v>
      </c>
      <c r="I18">
        <f>I12*About!$B$39</f>
        <v>66323.144244045732</v>
      </c>
      <c r="J18">
        <f>J12*About!$B$39</f>
        <v>64899.727361269193</v>
      </c>
      <c r="K18">
        <f>K12*About!$B$39</f>
        <v>63609.222591206184</v>
      </c>
      <c r="L18">
        <f>L12*About!$B$39</f>
        <v>62319.6158759588</v>
      </c>
    </row>
    <row r="19" spans="1:12" x14ac:dyDescent="0.2">
      <c r="A19" t="s">
        <v>124</v>
      </c>
      <c r="F19">
        <f>F13*About!$B$39</f>
        <v>104330.62015121823</v>
      </c>
      <c r="G19">
        <f>G13*About!$B$39</f>
        <v>101112.88974680919</v>
      </c>
      <c r="H19">
        <f>H13*About!$B$39</f>
        <v>98518.409384448692</v>
      </c>
      <c r="I19">
        <f>I13*About!$B$39</f>
        <v>96319.073140966211</v>
      </c>
      <c r="J19">
        <f>J13*About!$B$39</f>
        <v>94318.207011738385</v>
      </c>
      <c r="K19">
        <f>K13*About!$B$39</f>
        <v>92514.014887133933</v>
      </c>
      <c r="L19">
        <f>L13*About!$B$39</f>
        <v>90710.720817345107</v>
      </c>
    </row>
    <row r="21" spans="1:12" x14ac:dyDescent="0.2">
      <c r="A21" t="s">
        <v>138</v>
      </c>
      <c r="F21">
        <f>SUMPRODUCT('Freight LDVs'!F17:F19,'[10]Table 44'!$B$42:$B$44)</f>
        <v>67015.820068708723</v>
      </c>
      <c r="G21">
        <f>SUMPRODUCT('Freight LDVs'!G17:G19,'[10]Table 44'!$B$42:$B$44)</f>
        <v>65390.891021686853</v>
      </c>
      <c r="H21">
        <f>SUMPRODUCT('Freight LDVs'!H17:H19,'[10]Table 44'!$B$42:$B$44)</f>
        <v>64067.932818421083</v>
      </c>
      <c r="I21">
        <f>SUMPRODUCT('Freight LDVs'!I17:I19,'[10]Table 44'!$B$42:$B$44)</f>
        <v>62922.20920506223</v>
      </c>
      <c r="J21">
        <f>SUMPRODUCT('Freight LDVs'!J17:J19,'[10]Table 44'!$B$42:$B$44)</f>
        <v>61864.745857600108</v>
      </c>
      <c r="K21">
        <f>SUMPRODUCT('Freight LDVs'!K17:K19,'[10]Table 44'!$B$42:$B$44)</f>
        <v>60895.910916680761</v>
      </c>
      <c r="L21">
        <f>SUMPRODUCT('Freight LDVs'!L17:L19,'[10]Table 44'!$B$42:$B$44)</f>
        <v>59927.367919640412</v>
      </c>
    </row>
    <row r="24" spans="1:12" x14ac:dyDescent="0.2">
      <c r="A24" t="s">
        <v>140</v>
      </c>
      <c r="B24">
        <v>74481.20175540229</v>
      </c>
    </row>
    <row r="25" spans="1:12" x14ac:dyDescent="0.2">
      <c r="A25" t="s">
        <v>141</v>
      </c>
      <c r="B25" s="4">
        <f>1-L21/B24</f>
        <v>0.19540277939602735</v>
      </c>
    </row>
    <row r="26" spans="1:12" x14ac:dyDescent="0.2">
      <c r="A26" t="s">
        <v>142</v>
      </c>
      <c r="B26">
        <v>60169</v>
      </c>
    </row>
    <row r="27" spans="1:12" x14ac:dyDescent="0.2">
      <c r="A27" t="s">
        <v>143</v>
      </c>
      <c r="B27" s="4">
        <f>1-B26/B24</f>
        <v>0.19215857717231577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7F6A-158D-470D-AB54-4C074C652D59}">
  <dimension ref="A1:E25"/>
  <sheetViews>
    <sheetView topLeftCell="A10" workbookViewId="0">
      <selection activeCell="E10" sqref="E10"/>
    </sheetView>
  </sheetViews>
  <sheetFormatPr baseColWidth="10" defaultColWidth="8.83203125" defaultRowHeight="15" x14ac:dyDescent="0.2"/>
  <cols>
    <col min="1" max="1" width="20.83203125" customWidth="1"/>
    <col min="2" max="2" width="23.5" customWidth="1"/>
    <col min="3" max="3" width="19" customWidth="1"/>
    <col min="4" max="4" width="17.83203125" customWidth="1"/>
    <col min="5" max="5" width="14" customWidth="1"/>
    <col min="6" max="6" width="10.83203125" bestFit="1" customWidth="1"/>
  </cols>
  <sheetData>
    <row r="1" spans="1:5" x14ac:dyDescent="0.2">
      <c r="B1" s="42" t="s">
        <v>102</v>
      </c>
    </row>
    <row r="2" spans="1:5" x14ac:dyDescent="0.2">
      <c r="A2" t="s">
        <v>100</v>
      </c>
      <c r="B2" s="41">
        <v>0</v>
      </c>
    </row>
    <row r="4" spans="1:5" x14ac:dyDescent="0.2">
      <c r="B4" t="s">
        <v>101</v>
      </c>
    </row>
    <row r="5" spans="1:5" x14ac:dyDescent="0.2">
      <c r="A5" t="s">
        <v>100</v>
      </c>
      <c r="B5" s="40" t="e">
        <f>#REF!*#REF!+#REF!*#REF!+#REF!*#REF!</f>
        <v>#REF!</v>
      </c>
      <c r="C5" s="4"/>
      <c r="D5" s="4"/>
    </row>
    <row r="8" spans="1:5" x14ac:dyDescent="0.2">
      <c r="A8" s="37" t="s">
        <v>99</v>
      </c>
      <c r="B8" s="37"/>
      <c r="C8" s="37"/>
      <c r="D8" s="37"/>
      <c r="E8" s="37"/>
    </row>
    <row r="9" spans="1:5" x14ac:dyDescent="0.2">
      <c r="A9" t="s">
        <v>98</v>
      </c>
      <c r="B9" s="39"/>
    </row>
    <row r="10" spans="1:5" x14ac:dyDescent="0.2">
      <c r="A10" s="37" t="s">
        <v>97</v>
      </c>
      <c r="B10" s="37"/>
      <c r="C10" s="37"/>
      <c r="D10" s="36"/>
      <c r="E10" s="37" t="s">
        <v>135</v>
      </c>
    </row>
    <row r="11" spans="1:5" x14ac:dyDescent="0.2">
      <c r="A11" t="str">
        <f>'Heavy freight'!A15</f>
        <v>6-7</v>
      </c>
      <c r="B11" s="34">
        <f>C11-D11</f>
        <v>81414</v>
      </c>
      <c r="C11" s="34">
        <f>'Heavy freight'!B15</f>
        <v>124864</v>
      </c>
      <c r="D11" s="34">
        <f>'EV freight truck batteries'!C22</f>
        <v>43450</v>
      </c>
      <c r="E11" s="4">
        <f>D11/C11</f>
        <v>0.34797860071758074</v>
      </c>
    </row>
    <row r="13" spans="1:5" x14ac:dyDescent="0.2">
      <c r="A13" s="1" t="s">
        <v>95</v>
      </c>
    </row>
    <row r="14" spans="1:5" x14ac:dyDescent="0.2">
      <c r="A14" t="s">
        <v>90</v>
      </c>
    </row>
    <row r="15" spans="1:5" x14ac:dyDescent="0.2">
      <c r="A15" s="35" t="s">
        <v>86</v>
      </c>
      <c r="B15" s="34">
        <f>D25</f>
        <v>124864</v>
      </c>
    </row>
    <row r="17" spans="1:4" x14ac:dyDescent="0.2">
      <c r="A17" s="1" t="s">
        <v>94</v>
      </c>
    </row>
    <row r="18" spans="1:4" x14ac:dyDescent="0.2">
      <c r="A18" s="35" t="s">
        <v>86</v>
      </c>
      <c r="B18">
        <f>'EV freight truck batteries'!B30</f>
        <v>200</v>
      </c>
      <c r="C18">
        <f>'EV freight truck batteries'!C30</f>
        <v>300</v>
      </c>
    </row>
    <row r="20" spans="1:4" x14ac:dyDescent="0.2">
      <c r="A20" s="1" t="s">
        <v>93</v>
      </c>
      <c r="B20">
        <f>'EV freight truck batteries'!$E$38</f>
        <v>173.8</v>
      </c>
      <c r="C20" t="s">
        <v>92</v>
      </c>
    </row>
    <row r="23" spans="1:4" x14ac:dyDescent="0.2">
      <c r="A23" s="1" t="s">
        <v>91</v>
      </c>
    </row>
    <row r="24" spans="1:4" x14ac:dyDescent="0.2">
      <c r="A24" t="s">
        <v>90</v>
      </c>
      <c r="D24" t="s">
        <v>89</v>
      </c>
    </row>
    <row r="25" spans="1:4" x14ac:dyDescent="0.2">
      <c r="A25" s="35" t="s">
        <v>86</v>
      </c>
      <c r="B25" s="34">
        <f>'EV freight truck batteries'!B40</f>
        <v>116174</v>
      </c>
      <c r="C25" s="34">
        <f>'EV freight truck batteries'!C40</f>
        <v>133554</v>
      </c>
      <c r="D25" s="40">
        <f>(C25+B25)/2</f>
        <v>124864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4628-A388-4B62-B80E-759D21A3AB7D}">
  <dimension ref="A1:G46"/>
  <sheetViews>
    <sheetView topLeftCell="A16" workbookViewId="0">
      <selection activeCell="D20" sqref="D20"/>
    </sheetView>
  </sheetViews>
  <sheetFormatPr baseColWidth="10" defaultColWidth="8.83203125" defaultRowHeight="15" x14ac:dyDescent="0.2"/>
  <cols>
    <col min="1" max="1" width="17.83203125" customWidth="1"/>
    <col min="3" max="3" width="10.83203125" bestFit="1" customWidth="1"/>
    <col min="4" max="4" width="12.5" customWidth="1"/>
  </cols>
  <sheetData>
    <row r="1" spans="1:7" x14ac:dyDescent="0.2">
      <c r="A1" t="s">
        <v>123</v>
      </c>
    </row>
    <row r="2" spans="1:7" x14ac:dyDescent="0.2">
      <c r="A2" t="s">
        <v>122</v>
      </c>
    </row>
    <row r="4" spans="1:7" x14ac:dyDescent="0.2">
      <c r="A4" t="s">
        <v>121</v>
      </c>
    </row>
    <row r="5" spans="1:7" x14ac:dyDescent="0.2">
      <c r="A5" t="s">
        <v>120</v>
      </c>
    </row>
    <row r="6" spans="1:7" x14ac:dyDescent="0.2">
      <c r="A6" s="44">
        <v>43004</v>
      </c>
    </row>
    <row r="7" spans="1:7" x14ac:dyDescent="0.2">
      <c r="A7" t="s">
        <v>119</v>
      </c>
    </row>
    <row r="9" spans="1:7" x14ac:dyDescent="0.2">
      <c r="A9" s="37" t="s">
        <v>93</v>
      </c>
      <c r="B9" s="36"/>
      <c r="C9" s="36"/>
      <c r="D9" s="36"/>
      <c r="E9" s="36"/>
      <c r="F9" s="36"/>
      <c r="G9" s="36"/>
    </row>
    <row r="10" spans="1:7" x14ac:dyDescent="0.2">
      <c r="A10" s="34">
        <v>154</v>
      </c>
      <c r="B10" t="s">
        <v>118</v>
      </c>
      <c r="C10" t="s">
        <v>117</v>
      </c>
    </row>
    <row r="11" spans="1:7" x14ac:dyDescent="0.2">
      <c r="A11" s="34"/>
    </row>
    <row r="12" spans="1:7" x14ac:dyDescent="0.2">
      <c r="A12" t="s">
        <v>116</v>
      </c>
    </row>
    <row r="13" spans="1:7" x14ac:dyDescent="0.2">
      <c r="A13" t="s">
        <v>115</v>
      </c>
    </row>
    <row r="14" spans="1:7" x14ac:dyDescent="0.2">
      <c r="A14" s="44">
        <v>43802</v>
      </c>
    </row>
    <row r="15" spans="1:7" x14ac:dyDescent="0.2">
      <c r="A15" s="43" t="s">
        <v>114</v>
      </c>
    </row>
    <row r="17" spans="1:7" x14ac:dyDescent="0.2">
      <c r="A17" s="37" t="s">
        <v>113</v>
      </c>
      <c r="B17" s="37"/>
      <c r="C17" s="37"/>
      <c r="D17" s="37"/>
      <c r="E17" s="37"/>
      <c r="F17" s="37"/>
      <c r="G17" s="37"/>
    </row>
    <row r="18" spans="1:7" x14ac:dyDescent="0.2">
      <c r="A18" t="s">
        <v>90</v>
      </c>
    </row>
    <row r="19" spans="1:7" ht="64" x14ac:dyDescent="0.2">
      <c r="B19" t="str">
        <f t="shared" ref="B19:B24" si="0">E27</f>
        <v>Average</v>
      </c>
      <c r="C19" s="6" t="s">
        <v>96</v>
      </c>
      <c r="D19" s="6" t="s">
        <v>112</v>
      </c>
    </row>
    <row r="20" spans="1:7" x14ac:dyDescent="0.2">
      <c r="A20" s="35" t="s">
        <v>88</v>
      </c>
      <c r="B20">
        <f t="shared" si="0"/>
        <v>67.5</v>
      </c>
      <c r="C20" s="34">
        <f>B20*$E$38</f>
        <v>11731.5</v>
      </c>
      <c r="D20" s="38">
        <f>B20*$A$10</f>
        <v>10395</v>
      </c>
    </row>
    <row r="21" spans="1:7" x14ac:dyDescent="0.2">
      <c r="A21" s="35" t="s">
        <v>87</v>
      </c>
      <c r="B21">
        <f t="shared" si="0"/>
        <v>167.5</v>
      </c>
      <c r="C21" s="34">
        <f>B21*$E$38</f>
        <v>29111.500000000004</v>
      </c>
      <c r="D21" s="38">
        <f>B21*$A$10</f>
        <v>25795</v>
      </c>
    </row>
    <row r="22" spans="1:7" x14ac:dyDescent="0.2">
      <c r="A22" s="35" t="s">
        <v>86</v>
      </c>
      <c r="B22">
        <f t="shared" si="0"/>
        <v>250</v>
      </c>
      <c r="C22" s="34">
        <f>B22*$E$38</f>
        <v>43450</v>
      </c>
      <c r="D22" s="38">
        <f>B22*$A$10</f>
        <v>38500</v>
      </c>
    </row>
    <row r="23" spans="1:7" x14ac:dyDescent="0.2">
      <c r="A23" s="35">
        <v>8</v>
      </c>
      <c r="B23">
        <f t="shared" si="0"/>
        <v>300</v>
      </c>
      <c r="C23" s="34">
        <f>B23*$E$38</f>
        <v>52140</v>
      </c>
      <c r="D23" s="38">
        <f>B23*$A$10</f>
        <v>46200</v>
      </c>
    </row>
    <row r="24" spans="1:7" x14ac:dyDescent="0.2">
      <c r="A24" s="35" t="s">
        <v>108</v>
      </c>
      <c r="B24">
        <f t="shared" si="0"/>
        <v>400</v>
      </c>
      <c r="C24" s="34">
        <f>B24*$E$38</f>
        <v>69520</v>
      </c>
      <c r="D24" s="38">
        <f>B24*$A$10</f>
        <v>61600</v>
      </c>
    </row>
    <row r="25" spans="1:7" x14ac:dyDescent="0.2">
      <c r="A25" s="35"/>
    </row>
    <row r="26" spans="1:7" x14ac:dyDescent="0.2">
      <c r="A26" t="s">
        <v>90</v>
      </c>
    </row>
    <row r="27" spans="1:7" x14ac:dyDescent="0.2">
      <c r="B27" t="s">
        <v>111</v>
      </c>
      <c r="C27" t="s">
        <v>110</v>
      </c>
      <c r="D27" t="s">
        <v>109</v>
      </c>
      <c r="E27" t="s">
        <v>89</v>
      </c>
    </row>
    <row r="28" spans="1:7" x14ac:dyDescent="0.2">
      <c r="A28" s="35" t="s">
        <v>88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2">
      <c r="A29" s="35" t="s">
        <v>87</v>
      </c>
      <c r="B29">
        <v>135</v>
      </c>
      <c r="C29">
        <v>200</v>
      </c>
      <c r="D29">
        <f>C29-B29</f>
        <v>65</v>
      </c>
      <c r="E29">
        <f>(C29+B29)/2</f>
        <v>167.5</v>
      </c>
    </row>
    <row r="30" spans="1:7" x14ac:dyDescent="0.2">
      <c r="A30" s="35" t="s">
        <v>86</v>
      </c>
      <c r="B30">
        <v>200</v>
      </c>
      <c r="C30">
        <v>300</v>
      </c>
      <c r="D30">
        <f>C30-B30</f>
        <v>100</v>
      </c>
      <c r="E30">
        <f>(C30+B30)/2</f>
        <v>250</v>
      </c>
    </row>
    <row r="31" spans="1:7" x14ac:dyDescent="0.2">
      <c r="A31" s="35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2">
      <c r="A32" s="35" t="s">
        <v>108</v>
      </c>
      <c r="B32">
        <v>400</v>
      </c>
      <c r="E32">
        <f>B32</f>
        <v>400</v>
      </c>
    </row>
    <row r="34" spans="1:7" x14ac:dyDescent="0.2">
      <c r="A34" s="37" t="s">
        <v>107</v>
      </c>
      <c r="B34" s="36"/>
      <c r="C34" s="36"/>
      <c r="D34" s="36"/>
      <c r="E34" s="36"/>
      <c r="F34" s="36"/>
      <c r="G34" s="36"/>
    </row>
    <row r="36" spans="1:7" x14ac:dyDescent="0.2">
      <c r="A36" t="s">
        <v>90</v>
      </c>
    </row>
    <row r="37" spans="1:7" x14ac:dyDescent="0.2">
      <c r="E37" t="s">
        <v>106</v>
      </c>
    </row>
    <row r="38" spans="1:7" x14ac:dyDescent="0.2">
      <c r="A38" s="35" t="s">
        <v>88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2">
      <c r="A39" s="35" t="s">
        <v>87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2">
      <c r="A40" s="35" t="s">
        <v>86</v>
      </c>
      <c r="B40">
        <v>116174</v>
      </c>
      <c r="C40">
        <v>133554</v>
      </c>
      <c r="D40">
        <f>C40-B40</f>
        <v>17380</v>
      </c>
      <c r="E40">
        <f>D40/D30</f>
        <v>173.8</v>
      </c>
    </row>
    <row r="41" spans="1:7" x14ac:dyDescent="0.2">
      <c r="A41" s="35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2">
      <c r="A43" s="35" t="s">
        <v>105</v>
      </c>
      <c r="B43">
        <v>201351</v>
      </c>
    </row>
    <row r="45" spans="1:7" x14ac:dyDescent="0.2">
      <c r="A45" t="s">
        <v>104</v>
      </c>
    </row>
    <row r="46" spans="1:7" x14ac:dyDescent="0.2">
      <c r="A46" t="s">
        <v>103</v>
      </c>
    </row>
  </sheetData>
  <hyperlinks>
    <hyperlink ref="A15" r:id="rId1" xr:uid="{4CA6B487-191E-4EC2-9F5E-4A9F38E6A0F1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7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0.44</v>
      </c>
      <c r="C2" s="5">
        <v>0.44</v>
      </c>
      <c r="D2" s="5">
        <v>0.44</v>
      </c>
      <c r="E2" s="5">
        <v>0.44</v>
      </c>
      <c r="F2" s="5">
        <v>0.44</v>
      </c>
      <c r="G2" s="5">
        <v>0.44</v>
      </c>
      <c r="H2" s="5">
        <v>0.44</v>
      </c>
      <c r="I2" s="5">
        <f>H2+($M$2-$H$2)/COUNT($I$1:$M$1)</f>
        <v>0.45200000000000001</v>
      </c>
      <c r="J2" s="5">
        <f t="shared" ref="J2:K2" si="0">I2+($M$2-$H$2)/COUNT($I$1:$M$1)</f>
        <v>0.46400000000000002</v>
      </c>
      <c r="K2" s="5">
        <f t="shared" si="0"/>
        <v>0.47600000000000003</v>
      </c>
      <c r="L2" s="5">
        <f>K2+($M$2-$H$2)/COUNT($I$1:$M$1)</f>
        <v>0.48800000000000004</v>
      </c>
      <c r="M2" s="5">
        <v>0.5</v>
      </c>
      <c r="N2" s="5">
        <f t="shared" ref="N2:AG3" si="1">M2</f>
        <v>0.5</v>
      </c>
      <c r="O2" s="5">
        <f t="shared" si="1"/>
        <v>0.5</v>
      </c>
      <c r="P2" s="5">
        <f t="shared" si="1"/>
        <v>0.5</v>
      </c>
      <c r="Q2" s="5">
        <f t="shared" si="1"/>
        <v>0.5</v>
      </c>
      <c r="R2" s="5">
        <f t="shared" si="1"/>
        <v>0.5</v>
      </c>
      <c r="S2" s="5">
        <f t="shared" si="1"/>
        <v>0.5</v>
      </c>
      <c r="T2" s="5">
        <f t="shared" si="1"/>
        <v>0.5</v>
      </c>
      <c r="U2" s="5">
        <f t="shared" si="1"/>
        <v>0.5</v>
      </c>
      <c r="V2" s="5">
        <f t="shared" si="1"/>
        <v>0.5</v>
      </c>
      <c r="W2" s="5">
        <f t="shared" si="1"/>
        <v>0.5</v>
      </c>
      <c r="X2" s="5">
        <f t="shared" si="1"/>
        <v>0.5</v>
      </c>
      <c r="Y2" s="5">
        <f t="shared" si="1"/>
        <v>0.5</v>
      </c>
      <c r="Z2" s="5">
        <f t="shared" si="1"/>
        <v>0.5</v>
      </c>
      <c r="AA2" s="5">
        <f t="shared" si="1"/>
        <v>0.5</v>
      </c>
      <c r="AB2" s="5">
        <f t="shared" si="1"/>
        <v>0.5</v>
      </c>
      <c r="AC2" s="5">
        <f t="shared" si="1"/>
        <v>0.5</v>
      </c>
      <c r="AD2" s="5">
        <f t="shared" si="1"/>
        <v>0.5</v>
      </c>
      <c r="AE2" s="5">
        <f t="shared" si="1"/>
        <v>0.5</v>
      </c>
      <c r="AF2" s="5">
        <f t="shared" si="1"/>
        <v>0.5</v>
      </c>
      <c r="AG2" s="5">
        <f t="shared" si="1"/>
        <v>0.5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2">C3</f>
        <v>0.34797860071758074</v>
      </c>
      <c r="E3" s="5">
        <f t="shared" si="2"/>
        <v>0.34797860071758074</v>
      </c>
      <c r="F3" s="5">
        <f t="shared" si="2"/>
        <v>0.34797860071758074</v>
      </c>
      <c r="G3" s="5">
        <f t="shared" si="2"/>
        <v>0.34797860071758074</v>
      </c>
      <c r="H3" s="5">
        <f t="shared" si="2"/>
        <v>0.34797860071758074</v>
      </c>
      <c r="I3" s="5">
        <f t="shared" si="2"/>
        <v>0.34797860071758074</v>
      </c>
      <c r="J3" s="5">
        <f t="shared" si="2"/>
        <v>0.34797860071758074</v>
      </c>
      <c r="K3" s="5">
        <f t="shared" si="2"/>
        <v>0.34797860071758074</v>
      </c>
      <c r="L3" s="5">
        <f t="shared" si="2"/>
        <v>0.34797860071758074</v>
      </c>
      <c r="M3" s="5">
        <f t="shared" si="2"/>
        <v>0.34797860071758074</v>
      </c>
      <c r="N3" s="5">
        <f t="shared" si="1"/>
        <v>0.34797860071758074</v>
      </c>
      <c r="O3" s="5">
        <f t="shared" si="1"/>
        <v>0.34797860071758074</v>
      </c>
      <c r="P3" s="5">
        <f t="shared" si="1"/>
        <v>0.34797860071758074</v>
      </c>
      <c r="Q3" s="5">
        <f t="shared" si="1"/>
        <v>0.34797860071758074</v>
      </c>
      <c r="R3" s="5">
        <f t="shared" si="1"/>
        <v>0.34797860071758074</v>
      </c>
      <c r="S3" s="5">
        <f t="shared" si="1"/>
        <v>0.34797860071758074</v>
      </c>
      <c r="T3" s="5">
        <f t="shared" si="1"/>
        <v>0.34797860071758074</v>
      </c>
      <c r="U3" s="5">
        <f t="shared" si="1"/>
        <v>0.34797860071758074</v>
      </c>
      <c r="V3" s="5">
        <f t="shared" si="1"/>
        <v>0.34797860071758074</v>
      </c>
      <c r="W3" s="5">
        <f t="shared" si="1"/>
        <v>0.34797860071758074</v>
      </c>
      <c r="X3" s="5">
        <f t="shared" si="1"/>
        <v>0.34797860071758074</v>
      </c>
      <c r="Y3" s="5">
        <f t="shared" si="1"/>
        <v>0.34797860071758074</v>
      </c>
      <c r="Z3" s="5">
        <f t="shared" si="1"/>
        <v>0.34797860071758074</v>
      </c>
      <c r="AA3" s="5">
        <f t="shared" si="1"/>
        <v>0.34797860071758074</v>
      </c>
      <c r="AB3" s="5">
        <f t="shared" si="1"/>
        <v>0.34797860071758074</v>
      </c>
      <c r="AC3" s="5">
        <f t="shared" si="1"/>
        <v>0.34797860071758074</v>
      </c>
      <c r="AD3" s="5">
        <f t="shared" si="1"/>
        <v>0.34797860071758074</v>
      </c>
      <c r="AE3" s="5">
        <f t="shared" si="1"/>
        <v>0.34797860071758074</v>
      </c>
      <c r="AF3" s="5">
        <f t="shared" si="1"/>
        <v>0.34797860071758074</v>
      </c>
      <c r="AG3" s="5">
        <f t="shared" si="1"/>
        <v>0.34797860071758074</v>
      </c>
    </row>
    <row r="4" spans="1:33" x14ac:dyDescent="0.2">
      <c r="A4" t="s">
        <v>6</v>
      </c>
      <c r="B4" s="5">
        <f t="shared" ref="B4:C7" si="3">B3</f>
        <v>0.34797860071758074</v>
      </c>
      <c r="C4" s="5">
        <f t="shared" si="3"/>
        <v>0.34797860071758074</v>
      </c>
      <c r="D4" s="5">
        <f t="shared" ref="D4:AG4" si="4">D3</f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3"/>
        <v>0.34797860071758074</v>
      </c>
      <c r="C5" s="5">
        <f t="shared" ref="C5:C7" si="5">C4</f>
        <v>0.34797860071758074</v>
      </c>
      <c r="D5" s="5">
        <f t="shared" ref="D5:AG5" si="6">D4</f>
        <v>0.34797860071758074</v>
      </c>
      <c r="E5" s="5">
        <f t="shared" si="6"/>
        <v>0.34797860071758074</v>
      </c>
      <c r="F5" s="5">
        <f t="shared" si="6"/>
        <v>0.34797860071758074</v>
      </c>
      <c r="G5" s="5">
        <f t="shared" si="6"/>
        <v>0.34797860071758074</v>
      </c>
      <c r="H5" s="5">
        <f t="shared" si="6"/>
        <v>0.34797860071758074</v>
      </c>
      <c r="I5" s="5">
        <f t="shared" si="6"/>
        <v>0.34797860071758074</v>
      </c>
      <c r="J5" s="5">
        <f t="shared" si="6"/>
        <v>0.34797860071758074</v>
      </c>
      <c r="K5" s="5">
        <f t="shared" si="6"/>
        <v>0.34797860071758074</v>
      </c>
      <c r="L5" s="5">
        <f t="shared" si="6"/>
        <v>0.34797860071758074</v>
      </c>
      <c r="M5" s="5">
        <f t="shared" si="6"/>
        <v>0.34797860071758074</v>
      </c>
      <c r="N5" s="5">
        <f t="shared" si="6"/>
        <v>0.34797860071758074</v>
      </c>
      <c r="O5" s="5">
        <f t="shared" si="6"/>
        <v>0.34797860071758074</v>
      </c>
      <c r="P5" s="5">
        <f t="shared" si="6"/>
        <v>0.34797860071758074</v>
      </c>
      <c r="Q5" s="5">
        <f t="shared" si="6"/>
        <v>0.34797860071758074</v>
      </c>
      <c r="R5" s="5">
        <f t="shared" si="6"/>
        <v>0.34797860071758074</v>
      </c>
      <c r="S5" s="5">
        <f t="shared" si="6"/>
        <v>0.34797860071758074</v>
      </c>
      <c r="T5" s="5">
        <f t="shared" si="6"/>
        <v>0.34797860071758074</v>
      </c>
      <c r="U5" s="5">
        <f t="shared" si="6"/>
        <v>0.34797860071758074</v>
      </c>
      <c r="V5" s="5">
        <f t="shared" si="6"/>
        <v>0.34797860071758074</v>
      </c>
      <c r="W5" s="5">
        <f t="shared" si="6"/>
        <v>0.34797860071758074</v>
      </c>
      <c r="X5" s="5">
        <f t="shared" si="6"/>
        <v>0.34797860071758074</v>
      </c>
      <c r="Y5" s="5">
        <f t="shared" si="6"/>
        <v>0.34797860071758074</v>
      </c>
      <c r="Z5" s="5">
        <f t="shared" si="6"/>
        <v>0.34797860071758074</v>
      </c>
      <c r="AA5" s="5">
        <f t="shared" si="6"/>
        <v>0.34797860071758074</v>
      </c>
      <c r="AB5" s="5">
        <f t="shared" si="6"/>
        <v>0.34797860071758074</v>
      </c>
      <c r="AC5" s="5">
        <f t="shared" si="6"/>
        <v>0.34797860071758074</v>
      </c>
      <c r="AD5" s="5">
        <f t="shared" si="6"/>
        <v>0.34797860071758074</v>
      </c>
      <c r="AE5" s="5">
        <f t="shared" si="6"/>
        <v>0.34797860071758074</v>
      </c>
      <c r="AF5" s="5">
        <f t="shared" si="6"/>
        <v>0.34797860071758074</v>
      </c>
      <c r="AG5" s="5">
        <f t="shared" si="6"/>
        <v>0.34797860071758074</v>
      </c>
    </row>
    <row r="6" spans="1:33" x14ac:dyDescent="0.2">
      <c r="A6" t="s">
        <v>8</v>
      </c>
      <c r="B6" s="5">
        <f t="shared" si="3"/>
        <v>0.34797860071758074</v>
      </c>
      <c r="C6" s="5">
        <f t="shared" si="5"/>
        <v>0.34797860071758074</v>
      </c>
      <c r="D6" s="5">
        <f t="shared" ref="D6:AG6" si="7">D5</f>
        <v>0.34797860071758074</v>
      </c>
      <c r="E6" s="5">
        <f t="shared" si="7"/>
        <v>0.34797860071758074</v>
      </c>
      <c r="F6" s="5">
        <f t="shared" si="7"/>
        <v>0.34797860071758074</v>
      </c>
      <c r="G6" s="5">
        <f t="shared" si="7"/>
        <v>0.34797860071758074</v>
      </c>
      <c r="H6" s="5">
        <f t="shared" si="7"/>
        <v>0.34797860071758074</v>
      </c>
      <c r="I6" s="5">
        <f t="shared" si="7"/>
        <v>0.34797860071758074</v>
      </c>
      <c r="J6" s="5">
        <f t="shared" si="7"/>
        <v>0.34797860071758074</v>
      </c>
      <c r="K6" s="5">
        <f t="shared" si="7"/>
        <v>0.34797860071758074</v>
      </c>
      <c r="L6" s="5">
        <f t="shared" si="7"/>
        <v>0.34797860071758074</v>
      </c>
      <c r="M6" s="5">
        <f t="shared" si="7"/>
        <v>0.34797860071758074</v>
      </c>
      <c r="N6" s="5">
        <f t="shared" si="7"/>
        <v>0.34797860071758074</v>
      </c>
      <c r="O6" s="5">
        <f t="shared" si="7"/>
        <v>0.34797860071758074</v>
      </c>
      <c r="P6" s="5">
        <f t="shared" si="7"/>
        <v>0.34797860071758074</v>
      </c>
      <c r="Q6" s="5">
        <f t="shared" si="7"/>
        <v>0.34797860071758074</v>
      </c>
      <c r="R6" s="5">
        <f t="shared" si="7"/>
        <v>0.34797860071758074</v>
      </c>
      <c r="S6" s="5">
        <f t="shared" si="7"/>
        <v>0.34797860071758074</v>
      </c>
      <c r="T6" s="5">
        <f t="shared" si="7"/>
        <v>0.34797860071758074</v>
      </c>
      <c r="U6" s="5">
        <f t="shared" si="7"/>
        <v>0.34797860071758074</v>
      </c>
      <c r="V6" s="5">
        <f t="shared" si="7"/>
        <v>0.34797860071758074</v>
      </c>
      <c r="W6" s="5">
        <f t="shared" si="7"/>
        <v>0.34797860071758074</v>
      </c>
      <c r="X6" s="5">
        <f t="shared" si="7"/>
        <v>0.34797860071758074</v>
      </c>
      <c r="Y6" s="5">
        <f t="shared" si="7"/>
        <v>0.34797860071758074</v>
      </c>
      <c r="Z6" s="5">
        <f t="shared" si="7"/>
        <v>0.34797860071758074</v>
      </c>
      <c r="AA6" s="5">
        <f t="shared" si="7"/>
        <v>0.34797860071758074</v>
      </c>
      <c r="AB6" s="5">
        <f t="shared" si="7"/>
        <v>0.34797860071758074</v>
      </c>
      <c r="AC6" s="5">
        <f t="shared" si="7"/>
        <v>0.34797860071758074</v>
      </c>
      <c r="AD6" s="5">
        <f t="shared" si="7"/>
        <v>0.34797860071758074</v>
      </c>
      <c r="AE6" s="5">
        <f t="shared" si="7"/>
        <v>0.34797860071758074</v>
      </c>
      <c r="AF6" s="5">
        <f t="shared" si="7"/>
        <v>0.34797860071758074</v>
      </c>
      <c r="AG6" s="5">
        <f t="shared" si="7"/>
        <v>0.34797860071758074</v>
      </c>
    </row>
    <row r="7" spans="1:33" x14ac:dyDescent="0.2">
      <c r="A7" t="s">
        <v>9</v>
      </c>
      <c r="B7" s="5">
        <f t="shared" si="3"/>
        <v>0.34797860071758074</v>
      </c>
      <c r="C7" s="5">
        <f t="shared" si="5"/>
        <v>0.34797860071758074</v>
      </c>
      <c r="D7" s="5">
        <f t="shared" ref="D7:AG7" si="8">D6</f>
        <v>0.34797860071758074</v>
      </c>
      <c r="E7" s="5">
        <f t="shared" si="8"/>
        <v>0.34797860071758074</v>
      </c>
      <c r="F7" s="5">
        <f t="shared" si="8"/>
        <v>0.34797860071758074</v>
      </c>
      <c r="G7" s="5">
        <f t="shared" si="8"/>
        <v>0.34797860071758074</v>
      </c>
      <c r="H7" s="5">
        <f t="shared" si="8"/>
        <v>0.34797860071758074</v>
      </c>
      <c r="I7" s="5">
        <f t="shared" si="8"/>
        <v>0.34797860071758074</v>
      </c>
      <c r="J7" s="5">
        <f t="shared" si="8"/>
        <v>0.34797860071758074</v>
      </c>
      <c r="K7" s="5">
        <f t="shared" si="8"/>
        <v>0.34797860071758074</v>
      </c>
      <c r="L7" s="5">
        <f t="shared" si="8"/>
        <v>0.34797860071758074</v>
      </c>
      <c r="M7" s="5">
        <f t="shared" si="8"/>
        <v>0.34797860071758074</v>
      </c>
      <c r="N7" s="5">
        <f t="shared" si="8"/>
        <v>0.34797860071758074</v>
      </c>
      <c r="O7" s="5">
        <f t="shared" si="8"/>
        <v>0.34797860071758074</v>
      </c>
      <c r="P7" s="5">
        <f t="shared" si="8"/>
        <v>0.34797860071758074</v>
      </c>
      <c r="Q7" s="5">
        <f t="shared" si="8"/>
        <v>0.34797860071758074</v>
      </c>
      <c r="R7" s="5">
        <f t="shared" si="8"/>
        <v>0.34797860071758074</v>
      </c>
      <c r="S7" s="5">
        <f t="shared" si="8"/>
        <v>0.34797860071758074</v>
      </c>
      <c r="T7" s="5">
        <f t="shared" si="8"/>
        <v>0.34797860071758074</v>
      </c>
      <c r="U7" s="5">
        <f t="shared" si="8"/>
        <v>0.34797860071758074</v>
      </c>
      <c r="V7" s="5">
        <f t="shared" si="8"/>
        <v>0.34797860071758074</v>
      </c>
      <c r="W7" s="5">
        <f t="shared" si="8"/>
        <v>0.34797860071758074</v>
      </c>
      <c r="X7" s="5">
        <f t="shared" si="8"/>
        <v>0.34797860071758074</v>
      </c>
      <c r="Y7" s="5">
        <f t="shared" si="8"/>
        <v>0.34797860071758074</v>
      </c>
      <c r="Z7" s="5">
        <f t="shared" si="8"/>
        <v>0.34797860071758074</v>
      </c>
      <c r="AA7" s="5">
        <f t="shared" si="8"/>
        <v>0.34797860071758074</v>
      </c>
      <c r="AB7" s="5">
        <f t="shared" si="8"/>
        <v>0.34797860071758074</v>
      </c>
      <c r="AC7" s="5">
        <f t="shared" si="8"/>
        <v>0.34797860071758074</v>
      </c>
      <c r="AD7" s="5">
        <f t="shared" si="8"/>
        <v>0.34797860071758074</v>
      </c>
      <c r="AE7" s="5">
        <f t="shared" si="8"/>
        <v>0.34797860071758074</v>
      </c>
      <c r="AF7" s="5">
        <f t="shared" si="8"/>
        <v>0.34797860071758074</v>
      </c>
      <c r="AG7" s="5">
        <f t="shared" si="8"/>
        <v>0.34797860071758074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16C1-B28E-4F09-A310-7E3B89357AC9}">
  <sheetPr>
    <tabColor theme="3"/>
  </sheetPr>
  <dimension ref="A1:AG7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0.27500000000000002</v>
      </c>
      <c r="C2" s="5">
        <f>B2</f>
        <v>0.27500000000000002</v>
      </c>
      <c r="D2" s="5">
        <f t="shared" ref="D2:AG2" si="0">C2</f>
        <v>0.27500000000000002</v>
      </c>
      <c r="E2" s="5">
        <f t="shared" si="0"/>
        <v>0.27500000000000002</v>
      </c>
      <c r="F2" s="5">
        <f t="shared" si="0"/>
        <v>0.27500000000000002</v>
      </c>
      <c r="G2" s="5">
        <f t="shared" si="0"/>
        <v>0.27500000000000002</v>
      </c>
      <c r="H2" s="5">
        <f t="shared" si="0"/>
        <v>0.27500000000000002</v>
      </c>
      <c r="I2" s="5">
        <f t="shared" si="0"/>
        <v>0.27500000000000002</v>
      </c>
      <c r="J2" s="5">
        <f t="shared" si="0"/>
        <v>0.27500000000000002</v>
      </c>
      <c r="K2" s="5">
        <f t="shared" si="0"/>
        <v>0.27500000000000002</v>
      </c>
      <c r="L2" s="5">
        <f t="shared" si="0"/>
        <v>0.27500000000000002</v>
      </c>
      <c r="M2" s="5">
        <f t="shared" si="0"/>
        <v>0.27500000000000002</v>
      </c>
      <c r="N2" s="5">
        <f t="shared" si="0"/>
        <v>0.27500000000000002</v>
      </c>
      <c r="O2" s="5">
        <f t="shared" si="0"/>
        <v>0.27500000000000002</v>
      </c>
      <c r="P2" s="5">
        <f t="shared" si="0"/>
        <v>0.27500000000000002</v>
      </c>
      <c r="Q2" s="5">
        <f t="shared" si="0"/>
        <v>0.27500000000000002</v>
      </c>
      <c r="R2" s="5">
        <f t="shared" si="0"/>
        <v>0.27500000000000002</v>
      </c>
      <c r="S2" s="5">
        <f t="shared" si="0"/>
        <v>0.27500000000000002</v>
      </c>
      <c r="T2" s="5">
        <f t="shared" si="0"/>
        <v>0.27500000000000002</v>
      </c>
      <c r="U2" s="5">
        <f t="shared" si="0"/>
        <v>0.27500000000000002</v>
      </c>
      <c r="V2" s="5">
        <f t="shared" si="0"/>
        <v>0.27500000000000002</v>
      </c>
      <c r="W2" s="5">
        <f t="shared" si="0"/>
        <v>0.27500000000000002</v>
      </c>
      <c r="X2" s="5">
        <f t="shared" si="0"/>
        <v>0.27500000000000002</v>
      </c>
      <c r="Y2" s="5">
        <f t="shared" si="0"/>
        <v>0.27500000000000002</v>
      </c>
      <c r="Z2" s="5">
        <f t="shared" si="0"/>
        <v>0.27500000000000002</v>
      </c>
      <c r="AA2" s="5">
        <f t="shared" si="0"/>
        <v>0.27500000000000002</v>
      </c>
      <c r="AB2" s="5">
        <f t="shared" si="0"/>
        <v>0.27500000000000002</v>
      </c>
      <c r="AC2" s="5">
        <f t="shared" si="0"/>
        <v>0.27500000000000002</v>
      </c>
      <c r="AD2" s="5">
        <f t="shared" si="0"/>
        <v>0.27500000000000002</v>
      </c>
      <c r="AE2" s="5">
        <f t="shared" si="0"/>
        <v>0.27500000000000002</v>
      </c>
      <c r="AF2" s="5">
        <f t="shared" si="0"/>
        <v>0.27500000000000002</v>
      </c>
      <c r="AG2" s="5">
        <f t="shared" si="0"/>
        <v>0.27500000000000002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1">C3</f>
        <v>0.34797860071758074</v>
      </c>
      <c r="E3" s="5">
        <f t="shared" si="1"/>
        <v>0.34797860071758074</v>
      </c>
      <c r="F3" s="5">
        <f t="shared" si="1"/>
        <v>0.34797860071758074</v>
      </c>
      <c r="G3" s="5">
        <f t="shared" si="1"/>
        <v>0.34797860071758074</v>
      </c>
      <c r="H3" s="5">
        <f t="shared" si="1"/>
        <v>0.34797860071758074</v>
      </c>
      <c r="I3" s="5">
        <f t="shared" si="1"/>
        <v>0.34797860071758074</v>
      </c>
      <c r="J3" s="5">
        <f t="shared" si="1"/>
        <v>0.34797860071758074</v>
      </c>
      <c r="K3" s="5">
        <f t="shared" si="1"/>
        <v>0.34797860071758074</v>
      </c>
      <c r="L3" s="5">
        <f t="shared" si="1"/>
        <v>0.34797860071758074</v>
      </c>
      <c r="M3" s="5">
        <f t="shared" si="1"/>
        <v>0.34797860071758074</v>
      </c>
      <c r="N3" s="5">
        <f t="shared" ref="N3:AC3" si="2">M3</f>
        <v>0.34797860071758074</v>
      </c>
      <c r="O3" s="5">
        <f t="shared" si="2"/>
        <v>0.34797860071758074</v>
      </c>
      <c r="P3" s="5">
        <f t="shared" si="2"/>
        <v>0.34797860071758074</v>
      </c>
      <c r="Q3" s="5">
        <f t="shared" si="2"/>
        <v>0.34797860071758074</v>
      </c>
      <c r="R3" s="5">
        <f t="shared" si="2"/>
        <v>0.34797860071758074</v>
      </c>
      <c r="S3" s="5">
        <f t="shared" si="2"/>
        <v>0.34797860071758074</v>
      </c>
      <c r="T3" s="5">
        <f t="shared" si="2"/>
        <v>0.34797860071758074</v>
      </c>
      <c r="U3" s="5">
        <f t="shared" si="2"/>
        <v>0.34797860071758074</v>
      </c>
      <c r="V3" s="5">
        <f t="shared" si="2"/>
        <v>0.34797860071758074</v>
      </c>
      <c r="W3" s="5">
        <f t="shared" si="2"/>
        <v>0.34797860071758074</v>
      </c>
      <c r="X3" s="5">
        <f t="shared" si="2"/>
        <v>0.34797860071758074</v>
      </c>
      <c r="Y3" s="5">
        <f t="shared" si="2"/>
        <v>0.34797860071758074</v>
      </c>
      <c r="Z3" s="5">
        <f t="shared" si="2"/>
        <v>0.34797860071758074</v>
      </c>
      <c r="AA3" s="5">
        <f t="shared" si="2"/>
        <v>0.34797860071758074</v>
      </c>
      <c r="AB3" s="5">
        <f t="shared" si="2"/>
        <v>0.34797860071758074</v>
      </c>
      <c r="AC3" s="5">
        <f t="shared" si="2"/>
        <v>0.34797860071758074</v>
      </c>
      <c r="AD3" s="5">
        <f t="shared" ref="AD3:AG3" si="3">AC3</f>
        <v>0.34797860071758074</v>
      </c>
      <c r="AE3" s="5">
        <f t="shared" si="3"/>
        <v>0.34797860071758074</v>
      </c>
      <c r="AF3" s="5">
        <f t="shared" si="3"/>
        <v>0.34797860071758074</v>
      </c>
      <c r="AG3" s="5">
        <f t="shared" si="3"/>
        <v>0.34797860071758074</v>
      </c>
    </row>
    <row r="4" spans="1:33" x14ac:dyDescent="0.2">
      <c r="A4" t="s">
        <v>6</v>
      </c>
      <c r="B4" s="5">
        <f t="shared" ref="B4:AG7" si="4">B3</f>
        <v>0.34797860071758074</v>
      </c>
      <c r="C4" s="5">
        <f t="shared" si="4"/>
        <v>0.34797860071758074</v>
      </c>
      <c r="D4" s="5">
        <f t="shared" si="4"/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4"/>
        <v>0.34797860071758074</v>
      </c>
      <c r="C5" s="5">
        <f t="shared" si="4"/>
        <v>0.34797860071758074</v>
      </c>
      <c r="D5" s="5">
        <f t="shared" si="4"/>
        <v>0.34797860071758074</v>
      </c>
      <c r="E5" s="5">
        <f t="shared" si="4"/>
        <v>0.34797860071758074</v>
      </c>
      <c r="F5" s="5">
        <f t="shared" si="4"/>
        <v>0.34797860071758074</v>
      </c>
      <c r="G5" s="5">
        <f t="shared" si="4"/>
        <v>0.34797860071758074</v>
      </c>
      <c r="H5" s="5">
        <f t="shared" si="4"/>
        <v>0.34797860071758074</v>
      </c>
      <c r="I5" s="5">
        <f t="shared" si="4"/>
        <v>0.34797860071758074</v>
      </c>
      <c r="J5" s="5">
        <f t="shared" si="4"/>
        <v>0.34797860071758074</v>
      </c>
      <c r="K5" s="5">
        <f t="shared" si="4"/>
        <v>0.34797860071758074</v>
      </c>
      <c r="L5" s="5">
        <f t="shared" si="4"/>
        <v>0.34797860071758074</v>
      </c>
      <c r="M5" s="5">
        <f t="shared" si="4"/>
        <v>0.34797860071758074</v>
      </c>
      <c r="N5" s="5">
        <f t="shared" si="4"/>
        <v>0.34797860071758074</v>
      </c>
      <c r="O5" s="5">
        <f t="shared" si="4"/>
        <v>0.34797860071758074</v>
      </c>
      <c r="P5" s="5">
        <f t="shared" si="4"/>
        <v>0.34797860071758074</v>
      </c>
      <c r="Q5" s="5">
        <f t="shared" si="4"/>
        <v>0.34797860071758074</v>
      </c>
      <c r="R5" s="5">
        <f t="shared" si="4"/>
        <v>0.34797860071758074</v>
      </c>
      <c r="S5" s="5">
        <f t="shared" si="4"/>
        <v>0.34797860071758074</v>
      </c>
      <c r="T5" s="5">
        <f t="shared" si="4"/>
        <v>0.34797860071758074</v>
      </c>
      <c r="U5" s="5">
        <f t="shared" si="4"/>
        <v>0.34797860071758074</v>
      </c>
      <c r="V5" s="5">
        <f t="shared" si="4"/>
        <v>0.34797860071758074</v>
      </c>
      <c r="W5" s="5">
        <f t="shared" si="4"/>
        <v>0.34797860071758074</v>
      </c>
      <c r="X5" s="5">
        <f t="shared" si="4"/>
        <v>0.34797860071758074</v>
      </c>
      <c r="Y5" s="5">
        <f t="shared" si="4"/>
        <v>0.34797860071758074</v>
      </c>
      <c r="Z5" s="5">
        <f t="shared" si="4"/>
        <v>0.34797860071758074</v>
      </c>
      <c r="AA5" s="5">
        <f t="shared" si="4"/>
        <v>0.34797860071758074</v>
      </c>
      <c r="AB5" s="5">
        <f t="shared" si="4"/>
        <v>0.34797860071758074</v>
      </c>
      <c r="AC5" s="5">
        <f t="shared" si="4"/>
        <v>0.34797860071758074</v>
      </c>
      <c r="AD5" s="5">
        <f t="shared" si="4"/>
        <v>0.34797860071758074</v>
      </c>
      <c r="AE5" s="5">
        <f t="shared" si="4"/>
        <v>0.34797860071758074</v>
      </c>
      <c r="AF5" s="5">
        <f t="shared" si="4"/>
        <v>0.34797860071758074</v>
      </c>
      <c r="AG5" s="5">
        <f t="shared" si="4"/>
        <v>0.34797860071758074</v>
      </c>
    </row>
    <row r="6" spans="1:33" x14ac:dyDescent="0.2">
      <c r="A6" t="s">
        <v>8</v>
      </c>
      <c r="B6" s="5">
        <f t="shared" si="4"/>
        <v>0.34797860071758074</v>
      </c>
      <c r="C6" s="5">
        <f t="shared" si="4"/>
        <v>0.34797860071758074</v>
      </c>
      <c r="D6" s="5">
        <f t="shared" si="4"/>
        <v>0.34797860071758074</v>
      </c>
      <c r="E6" s="5">
        <f t="shared" si="4"/>
        <v>0.34797860071758074</v>
      </c>
      <c r="F6" s="5">
        <f t="shared" si="4"/>
        <v>0.34797860071758074</v>
      </c>
      <c r="G6" s="5">
        <f t="shared" si="4"/>
        <v>0.34797860071758074</v>
      </c>
      <c r="H6" s="5">
        <f t="shared" si="4"/>
        <v>0.34797860071758074</v>
      </c>
      <c r="I6" s="5">
        <f t="shared" si="4"/>
        <v>0.34797860071758074</v>
      </c>
      <c r="J6" s="5">
        <f t="shared" si="4"/>
        <v>0.34797860071758074</v>
      </c>
      <c r="K6" s="5">
        <f t="shared" si="4"/>
        <v>0.34797860071758074</v>
      </c>
      <c r="L6" s="5">
        <f t="shared" si="4"/>
        <v>0.34797860071758074</v>
      </c>
      <c r="M6" s="5">
        <f t="shared" si="4"/>
        <v>0.34797860071758074</v>
      </c>
      <c r="N6" s="5">
        <f t="shared" si="4"/>
        <v>0.34797860071758074</v>
      </c>
      <c r="O6" s="5">
        <f t="shared" si="4"/>
        <v>0.34797860071758074</v>
      </c>
      <c r="P6" s="5">
        <f t="shared" si="4"/>
        <v>0.34797860071758074</v>
      </c>
      <c r="Q6" s="5">
        <f t="shared" si="4"/>
        <v>0.34797860071758074</v>
      </c>
      <c r="R6" s="5">
        <f t="shared" si="4"/>
        <v>0.34797860071758074</v>
      </c>
      <c r="S6" s="5">
        <f t="shared" si="4"/>
        <v>0.34797860071758074</v>
      </c>
      <c r="T6" s="5">
        <f t="shared" si="4"/>
        <v>0.34797860071758074</v>
      </c>
      <c r="U6" s="5">
        <f t="shared" si="4"/>
        <v>0.34797860071758074</v>
      </c>
      <c r="V6" s="5">
        <f t="shared" si="4"/>
        <v>0.34797860071758074</v>
      </c>
      <c r="W6" s="5">
        <f t="shared" si="4"/>
        <v>0.34797860071758074</v>
      </c>
      <c r="X6" s="5">
        <f t="shared" si="4"/>
        <v>0.34797860071758074</v>
      </c>
      <c r="Y6" s="5">
        <f t="shared" si="4"/>
        <v>0.34797860071758074</v>
      </c>
      <c r="Z6" s="5">
        <f t="shared" si="4"/>
        <v>0.34797860071758074</v>
      </c>
      <c r="AA6" s="5">
        <f t="shared" si="4"/>
        <v>0.34797860071758074</v>
      </c>
      <c r="AB6" s="5">
        <f t="shared" si="4"/>
        <v>0.34797860071758074</v>
      </c>
      <c r="AC6" s="5">
        <f t="shared" si="4"/>
        <v>0.34797860071758074</v>
      </c>
      <c r="AD6" s="5">
        <f t="shared" si="4"/>
        <v>0.34797860071758074</v>
      </c>
      <c r="AE6" s="5">
        <f t="shared" si="4"/>
        <v>0.34797860071758074</v>
      </c>
      <c r="AF6" s="5">
        <f t="shared" si="4"/>
        <v>0.34797860071758074</v>
      </c>
      <c r="AG6" s="5">
        <f t="shared" si="4"/>
        <v>0.34797860071758074</v>
      </c>
    </row>
    <row r="7" spans="1:33" x14ac:dyDescent="0.2">
      <c r="A7" t="s">
        <v>9</v>
      </c>
      <c r="B7" s="5">
        <f t="shared" si="4"/>
        <v>0.34797860071758074</v>
      </c>
      <c r="C7" s="5">
        <f t="shared" si="4"/>
        <v>0.34797860071758074</v>
      </c>
      <c r="D7" s="5">
        <f t="shared" si="4"/>
        <v>0.34797860071758074</v>
      </c>
      <c r="E7" s="5">
        <f t="shared" si="4"/>
        <v>0.34797860071758074</v>
      </c>
      <c r="F7" s="5">
        <f t="shared" si="4"/>
        <v>0.34797860071758074</v>
      </c>
      <c r="G7" s="5">
        <f t="shared" si="4"/>
        <v>0.34797860071758074</v>
      </c>
      <c r="H7" s="5">
        <f t="shared" si="4"/>
        <v>0.34797860071758074</v>
      </c>
      <c r="I7" s="5">
        <f t="shared" si="4"/>
        <v>0.34797860071758074</v>
      </c>
      <c r="J7" s="5">
        <f t="shared" si="4"/>
        <v>0.34797860071758074</v>
      </c>
      <c r="K7" s="5">
        <f t="shared" si="4"/>
        <v>0.34797860071758074</v>
      </c>
      <c r="L7" s="5">
        <f t="shared" si="4"/>
        <v>0.34797860071758074</v>
      </c>
      <c r="M7" s="5">
        <f t="shared" si="4"/>
        <v>0.34797860071758074</v>
      </c>
      <c r="N7" s="5">
        <f t="shared" si="4"/>
        <v>0.34797860071758074</v>
      </c>
      <c r="O7" s="5">
        <f t="shared" si="4"/>
        <v>0.34797860071758074</v>
      </c>
      <c r="P7" s="5">
        <f t="shared" si="4"/>
        <v>0.34797860071758074</v>
      </c>
      <c r="Q7" s="5">
        <f t="shared" si="4"/>
        <v>0.34797860071758074</v>
      </c>
      <c r="R7" s="5">
        <f t="shared" si="4"/>
        <v>0.34797860071758074</v>
      </c>
      <c r="S7" s="5">
        <f t="shared" si="4"/>
        <v>0.34797860071758074</v>
      </c>
      <c r="T7" s="5">
        <f t="shared" si="4"/>
        <v>0.34797860071758074</v>
      </c>
      <c r="U7" s="5">
        <f t="shared" si="4"/>
        <v>0.34797860071758074</v>
      </c>
      <c r="V7" s="5">
        <f t="shared" si="4"/>
        <v>0.34797860071758074</v>
      </c>
      <c r="W7" s="5">
        <f t="shared" si="4"/>
        <v>0.34797860071758074</v>
      </c>
      <c r="X7" s="5">
        <f t="shared" si="4"/>
        <v>0.34797860071758074</v>
      </c>
      <c r="Y7" s="5">
        <f t="shared" si="4"/>
        <v>0.34797860071758074</v>
      </c>
      <c r="Z7" s="5">
        <f t="shared" si="4"/>
        <v>0.34797860071758074</v>
      </c>
      <c r="AA7" s="5">
        <f t="shared" si="4"/>
        <v>0.34797860071758074</v>
      </c>
      <c r="AB7" s="5">
        <f t="shared" si="4"/>
        <v>0.34797860071758074</v>
      </c>
      <c r="AC7" s="5">
        <f t="shared" si="4"/>
        <v>0.34797860071758074</v>
      </c>
      <c r="AD7" s="5">
        <f t="shared" si="4"/>
        <v>0.34797860071758074</v>
      </c>
      <c r="AE7" s="5">
        <f t="shared" si="4"/>
        <v>0.34797860071758074</v>
      </c>
      <c r="AF7" s="5">
        <f t="shared" si="4"/>
        <v>0.34797860071758074</v>
      </c>
      <c r="AG7" s="5">
        <f t="shared" si="4"/>
        <v>0.34797860071758074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AEO Data</vt:lpstr>
      <vt:lpstr>Psgr LDV Calculations</vt:lpstr>
      <vt:lpstr>Freight LDVs</vt:lpstr>
      <vt:lpstr>Heavy freight</vt:lpstr>
      <vt:lpstr>EV freight truck batteries</vt:lpstr>
      <vt:lpstr>BBSoEVP-passenger</vt:lpstr>
      <vt:lpstr>BBSoEVP-freight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2016-03-04T00:30:44Z</dcterms:created>
  <dcterms:modified xsi:type="dcterms:W3CDTF">2022-03-11T19:55:45Z</dcterms:modified>
</cp:coreProperties>
</file>