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models\eps-california\"/>
    </mc:Choice>
  </mc:AlternateContent>
  <xr:revisionPtr revIDLastSave="0" documentId="13_ncr:1_{C723023E-866E-47A7-9565-2E2FE00FA142}"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<sst xmlns="http://schemas.openxmlformats.org/spreadsheetml/2006/main" count="42870" uniqueCount="4488">
  <si>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</si>
  <si>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</si>
  <si>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</si>
  <si>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</si>
  <si>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</si>
  <si>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</si>
  <si>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</si>
  <si>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</si>
  <si>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</si>
  <si>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</si>
  <si>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</si>
  <si>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</si>
  <si>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</si>
  <si>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</si>
  <si>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</si>
  <si>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</si>
  <si>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</si>
  <si>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</si>
  <si>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</si>
  <si>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</si>
  <si>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</si>
  <si>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</si>
  <si>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</si>
  <si>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</si>
  <si>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</si>
  <si>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</si>
  <si>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</si>
  <si>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</si>
  <si>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</si>
  <si>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</si>
  <si>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</si>
  <si>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</si>
  <si>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</si>
  <si>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</si>
  <si>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</si>
  <si>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</si>
  <si>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</si>
  <si>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</si>
  <si>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</si>
  <si>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</si>
  <si>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</si>
  <si>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</si>
  <si>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</si>
  <si>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</si>
  <si>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</si>
  <si>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</si>
  <si>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</si>
  <si>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</si>
  <si>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</si>
  <si>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</si>
  <si>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</si>
  <si>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</si>
  <si>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</si>
  <si>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</si>
  <si>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</si>
  <si>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</si>
  <si>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</si>
  <si>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</si>
  <si>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</si>
  <si>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</si>
  <si>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</si>
  <si>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</si>
  <si>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</si>
  <si>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</si>
  <si>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</si>
  <si>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</si>
  <si>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</si>
  <si>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</si>
  <si>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</si>
  <si>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</si>
  <si>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</si>
  <si>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</si>
  <si>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</si>
  <si>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</si>
  <si>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</si>
  <si>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</si>
  <si>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</si>
  <si>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</si>
  <si>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</si>
  <si>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</si>
  <si>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</si>
  <si>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</si>
  <si>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</si>
  <si>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</si>
  <si>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</si>
  <si>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</si>
  <si>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</si>
  <si>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</si>
  <si>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</si>
  <si>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</si>
  <si>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</si>
  <si>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</si>
  <si>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</si>
  <si>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</si>
  <si>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</si>
  <si>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</si>
  <si>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</si>
  <si>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</si>
  <si>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</si>
  <si>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</si>
  <si>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</si>
  <si>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</si>
  <si>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</si>
  <si>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</si>
  <si>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</si>
  <si>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</si>
  <si>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</si>
  <si>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</si>
  <si>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</si>
  <si>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</si>
  <si>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</si>
  <si>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</si>
  <si>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</si>
  <si>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</si>
  <si>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</si>
  <si>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</si>
  <si>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</si>
  <si>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</si>
  <si>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</si>
  <si>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</si>
  <si>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</si>
  <si>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</si>
  <si>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</si>
  <si>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</si>
  <si>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</si>
  <si>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</si>
  <si>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</si>
  <si>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</si>
  <si>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</si>
  <si>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</si>
  <si>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</si>
  <si>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</si>
  <si>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</si>
  <si>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</si>
  <si>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</si>
  <si>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</si>
  <si>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</si>
  <si>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</si>
  <si>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</si>
  <si>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</si>
  <si>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</si>
  <si>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</si>
  <si>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</si>
  <si>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</si>
  <si>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</si>
  <si>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</si>
  <si>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</si>
  <si>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</si>
  <si>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</si>
  <si>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</si>
  <si>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</si>
  <si>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</si>
  <si>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</si>
  <si>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</si>
  <si>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</si>
  <si>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</si>
  <si>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</si>
  <si>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</si>
  <si>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</si>
  <si>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</si>
  <si>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</si>
  <si>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</si>
  <si>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</si>
  <si>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</si>
  <si>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</si>
  <si>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</si>
  <si>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</si>
  <si>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</si>
  <si>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</si>
  <si>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</si>
  <si>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</si>
  <si>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</si>
  <si>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</si>
  <si>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</si>
  <si>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</si>
  <si>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</si>
  <si>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</si>
  <si>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</si>
  <si>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</si>
  <si>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</si>
  <si>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</si>
  <si>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</si>
  <si>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</si>
  <si>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</si>
  <si>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</si>
  <si>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</si>
  <si>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</si>
  <si>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</si>
  <si>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</si>
  <si>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</si>
  <si>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</si>
  <si>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</si>
  <si>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</si>
  <si>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</si>
  <si>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</si>
  <si>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</si>
  <si>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</si>
  <si>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</si>
  <si>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</si>
  <si>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</si>
  <si>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</si>
  <si>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</si>
  <si>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</si>
  <si>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</si>
  <si>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</si>
  <si>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</si>
  <si>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</si>
  <si>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</si>
  <si>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</si>
  <si>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</si>
  <si>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</si>
  <si>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</si>
  <si>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</si>
  <si>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</si>
  <si>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</si>
  <si>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</si>
  <si>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</si>
  <si>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</si>
  <si>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</si>
  <si>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</si>
  <si>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</si>
  <si>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</si>
  <si>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</si>
  <si>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</si>
  <si>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</si>
  <si>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</si>
  <si>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</si>
  <si>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</si>
  <si>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</si>
  <si>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</si>
  <si>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</si>
  <si>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</si>
  <si>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</si>
  <si>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</si>
  <si>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</si>
  <si>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</si>
  <si>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</si>
  <si>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</si>
  <si>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</si>
  <si>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</si>
  <si>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</si>
  <si>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</si>
  <si>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</si>
  <si>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</si>
  <si>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</si>
  <si>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</si>
  <si>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</si>
  <si>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</si>
  <si>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</si>
  <si>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</si>
  <si>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</si>
  <si>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</si>
  <si>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</si>
  <si>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</si>
  <si>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</si>
  <si>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</si>
  <si>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</si>
  <si>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</si>
  <si>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</si>
  <si>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</si>
  <si>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</si>
  <si>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</si>
  <si>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</si>
  <si>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</si>
  <si>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</si>
  <si>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</si>
  <si>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</si>
  <si>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</si>
  <si>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</si>
  <si>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</si>
  <si>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</si>
  <si>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</si>
  <si>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</si>
  <si>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</si>
  <si>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</si>
  <si>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</si>
  <si>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</si>
  <si>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</si>
  <si>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</si>
  <si>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</si>
  <si>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</si>
  <si>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</si>
  <si>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</si>
  <si>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</si>
  <si>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</si>
  <si>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</si>
  <si>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</si>
  <si>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</si>
  <si>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</si>
  <si>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</si>
  <si>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</si>
  <si>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</si>
  <si>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</si>
  <si>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</si>
  <si>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</si>
  <si>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</si>
  <si>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</si>
  <si>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</si>
  <si>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</si>
  <si>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</si>
  <si>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</si>
  <si>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</si>
  <si>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</si>
  <si>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</si>
  <si>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</si>
  <si>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</si>
  <si>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</si>
  <si>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</si>
  <si>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</si>
  <si>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</si>
  <si>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</si>
  <si>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</si>
  <si>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</si>
  <si>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</si>
  <si>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</si>
  <si>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</si>
  <si>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</si>
  <si>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</si>
  <si>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</si>
  <si>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</si>
  <si>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</si>
  <si>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</si>
  <si>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</si>
  <si>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</si>
  <si>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</si>
  <si>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</si>
  <si>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</si>
  <si>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</si>
  <si>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</si>
  <si>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</si>
  <si>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</si>
  <si>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</si>
  <si>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</si>
  <si>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</si>
  <si>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</si>
  <si>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</si>
  <si>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</si>
  <si>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</si>
  <si>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</si>
  <si>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</si>
  <si>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</si>
  <si>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</si>
  <si>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</si>
  <si>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</si>
  <si>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</si>
  <si>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</si>
  <si>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</si>
  <si>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</si>
  <si>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</si>
  <si>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</si>
  <si>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</si>
  <si>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</si>
  <si>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</si>
  <si>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</si>
  <si>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</si>
  <si>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</si>
  <si>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</si>
  <si>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</si>
  <si>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</si>
  <si>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</si>
  <si>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</si>
  <si>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</si>
  <si>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</si>
  <si>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</si>
  <si>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</si>
  <si>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</si>
  <si>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</si>
  <si>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</si>
  <si>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</si>
  <si>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</si>
  <si>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</si>
  <si>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</si>
  <si>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</si>
  <si>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</si>
  <si>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</si>
  <si>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</si>
  <si>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</si>
  <si>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</si>
  <si>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</si>
  <si>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</si>
  <si>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</si>
  <si>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</si>
  <si>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</si>
  <si>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</si>
  <si>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</si>
  <si>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</si>
  <si>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</si>
  <si>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</si>
  <si>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</si>
  <si>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</si>
  <si>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</si>
  <si>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</si>
  <si>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</si>
  <si>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</si>
  <si>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</si>
  <si>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</si>
  <si>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</si>
  <si>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</si>
  <si>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</si>
  <si>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</si>
  <si>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</si>
  <si>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</si>
  <si>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</si>
  <si>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</si>
  <si>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</si>
  <si>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</si>
  <si>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</si>
  <si>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</si>
  <si>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</si>
  <si>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</si>
  <si>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</si>
  <si>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</si>
  <si>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</si>
  <si>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</si>
  <si>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</si>
  <si>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</si>
  <si>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</si>
  <si>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</si>
  <si>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</si>
  <si>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</si>
  <si>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</si>
  <si>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</si>
  <si>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</si>
  <si>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</si>
  <si>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</si>
  <si>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</si>
  <si>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</si>
  <si>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</si>
  <si>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</si>
  <si>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</si>
  <si>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</si>
  <si>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</si>
  <si>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</si>
  <si>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</si>
  <si>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</si>
  <si>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</si>
  <si>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</si>
  <si>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</si>
  <si>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</si>
  <si>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</si>
  <si>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</si>
  <si>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</si>
  <si>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</si>
  <si>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</si>
  <si>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</si>
  <si>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</si>
  <si>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</si>
  <si>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</si>
  <si>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</si>
  <si>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</si>
  <si>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</si>
  <si>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</si>
  <si>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</si>
  <si>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</si>
  <si>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</si>
  <si>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</si>
  <si>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</si>
  <si>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</si>
  <si>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</si>
  <si>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</si>
  <si>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</si>
  <si>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</si>
  <si>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</si>
  <si>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</si>
  <si>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</si>
  <si>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</si>
  <si>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</si>
  <si>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</si>
  <si>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</si>
  <si>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</si>
  <si>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</si>
  <si>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</si>
  <si>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</si>
  <si>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</si>
  <si>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</si>
  <si>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</si>
  <si>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</si>
  <si>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</si>
  <si>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</si>
  <si>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</si>
  <si>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</si>
  <si>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</si>
  <si>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</si>
  <si>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</si>
  <si>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</si>
  <si>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</si>
  <si>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</si>
  <si>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</si>
  <si>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</si>
  <si>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</si>
  <si>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</si>
  <si>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</si>
  <si>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</si>
  <si>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</si>
  <si>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</si>
  <si>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</si>
  <si>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</si>
  <si>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</si>
  <si>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</si>
  <si>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</si>
  <si>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</si>
  <si>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</si>
  <si>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</si>
  <si>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</si>
  <si>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</si>
  <si>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</si>
  <si>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</si>
  <si>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</si>
  <si>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</si>
  <si>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</si>
  <si>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</si>
  <si>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</si>
  <si>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</si>
  <si>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</si>
  <si>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</si>
  <si>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</si>
  <si>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</si>
  <si>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</si>
  <si>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</si>
  <si>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</si>
  <si>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</si>
  <si>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</si>
  <si>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</si>
  <si>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</si>
  <si>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</si>
  <si>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</si>
  <si>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</si>
  <si>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</si>
  <si>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</si>
  <si>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</si>
  <si>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</si>
  <si>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</si>
  <si>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</si>
  <si>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</si>
  <si>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</si>
  <si>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</si>
  <si>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</si>
  <si>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</si>
  <si>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</si>
  <si>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</si>
  <si>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</si>
  <si>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</si>
  <si>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</si>
  <si>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</si>
  <si>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</si>
  <si>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</si>
  <si>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</si>
  <si>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</si>
  <si>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</si>
  <si>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</si>
  <si>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</si>
  <si>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</si>
  <si>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</si>
  <si>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</si>
  <si>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</si>
  <si>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</si>
  <si>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</si>
  <si>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</si>
  <si>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</si>
  <si>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</si>
  <si>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</si>
  <si>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</si>
  <si>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</si>
  <si>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</si>
  <si>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</si>
  <si>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</si>
  <si>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</si>
  <si>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</si>
  <si>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</si>
  <si>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</si>
  <si>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</si>
  <si>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</si>
  <si>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</si>
  <si>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</si>
  <si>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</si>
  <si>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</si>
  <si>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</si>
  <si>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</si>
  <si>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</si>
  <si>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</si>
  <si>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</si>
  <si>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</si>
  <si>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</si>
  <si>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</si>
  <si>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</si>
  <si>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</si>
  <si>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</si>
  <si>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</si>
  <si>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</si>
  <si>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</si>
  <si>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</si>
  <si>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</si>
  <si>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</si>
  <si>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</si>
  <si>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</si>
  <si>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</si>
  <si>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</si>
  <si>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</si>
  <si>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</si>
  <si>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</si>
  <si>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</si>
  <si>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</si>
  <si>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</si>
  <si>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</si>
  <si>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</si>
  <si>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</si>
  <si>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</si>
  <si>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</si>
  <si>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</si>
  <si>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</si>
  <si>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</si>
  <si>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</si>
  <si>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</si>
  <si>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</si>
  <si>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</si>
  <si>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</si>
  <si>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</si>
  <si>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</si>
  <si>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</si>
  <si>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</si>
  <si>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</si>
  <si>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</si>
  <si>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</si>
  <si>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</si>
  <si>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</si>
  <si>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</si>
  <si>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</si>
  <si>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</si>
  <si>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</si>
  <si>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</si>
  <si>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</si>
  <si>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</si>
  <si>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</si>
  <si>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</si>
  <si>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</si>
  <si>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</si>
  <si>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</si>
  <si>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</si>
  <si>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</si>
  <si>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</si>
  <si>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</si>
  <si>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</si>
  <si>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</si>
  <si>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</si>
  <si>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</si>
  <si>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</si>
  <si>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</si>
  <si>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</si>
  <si>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</si>
  <si>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</si>
  <si>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</si>
  <si>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</si>
  <si>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</si>
  <si>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</si>
  <si>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</si>
  <si>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</si>
  <si>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</si>
  <si>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</si>
  <si>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</si>
  <si>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</si>
  <si>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</si>
  <si>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</si>
  <si>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</si>
  <si>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</si>
  <si>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</si>
  <si>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</si>
  <si>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</si>
  <si>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</si>
  <si>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</si>
  <si>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</si>
  <si>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</si>
  <si>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</si>
  <si>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</si>
  <si>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</si>
  <si>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</si>
  <si>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</si>
  <si>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</si>
  <si>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</si>
  <si>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</si>
  <si>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</si>
  <si>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</si>
  <si>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</si>
  <si>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</si>
  <si>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</si>
  <si>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</si>
  <si>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</si>
  <si>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</si>
  <si>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</si>
  <si>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</si>
  <si>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</si>
  <si>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</si>
  <si>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</si>
  <si>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</si>
  <si>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</si>
  <si>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</si>
  <si>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</si>
  <si>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</si>
  <si>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</si>
  <si>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</si>
  <si>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</si>
  <si>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</si>
  <si>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</si>
  <si>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</si>
  <si>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</si>
  <si>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</si>
  <si>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</si>
  <si>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</si>
  <si>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</si>
  <si>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</si>
  <si>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</si>
  <si>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</si>
  <si>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</si>
  <si>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</si>
  <si>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</si>
  <si>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</si>
  <si>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</si>
  <si>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</si>
  <si>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</si>
  <si>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</si>
  <si>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</si>
  <si>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</si>
  <si>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</si>
  <si>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</si>
  <si>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</si>
  <si>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</si>
  <si>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</si>
  <si>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</si>
  <si>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</si>
  <si>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</si>
  <si>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</si>
  <si>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</si>
  <si>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</si>
  <si>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</si>
  <si>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</si>
  <si>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</si>
  <si>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</si>
  <si>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</si>
  <si>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</si>
  <si>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</si>
  <si>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</si>
  <si>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</si>
  <si>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</si>
  <si>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</si>
  <si>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</si>
  <si>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</si>
  <si>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</si>
  <si>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</si>
  <si>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</si>
  <si>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</si>
  <si>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</si>
  <si>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</si>
  <si>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</si>
  <si>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</si>
  <si>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</si>
  <si>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</si>
  <si>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</si>
  <si>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</si>
  <si>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</si>
  <si>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</si>
  <si>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</si>
  <si>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</si>
  <si>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</si>
  <si>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</si>
  <si>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</si>
  <si>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</si>
  <si>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</si>
  <si>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</si>
  <si>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</si>
  <si>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</si>
  <si>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</si>
  <si>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</si>
  <si>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</si>
  <si>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</si>
  <si>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</si>
  <si>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</si>
  <si>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</si>
  <si>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</si>
  <si>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</si>
  <si>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</si>
  <si>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</si>
  <si>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</si>
  <si>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</si>
  <si>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</si>
  <si>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</si>
  <si>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</si>
  <si>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</si>
  <si>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</si>
  <si>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</si>
  <si>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</si>
  <si>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</si>
  <si>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</si>
  <si>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</si>
  <si>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</si>
  <si>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</si>
  <si>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</si>
  <si>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</si>
  <si>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</si>
  <si>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</si>
  <si>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</si>
  <si>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</si>
  <si>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</si>
  <si>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</si>
  <si>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</si>
  <si>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</si>
  <si>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</si>
  <si>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</si>
  <si>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</si>
  <si>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</si>
  <si>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</si>
  <si>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</si>
  <si>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</si>
  <si>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</si>
  <si>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</si>
  <si>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</si>
  <si>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</si>
  <si>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</si>
  <si>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</si>
  <si>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</si>
  <si>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</si>
  <si>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</si>
  <si>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</si>
  <si>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</si>
  <si>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</si>
  <si>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</si>
  <si>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</si>
  <si>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</si>
  <si>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</si>
  <si>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</si>
  <si>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</si>
  <si>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</si>
  <si>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</si>
  <si>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</si>
  <si>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</si>
  <si>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</si>
  <si>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</si>
  <si>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</si>
  <si>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</si>
  <si>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</si>
  <si>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</si>
  <si>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</si>
  <si>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</si>
  <si>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</si>
  <si>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</si>
  <si>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</si>
  <si>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</si>
  <si>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</si>
  <si>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</si>
  <si>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</si>
  <si>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</si>
  <si>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</si>
  <si>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</si>
  <si>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</si>
  <si>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</si>
  <si>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</si>
  <si>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</si>
  <si>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</si>
  <si>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</si>
  <si>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</si>
  <si>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</si>
  <si>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</si>
  <si>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</si>
  <si>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</si>
  <si>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</si>
  <si>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</si>
  <si>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</si>
  <si>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</si>
  <si>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</si>
  <si>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</si>
  <si>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</si>
  <si>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</si>
  <si>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</si>
  <si>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</si>
  <si>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</si>
  <si>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</si>
  <si>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</si>
  <si>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</si>
  <si>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</si>
  <si>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</si>
  <si>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</si>
  <si>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</si>
  <si>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</si>
  <si>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</si>
  <si>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</si>
  <si>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</si>
  <si>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</si>
  <si>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</si>
  <si>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</si>
  <si>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</si>
  <si>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</si>
  <si>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</si>
  <si>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</si>
  <si>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</si>
  <si>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</si>
  <si>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</si>
  <si>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</si>
  <si>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</si>
  <si>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</si>
  <si>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</si>
  <si>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</si>
  <si>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</si>
  <si>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</si>
  <si>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</si>
  <si>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</si>
  <si>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</si>
  <si>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</si>
  <si>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</si>
  <si>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</si>
  <si>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</si>
  <si>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</si>
  <si>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</si>
  <si>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</si>
  <si>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</si>
  <si>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</si>
  <si>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</si>
  <si>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</si>
  <si>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</si>
  <si>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</si>
  <si>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</si>
  <si>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</si>
  <si>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</si>
  <si>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</si>
  <si>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</si>
  <si>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</si>
  <si>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</si>
  <si>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</si>
  <si>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</si>
  <si>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</si>
  <si>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</si>
  <si>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</si>
  <si>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</si>
  <si>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</si>
  <si>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</si>
  <si>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</si>
  <si>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</si>
  <si>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</si>
  <si>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</si>
  <si>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</si>
  <si>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</si>
  <si>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</si>
  <si>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</si>
  <si>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</si>
  <si>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</si>
  <si>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</si>
  <si>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</si>
  <si>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</si>
  <si>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</si>
  <si>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</si>
  <si>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</si>
  <si>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</si>
  <si>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</si>
  <si>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</si>
  <si>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</si>
  <si>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</si>
  <si>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</si>
  <si>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</si>
  <si>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</si>
  <si>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</si>
  <si>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</si>
  <si>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</si>
  <si>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</si>
  <si>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</si>
  <si>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</si>
  <si>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</si>
  <si>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</si>
  <si>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</si>
  <si>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</si>
  <si>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</si>
  <si>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</si>
  <si>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</si>
  <si>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</si>
  <si>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</si>
  <si>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</si>
  <si>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</si>
  <si>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</si>
  <si>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</si>
  <si>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</si>
  <si>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</si>
  <si>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</si>
  <si>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</si>
  <si>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</si>
  <si>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</si>
  <si>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</si>
  <si>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</si>
  <si>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</si>
  <si>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</si>
  <si>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</si>
  <si>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</si>
  <si>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</si>
  <si>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</si>
  <si>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</si>
  <si>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</si>
  <si>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</si>
  <si>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</si>
  <si>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</si>
  <si>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</si>
  <si>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</si>
  <si>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</si>
  <si>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</si>
  <si>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</si>
  <si>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</si>
  <si>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</si>
  <si>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</si>
  <si>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</si>
  <si>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</si>
  <si>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</si>
  <si>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</si>
  <si>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</si>
  <si>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</si>
  <si>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</si>
  <si>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</si>
  <si>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</si>
  <si>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</si>
  <si>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</si>
  <si>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</si>
  <si>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</si>
  <si>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</si>
  <si>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</si>
  <si>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</si>
  <si>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</si>
  <si>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</si>
  <si>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</si>
  <si>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</si>
  <si>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</si>
  <si>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</si>
  <si>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</si>
  <si>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</si>
  <si>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</si>
  <si>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</si>
  <si>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</si>
  <si>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</si>
  <si>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</si>
  <si>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</si>
  <si>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</si>
  <si>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</si>
  <si>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</si>
  <si>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</si>
  <si>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</si>
  <si>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</si>
  <si>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</si>
  <si>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</si>
  <si>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</si>
  <si>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</si>
  <si>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</si>
  <si>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</si>
  <si>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</si>
  <si>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</si>
  <si>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</si>
  <si>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</si>
  <si>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</si>
  <si>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</si>
  <si>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</si>
  <si>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</si>
  <si>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</si>
  <si>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</si>
  <si>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</si>
  <si>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</si>
  <si>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</si>
  <si>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</si>
  <si>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</si>
  <si>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</si>
  <si>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</si>
  <si>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</si>
  <si>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</si>
  <si>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</si>
  <si>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</si>
  <si>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</si>
  <si>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</si>
  <si>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</si>
  <si>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</si>
  <si>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</si>
  <si>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</si>
  <si>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</si>
  <si>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</si>
  <si>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</si>
  <si>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</si>
  <si>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</si>
  <si>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</si>
  <si>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</si>
  <si>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</si>
  <si>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</si>
  <si>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</si>
  <si>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</si>
  <si>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</si>
  <si>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</si>
  <si>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</si>
  <si>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</si>
  <si>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</si>
  <si>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</si>
  <si>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</si>
  <si>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</si>
  <si>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</si>
  <si>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</si>
  <si>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</si>
  <si>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</si>
  <si>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</si>
  <si>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</si>
  <si>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</si>
  <si>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</si>
  <si>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</si>
  <si>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</si>
  <si>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</si>
  <si>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</si>
  <si>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</si>
  <si>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</si>
  <si>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</si>
  <si>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</si>
  <si>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</si>
  <si>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</si>
  <si>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</si>
  <si>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</si>
  <si>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</si>
  <si>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</si>
  <si>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</si>
  <si>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</si>
  <si>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</si>
  <si>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</si>
  <si>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</si>
  <si>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</si>
  <si>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</si>
  <si>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</si>
  <si>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</si>
  <si>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</si>
  <si>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</si>
  <si>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</si>
  <si>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</si>
  <si>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</si>
  <si>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</si>
  <si>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</si>
  <si>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</si>
  <si>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</si>
  <si>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</si>
  <si>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</si>
  <si>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</si>
  <si>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</si>
  <si>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</si>
  <si>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</si>
  <si>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</si>
  <si>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</si>
  <si>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</si>
  <si>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</si>
  <si>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</si>
  <si>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</si>
  <si>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</si>
  <si>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</si>
  <si>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</si>
  <si>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</si>
  <si>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</si>
  <si>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</si>
  <si>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</si>
  <si>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</si>
  <si>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</si>
  <si>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</si>
  <si>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</si>
  <si>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</si>
  <si>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</si>
  <si>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</si>
  <si>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</si>
  <si>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</si>
  <si>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</si>
  <si>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</si>
  <si>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</si>
  <si>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</si>
  <si>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</si>
  <si>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</si>
  <si>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</si>
  <si>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</si>
  <si>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</si>
  <si>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</si>
  <si>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</si>
  <si>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</si>
  <si>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</si>
  <si>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</si>
  <si>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</si>
  <si>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</si>
  <si>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</si>
  <si>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</si>
  <si>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</si>
  <si>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</si>
  <si>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</si>
  <si>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</si>
  <si>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</si>
  <si>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</si>
  <si>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</si>
  <si>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</si>
  <si>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</si>
  <si>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</si>
  <si>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</si>
  <si>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</si>
  <si>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</si>
  <si>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</si>
  <si>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</si>
  <si>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</si>
  <si>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</si>
  <si>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</si>
  <si>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</si>
  <si>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</si>
  <si>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</si>
  <si>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</si>
  <si>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</si>
  <si>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</si>
  <si>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</si>
  <si>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</si>
  <si>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</si>
  <si>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</si>
  <si>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</si>
  <si>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</si>
  <si>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</si>
  <si>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</si>
  <si>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</si>
  <si>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</si>
  <si>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</si>
  <si>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</si>
  <si>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</si>
  <si>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</si>
  <si>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</si>
  <si>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</si>
  <si>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</si>
  <si>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</si>
  <si>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</si>
  <si>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</si>
  <si>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</si>
  <si>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</si>
  <si>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</si>
  <si>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</si>
  <si>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</si>
  <si>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</si>
  <si>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</si>
  <si>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</si>
  <si>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</si>
  <si>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</si>
  <si>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</si>
  <si>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</si>
  <si>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</si>
  <si>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</si>
  <si>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</si>
  <si>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</si>
  <si>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</si>
  <si>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</si>
  <si>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</si>
  <si>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</si>
  <si>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</si>
  <si>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</si>
  <si>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</si>
  <si>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</si>
  <si>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</si>
  <si>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</si>
  <si>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</si>
  <si>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</si>
  <si>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</si>
  <si>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</si>
  <si>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</si>
  <si>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</si>
  <si>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</si>
  <si>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</si>
  <si>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</si>
  <si>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</si>
  <si>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</si>
  <si>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</si>
  <si>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</si>
  <si>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</si>
  <si>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</si>
  <si>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</si>
  <si>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</si>
  <si>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</si>
  <si>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</si>
  <si>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</si>
  <si>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</si>
  <si>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</si>
  <si>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</si>
  <si>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</si>
  <si>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</si>
  <si>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</si>
  <si>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</si>
  <si>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</si>
  <si>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</si>
  <si>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</si>
  <si>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</si>
  <si>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</si>
  <si>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</si>
  <si>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</si>
  <si>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</si>
  <si>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</si>
  <si>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</si>
  <si>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</si>
  <si>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</si>
  <si>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</si>
  <si>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</si>
  <si>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</si>
  <si>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</si>
  <si>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</si>
  <si>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</si>
  <si>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</si>
  <si>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</si>
  <si>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</si>
  <si>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</si>
  <si>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</si>
  <si>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</si>
  <si>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</si>
  <si>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</si>
  <si>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</si>
  <si>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</si>
  <si>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</si>
  <si>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</si>
  <si>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</si>
  <si>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</si>
  <si>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</si>
  <si>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</si>
  <si>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</si>
  <si>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</si>
  <si>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</si>
  <si>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</si>
  <si>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</si>
  <si>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</si>
  <si>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</si>
  <si>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</si>
  <si>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</si>
  <si>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</si>
  <si>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</si>
  <si>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</si>
  <si>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</si>
  <si>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</si>
  <si>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</si>
  <si>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</si>
  <si>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</si>
  <si>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</si>
  <si>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</si>
  <si>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</si>
  <si>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</si>
  <si>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</si>
  <si>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</si>
  <si>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</si>
  <si>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</si>
  <si>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</si>
  <si>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</si>
  <si>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</si>
  <si>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</si>
  <si>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</si>
  <si>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</si>
  <si>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</si>
  <si>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</si>
  <si>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</si>
  <si>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</si>
  <si>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</si>
  <si>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</si>
  <si>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</si>
  <si>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</si>
  <si>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</si>
  <si>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</si>
  <si>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</si>
  <si>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</si>
  <si>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</si>
  <si>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</si>
  <si>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</si>
  <si>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</si>
  <si>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</si>
  <si>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</si>
  <si>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</si>
  <si>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</si>
  <si>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</si>
  <si>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</si>
  <si>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</si>
  <si>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</si>
  <si>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</si>
  <si>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</si>
  <si>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</si>
  <si>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</si>
  <si>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</si>
  <si>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</si>
  <si>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</si>
  <si>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</si>
  <si>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</si>
  <si>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</si>
  <si>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</si>
  <si>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</si>
  <si>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</si>
  <si>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</si>
  <si>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</si>
  <si>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</si>
  <si>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</si>
  <si>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</si>
  <si>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</si>
  <si>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</si>
  <si>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</si>
  <si>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</si>
  <si>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</si>
  <si>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</si>
  <si>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</si>
  <si>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</si>
  <si>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</si>
  <si>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</si>
  <si>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</si>
  <si>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</si>
  <si>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</si>
  <si>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</si>
  <si>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</si>
  <si>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</si>
  <si>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</si>
  <si>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</si>
  <si>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</si>
  <si>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</si>
  <si>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</si>
  <si>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</si>
  <si>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</si>
  <si>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</si>
  <si>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</si>
  <si>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</si>
  <si>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</si>
  <si>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</si>
  <si>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</si>
  <si>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</si>
  <si>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</si>
  <si>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</si>
  <si>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</si>
  <si>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</si>
  <si>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</si>
  <si>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</si>
  <si>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</si>
  <si>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</si>
  <si>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</si>
  <si>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</si>
  <si>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</si>
  <si>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</si>
  <si>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</si>
  <si>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</si>
  <si>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</si>
  <si>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</si>
  <si>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</si>
  <si>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</si>
  <si>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</si>
  <si>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</si>
  <si>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</si>
  <si>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</si>
  <si>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</si>
  <si>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</si>
  <si>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</si>
  <si>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</si>
  <si>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</si>
  <si>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</si>
  <si>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</si>
  <si>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</si>
  <si>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</si>
  <si>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</si>
  <si>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</si>
  <si>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</si>
  <si>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</si>
  <si>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</si>
  <si>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</si>
  <si>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</si>
  <si>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</si>
  <si>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</si>
  <si>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</si>
  <si>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</si>
  <si>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</si>
  <si>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</si>
  <si>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</si>
  <si>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</si>
  <si>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</si>
  <si>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</si>
  <si>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</si>
  <si>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</si>
  <si>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</si>
  <si>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</si>
  <si>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</si>
  <si>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</si>
  <si>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</si>
  <si>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</si>
  <si>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</si>
  <si>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</si>
  <si>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</si>
  <si>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</si>
  <si>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</si>
  <si>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</si>
  <si>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</si>
  <si>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</si>
  <si>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</si>
  <si>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</si>
  <si>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</si>
  <si>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</si>
  <si>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</si>
  <si>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</si>
  <si>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</si>
  <si>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</si>
  <si>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</si>
  <si>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</si>
  <si>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</si>
  <si>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</si>
  <si>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</si>
  <si>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</si>
  <si>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</si>
  <si>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</si>
  <si>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</si>
  <si>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</si>
  <si>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</si>
  <si>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</si>
  <si>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</si>
  <si>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</si>
  <si>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</si>
  <si>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</si>
  <si>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</si>
  <si>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</si>
  <si>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</si>
  <si>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</si>
  <si>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</si>
  <si>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</si>
  <si>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</si>
  <si>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</si>
  <si>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</si>
  <si>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</si>
  <si>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</si>
  <si>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</si>
  <si>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</si>
  <si>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</si>
  <si>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</si>
  <si>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</si>
  <si>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</si>
  <si>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</si>
  <si>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</si>
  <si>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</si>
  <si>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</si>
  <si>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</si>
  <si>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</si>
  <si>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</si>
  <si>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</si>
  <si>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</si>
  <si>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</si>
  <si>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</si>
  <si>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</si>
  <si>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</si>
  <si>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</si>
  <si>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</si>
  <si>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</si>
  <si>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</si>
  <si>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</si>
  <si>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</si>
  <si>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</si>
  <si>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</si>
  <si>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</si>
  <si>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</si>
  <si>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</si>
  <si>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</si>
  <si>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</si>
  <si>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</si>
  <si>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</si>
  <si>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</si>
  <si>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</si>
  <si>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</si>
  <si>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</si>
  <si>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</si>
  <si>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</si>
  <si>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</si>
  <si>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</si>
  <si>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</si>
  <si>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</si>
  <si>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</si>
  <si>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</si>
  <si>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</si>
  <si>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</si>
  <si>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</si>
  <si>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</si>
  <si>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</si>
  <si>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</si>
  <si>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</si>
  <si>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</si>
  <si>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</si>
  <si>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</si>
  <si>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</si>
  <si>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</si>
  <si>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</si>
  <si>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</si>
  <si>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</si>
  <si>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</si>
  <si>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</si>
  <si>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</si>
  <si>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</si>
  <si>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</si>
  <si>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</si>
  <si>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</si>
  <si>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</si>
  <si>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</si>
  <si>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</si>
  <si>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</si>
  <si>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</si>
  <si>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</si>
  <si>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</si>
  <si>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</si>
  <si>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</si>
  <si>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</si>
  <si>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</si>
  <si>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</si>
  <si>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</si>
  <si>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</si>
  <si>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</si>
  <si>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</si>
  <si>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</si>
  <si>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</si>
  <si>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</si>
  <si>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</si>
  <si>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</si>
  <si>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</si>
  <si>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</si>
  <si>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</si>
  <si>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</si>
  <si>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</si>
  <si>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</si>
  <si>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</si>
  <si>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</si>
  <si>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</si>
  <si>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</si>
  <si>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</si>
  <si>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</si>
  <si>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</si>
  <si>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</si>
  <si>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</si>
  <si>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</si>
  <si>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</si>
  <si>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</si>
  <si>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</si>
  <si>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</si>
  <si>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</si>
  <si>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</si>
  <si>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</si>
  <si>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</si>
  <si>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</si>
  <si>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</si>
  <si>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</si>
  <si>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</si>
  <si>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</si>
  <si>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</si>
  <si>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</si>
  <si>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</si>
  <si>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</si>
  <si>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</si>
  <si>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</si>
  <si>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</si>
  <si>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</si>
  <si>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</si>
  <si>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</si>
  <si>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</si>
  <si>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</si>
  <si>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</si>
  <si>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</si>
  <si>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</si>
  <si>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</si>
  <si>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</si>
  <si>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</si>
  <si>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</si>
  <si>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</si>
  <si>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</si>
  <si>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</si>
  <si>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</si>
  <si>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</si>
  <si>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</si>
  <si>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</si>
  <si>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</si>
  <si>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</si>
  <si>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</si>
  <si>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</si>
  <si>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</si>
  <si>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</si>
  <si>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</si>
  <si>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</si>
  <si>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</si>
  <si>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</si>
  <si>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</si>
  <si>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</si>
  <si>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</si>
  <si>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</si>
  <si>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</si>
  <si>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</si>
  <si>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</si>
  <si>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</si>
  <si>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</si>
  <si>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</si>
  <si>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</si>
  <si>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</si>
  <si>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</si>
  <si>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</si>
  <si>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</si>
  <si>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</si>
  <si>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</si>
  <si>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</si>
  <si>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</si>
  <si>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</si>
  <si>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</si>
  <si>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</si>
  <si>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</si>
  <si>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</si>
  <si>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</si>
  <si>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</si>
  <si>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</si>
  <si>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</si>
  <si>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</si>
  <si>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</si>
  <si>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</si>
  <si>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</si>
  <si>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</si>
  <si>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</si>
  <si>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</si>
  <si>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</si>
  <si>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</si>
  <si>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</si>
  <si>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</si>
  <si>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</si>
  <si>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</si>
  <si>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</si>
  <si>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</si>
  <si>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</si>
  <si>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</si>
  <si>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</si>
  <si>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</si>
  <si>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</si>
  <si>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</si>
  <si>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</si>
  <si>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</si>
  <si>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</si>
  <si>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</si>
  <si>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</si>
  <si>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</si>
  <si>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</si>
  <si>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</si>
  <si>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</si>
  <si>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</si>
  <si>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</si>
  <si>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</si>
  <si>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</si>
  <si>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</si>
  <si>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</si>
  <si>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</si>
  <si>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</si>
  <si>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</si>
  <si>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</si>
  <si>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</si>
  <si>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</si>
  <si>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</si>
  <si>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</si>
  <si>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</si>
  <si>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</si>
  <si>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</si>
  <si>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</si>
  <si>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</si>
  <si>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</si>
  <si>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</si>
  <si>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</si>
  <si>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</si>
  <si>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</si>
  <si>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</si>
  <si>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</si>
  <si>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</si>
  <si>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</si>
  <si>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</si>
  <si>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</si>
  <si>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</si>
  <si>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</si>
  <si>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</si>
  <si>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</si>
  <si>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</si>
  <si>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</si>
  <si>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</si>
  <si>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</si>
  <si>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</si>
  <si>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</si>
  <si>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</si>
  <si>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</si>
  <si>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</si>
  <si>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</si>
  <si>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</si>
  <si>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</si>
  <si>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</si>
  <si>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</si>
  <si>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</si>
  <si>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</si>
  <si>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</si>
  <si>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</si>
  <si>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</si>
  <si>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</si>
  <si>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</si>
  <si>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</si>
  <si>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</si>
  <si>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</si>
  <si>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</si>
  <si>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</si>
  <si>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</si>
  <si>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</si>
  <si>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</si>
  <si>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</si>
  <si>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</si>
  <si>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</si>
  <si>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</si>
  <si>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</si>
  <si>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</si>
  <si>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</si>
  <si>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</si>
  <si>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</si>
  <si>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</si>
  <si>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</si>
  <si>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</si>
  <si>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</si>
  <si>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</si>
  <si>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</si>
  <si>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</si>
  <si>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</si>
  <si>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</si>
  <si>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</si>
  <si>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</si>
  <si>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</si>
  <si>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</si>
  <si>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</si>
  <si>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</si>
  <si>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</si>
  <si>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</si>
  <si>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</si>
  <si>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</si>
  <si>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</si>
  <si>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</si>
  <si>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</si>
  <si>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</si>
  <si>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</si>
  <si>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</si>
  <si>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</si>
  <si>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</si>
  <si>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</si>
  <si>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</si>
  <si>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</si>
  <si>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</si>
  <si>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</si>
  <si>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</si>
  <si>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</si>
  <si>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</si>
  <si>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</si>
  <si>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</si>
  <si>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</si>
  <si>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</si>
  <si>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</si>
  <si>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</si>
  <si>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</si>
  <si>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</si>
  <si>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</si>
  <si>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</si>
  <si>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</si>
  <si>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</si>
  <si>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</si>
  <si>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</si>
  <si>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</si>
  <si>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</si>
  <si>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</si>
  <si>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</si>
  <si>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</si>
  <si>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</si>
  <si>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</si>
  <si>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</si>
  <si>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</si>
  <si>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</si>
  <si>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</si>
  <si>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</si>
  <si>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</si>
  <si>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</si>
  <si>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</si>
  <si>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</si>
  <si>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</si>
  <si>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</si>
  <si>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</si>
  <si>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</si>
  <si>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</si>
  <si>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</si>
  <si>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</si>
  <si>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</si>
  <si>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</si>
  <si>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</si>
  <si>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</si>
  <si>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</si>
  <si>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</si>
  <si>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</si>
  <si>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</si>
  <si>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</si>
  <si>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</si>
  <si>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</si>
  <si>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</si>
  <si>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</si>
  <si>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</si>
  <si>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</si>
  <si>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</si>
  <si>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</si>
  <si>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</si>
  <si>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</si>
  <si>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</si>
  <si>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</si>
  <si>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</si>
  <si>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</si>
  <si>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</si>
  <si>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</si>
  <si>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</si>
  <si>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</si>
  <si>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</si>
  <si>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</si>
  <si>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</si>
  <si>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</si>
  <si>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</si>
  <si>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</si>
  <si>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</si>
  <si>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</si>
  <si>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</si>
  <si>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</si>
  <si>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</si>
  <si>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</si>
  <si>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</si>
  <si>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</si>
  <si>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</si>
  <si>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</si>
  <si>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</si>
  <si>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</si>
  <si>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</si>
  <si>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</si>
  <si>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</si>
  <si>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</si>
  <si>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</si>
  <si>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</si>
  <si>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</si>
  <si>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</si>
  <si>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</si>
  <si>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</si>
  <si>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</si>
  <si>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</si>
  <si>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</si>
  <si>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</si>
  <si>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</si>
  <si>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</si>
  <si>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</si>
  <si>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</si>
  <si>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</si>
  <si>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</si>
  <si>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</si>
  <si>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</si>
  <si>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</si>
  <si>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</si>
  <si>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</si>
  <si>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</si>
  <si>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</si>
  <si>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</si>
  <si>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</si>
  <si>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</si>
  <si>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</si>
  <si>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</si>
  <si>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</si>
  <si>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</si>
  <si>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</si>
  <si>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</si>
  <si>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</si>
  <si>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</si>
  <si>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</si>
  <si>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</si>
  <si>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</si>
  <si>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</si>
  <si>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</si>
  <si>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</si>
  <si>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</si>
  <si>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</si>
  <si>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</si>
  <si>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</si>
  <si>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</si>
  <si>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</si>
  <si>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</si>
  <si>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</si>
  <si>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</si>
  <si>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</si>
  <si>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</si>
  <si>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</si>
  <si>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</si>
  <si>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</si>
  <si>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</si>
  <si>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</si>
  <si>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</si>
  <si>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</si>
  <si>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</si>
  <si>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</si>
  <si>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</si>
  <si>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</si>
  <si>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</si>
  <si>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</si>
  <si>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</si>
  <si>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</si>
  <si>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</si>
  <si>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</si>
  <si>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</si>
  <si>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</si>
  <si>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</si>
  <si>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</si>
  <si>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</si>
  <si>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</si>
  <si>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</si>
  <si>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</si>
  <si>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</si>
  <si>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</si>
  <si>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</si>
  <si>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</si>
  <si>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</si>
  <si>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</si>
  <si>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</si>
  <si>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</si>
  <si>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</si>
  <si>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</si>
  <si>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</si>
  <si>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</si>
  <si>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</si>
  <si>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</si>
  <si>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</si>
  <si>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</si>
  <si>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</si>
  <si>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</si>
  <si>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</si>
  <si>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</si>
  <si>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</si>
  <si>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</si>
  <si>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</si>
  <si>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</si>
  <si>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</si>
  <si>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</si>
  <si>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</si>
  <si>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</si>
  <si>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</si>
  <si>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</si>
  <si>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</si>
  <si>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</si>
  <si>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</si>
  <si>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</si>
  <si>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</si>
  <si>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</si>
  <si>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</si>
  <si>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</si>
  <si>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</si>
  <si>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</si>
  <si>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</si>
  <si>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</si>
  <si>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</si>
  <si>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</si>
  <si>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</si>
  <si>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</si>
  <si>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</si>
  <si>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</si>
  <si>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</si>
  <si>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</si>
  <si>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</si>
  <si>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</si>
  <si>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</si>
  <si>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</si>
  <si>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</si>
  <si>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</si>
  <si>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</si>
  <si>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</si>
  <si>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</si>
  <si>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</si>
  <si>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</si>
  <si>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</si>
  <si>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</si>
  <si>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</si>
  <si>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</si>
  <si>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</si>
  <si>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</si>
  <si>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</si>
  <si>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</si>
  <si>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</si>
  <si>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</si>
  <si>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</si>
  <si>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</si>
  <si>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</si>
  <si>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</si>
  <si>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</si>
  <si>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</si>
  <si>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</si>
  <si>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</si>
  <si>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</si>
  <si>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</si>
  <si>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</si>
  <si>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</si>
  <si>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</si>
  <si>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</si>
  <si>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</si>
  <si>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</si>
  <si>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</si>
  <si>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</si>
  <si>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</si>
  <si>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</si>
  <si>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</si>
  <si>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</si>
  <si>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</si>
  <si>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</si>
  <si>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</si>
  <si>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</si>
  <si>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</si>
  <si>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</si>
  <si>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</si>
  <si>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</si>
  <si>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</si>
  <si>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</si>
  <si>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</si>
  <si>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</si>
  <si>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</si>
  <si>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</si>
  <si>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</si>
  <si>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</si>
  <si>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</si>
  <si>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</si>
  <si>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</si>
  <si>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</si>
  <si>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</si>
  <si>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</si>
  <si>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</si>
  <si>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</si>
  <si>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</si>
  <si>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</si>
  <si>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</si>
  <si>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</si>
  <si>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</si>
  <si>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</si>
  <si>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</si>
  <si>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</si>
  <si>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</si>
  <si>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</si>
  <si>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</si>
  <si>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</si>
  <si>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</si>
  <si>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</si>
  <si>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</si>
  <si>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</si>
  <si>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</si>
  <si>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</si>
  <si>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</si>
  <si>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</si>
  <si>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</si>
  <si>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</si>
  <si>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</si>
  <si>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</si>
  <si>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</si>
  <si>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</si>
  <si>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</si>
  <si>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</si>
  <si>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</si>
  <si>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</si>
  <si>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</si>
  <si>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</si>
  <si>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</si>
  <si>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</si>
  <si>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</si>
  <si>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</si>
  <si>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</si>
  <si>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</si>
  <si>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</si>
  <si>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</si>
  <si>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</si>
  <si>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</si>
  <si>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</si>
  <si>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</si>
  <si>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</si>
  <si>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</si>
  <si>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</si>
  <si>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</si>
  <si>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</si>
  <si>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</si>
  <si>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</si>
  <si>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</si>
  <si>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</si>
  <si>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</si>
  <si>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</si>
  <si>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</si>
  <si>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</si>
  <si>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</si>
  <si>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</si>
  <si>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</si>
  <si>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</si>
  <si>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</si>
  <si>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</si>
  <si>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</si>
  <si>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</si>
  <si>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</si>
  <si>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</si>
  <si>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</si>
  <si>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</si>
  <si>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</si>
  <si>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</si>
  <si>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</si>
  <si>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</si>
  <si>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</si>
  <si>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</si>
  <si>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</si>
  <si>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</si>
  <si>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</si>
  <si>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</si>
  <si>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</si>
  <si>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</si>
  <si>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</si>
  <si>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</si>
  <si>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</si>
  <si>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</si>
  <si>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</si>
  <si>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</si>
  <si>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</si>
  <si>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</si>
  <si>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</si>
  <si>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</si>
  <si>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</si>
  <si>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</si>
  <si>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</si>
  <si>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</si>
  <si>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</si>
  <si>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</si>
  <si>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</si>
  <si>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</si>
  <si>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</si>
  <si>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</si>
  <si>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</si>
  <si>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</si>
  <si>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</si>
  <si>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</si>
  <si>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</si>
  <si>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</si>
  <si>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</si>
  <si>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</si>
  <si>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</si>
  <si>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</si>
  <si>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</si>
  <si>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</si>
  <si>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</si>
  <si>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</si>
  <si>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</si>
  <si>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</si>
  <si>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</si>
  <si>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</si>
  <si>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</si>
  <si>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</si>
  <si>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</si>
  <si>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</si>
  <si>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</si>
  <si>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</si>
  <si>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</si>
  <si>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</si>
  <si>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</si>
  <si>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</si>
  <si>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</si>
  <si>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</si>
  <si>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</si>
  <si>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</si>
  <si>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</si>
  <si>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</si>
  <si>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</si>
  <si>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</si>
  <si>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</si>
  <si>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</si>
  <si>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</si>
  <si>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</si>
  <si>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</si>
  <si>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</si>
  <si>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</si>
  <si>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</si>
  <si>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</si>
  <si>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</si>
  <si>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</si>
  <si>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</si>
  <si>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</si>
  <si>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</si>
  <si>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</si>
  <si>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</si>
  <si>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</si>
  <si>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</si>
  <si>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</si>
  <si>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</si>
  <si>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</si>
  <si>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</si>
  <si>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</si>
  <si>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</si>
  <si>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</si>
  <si>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</si>
  <si>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</si>
  <si>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</si>
  <si>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</si>
  <si>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</si>
  <si>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</si>
  <si>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</si>
  <si>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</si>
  <si>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</si>
  <si>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</si>
  <si>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</si>
  <si>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</si>
  <si>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</si>
  <si>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</si>
  <si>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</si>
  <si>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</si>
  <si>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</si>
  <si>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</si>
  <si>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</si>
  <si>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</si>
  <si>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</si>
  <si>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</si>
  <si>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</si>
  <si>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</si>
  <si>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</si>
  <si>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</si>
  <si>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</si>
  <si>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</si>
  <si>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</si>
  <si>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</si>
  <si>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</si>
  <si>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</si>
  <si>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</si>
  <si>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</si>
  <si>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</si>
  <si>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</si>
  <si>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</si>
  <si>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</si>
  <si>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</si>
  <si>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</si>
  <si>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</si>
  <si>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</si>
  <si>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</si>
  <si>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</si>
  <si>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</si>
  <si>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</si>
  <si>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</si>
  <si>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</si>
  <si>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</si>
  <si>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</si>
  <si>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</si>
  <si>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</si>
  <si>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</si>
  <si>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</si>
  <si>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</si>
  <si>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</si>
  <si>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</si>
  <si>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</si>
  <si>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</si>
  <si>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</si>
  <si>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</si>
  <si>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</si>
  <si>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</si>
  <si>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</si>
  <si>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</si>
  <si>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</si>
  <si>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</si>
  <si>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</si>
  <si>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</si>
  <si>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</si>
  <si>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</si>
  <si>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</si>
  <si>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</si>
  <si>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</si>
  <si>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</si>
  <si>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</si>
  <si>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</si>
  <si>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</si>
  <si>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</si>
  <si>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</si>
  <si>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</si>
  <si>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</si>
  <si>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</si>
  <si>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</si>
  <si>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</si>
  <si>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</si>
  <si>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</si>
  <si>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</si>
  <si>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</si>
  <si>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</si>
  <si>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</si>
  <si>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</si>
  <si>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</si>
  <si>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</si>
  <si>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</si>
  <si>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</si>
  <si>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</si>
  <si>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</si>
  <si>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</si>
  <si>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</si>
  <si>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</si>
  <si>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</si>
  <si>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</si>
  <si>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</si>
  <si>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</si>
  <si>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</si>
  <si>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</si>
  <si>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</si>
  <si>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</si>
  <si>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</si>
  <si>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</si>
  <si>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</si>
  <si>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</si>
  <si>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</si>
  <si>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</si>
  <si>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</si>
  <si>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</si>
  <si>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</si>
  <si>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</si>
  <si>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</si>
  <si>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</si>
  <si>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</si>
  <si>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</si>
  <si>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</si>
  <si>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</si>
  <si>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</si>
  <si>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</si>
  <si>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</si>
  <si>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</si>
  <si>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</si>
  <si>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</si>
  <si>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</si>
  <si>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</si>
  <si>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</si>
  <si>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</si>
  <si>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</si>
  <si>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</si>
  <si>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</si>
  <si>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</si>
  <si>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</si>
  <si>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</si>
  <si>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</si>
  <si>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</si>
  <si>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</si>
  <si>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</si>
  <si>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</si>
  <si>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</si>
  <si>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</si>
  <si>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</si>
  <si>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</si>
  <si>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</si>
  <si>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</si>
  <si>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</si>
  <si>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</si>
  <si>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</si>
  <si>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</si>
  <si>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</si>
  <si>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</si>
  <si>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</si>
  <si>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</si>
  <si>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</si>
  <si>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</si>
  <si>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</si>
  <si>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</si>
  <si>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</si>
  <si>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</si>
  <si>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</si>
  <si>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</si>
  <si>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</si>
  <si>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</si>
  <si>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</si>
  <si>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</si>
  <si>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</si>
  <si>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</si>
  <si>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</si>
  <si>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</si>
  <si>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</si>
  <si>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</si>
  <si>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</si>
  <si>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</si>
  <si>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</si>
  <si>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</si>
  <si>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</si>
  <si>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</si>
  <si>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</si>
  <si>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</si>
  <si>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</si>
  <si>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</si>
  <si>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</si>
  <si>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</si>
  <si>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</si>
  <si>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</si>
  <si>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</si>
  <si>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</si>
  <si>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</si>
  <si>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</si>
  <si>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</si>
  <si>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</si>
  <si>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</si>
  <si>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</si>
  <si>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</si>
  <si>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</si>
  <si>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</si>
  <si>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</si>
  <si>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</si>
  <si>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</si>
  <si>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</si>
  <si>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</si>
  <si>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</si>
  <si>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</si>
  <si>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</si>
  <si>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</si>
  <si>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</si>
  <si>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</si>
  <si>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</si>
  <si>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</si>
  <si>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</si>
  <si>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</si>
  <si>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</si>
  <si>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</si>
  <si>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</si>
  <si>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</si>
  <si>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</si>
  <si>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</si>
  <si>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</si>
  <si>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</si>
  <si>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</si>
  <si>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</si>
  <si>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</si>
  <si>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</si>
  <si>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</si>
  <si>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</si>
  <si>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</si>
  <si>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</si>
  <si>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</si>
  <si>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</si>
  <si>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</si>
  <si>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</si>
  <si>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</si>
  <si>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</si>
  <si>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</si>
  <si>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</si>
  <si>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</si>
  <si>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</si>
  <si>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</si>
  <si>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</si>
  <si>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</si>
  <si>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</si>
  <si>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</si>
  <si>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</si>
  <si>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</si>
  <si>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</si>
  <si>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</si>
  <si>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</si>
  <si>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</si>
  <si>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</si>
  <si>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</si>
  <si>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</si>
  <si>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</si>
  <si>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</si>
  <si>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</si>
  <si>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</si>
  <si>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</si>
  <si>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</si>
  <si>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</si>
  <si>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</si>
  <si>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</si>
  <si>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</si>
  <si>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</si>
  <si>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</si>
  <si>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</si>
  <si>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</si>
  <si>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</si>
  <si>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</si>
  <si>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</si>
  <si>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</si>
  <si>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</si>
  <si>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</si>
  <si>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</si>
  <si>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</si>
  <si>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</si>
  <si>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</si>
  <si>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</si>
  <si>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</si>
  <si>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</si>
  <si>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</si>
  <si>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</si>
  <si>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</si>
  <si>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</si>
  <si>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</si>
  <si>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</si>
  <si>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</si>
  <si>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</si>
  <si>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</si>
  <si>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</si>
  <si>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</si>
  <si>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</si>
  <si>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</si>
  <si>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</si>
  <si>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</si>
  <si>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</si>
  <si>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</si>
  <si>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</si>
  <si>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</si>
  <si>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</si>
  <si>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</si>
  <si>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</si>
  <si>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</si>
  <si>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</si>
  <si>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</si>
  <si>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</si>
  <si>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</si>
  <si>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</si>
  <si>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</si>
  <si>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</si>
  <si>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</si>
  <si>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</si>
  <si>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</si>
  <si>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</si>
  <si>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</si>
  <si>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</si>
  <si>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</si>
  <si>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</si>
  <si>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</si>
  <si>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</si>
  <si>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</si>
  <si>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</si>
  <si>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</si>
  <si>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</si>
  <si>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</si>
  <si>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</si>
  <si>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</si>
  <si>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</si>
  <si>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</si>
  <si>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</si>
  <si>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</si>
  <si>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</si>
  <si>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</si>
  <si>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</si>
  <si>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</si>
  <si>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</si>
  <si>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</si>
  <si>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</si>
  <si>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</si>
  <si>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</si>
  <si>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</si>
  <si>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</si>
  <si>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</si>
  <si>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</si>
  <si>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</si>
  <si>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</si>
  <si>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</si>
  <si>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</si>
  <si>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</si>
  <si>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</si>
  <si>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</si>
  <si>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</si>
  <si>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</si>
  <si>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</si>
  <si>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</si>
  <si>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</si>
  <si>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</si>
  <si>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</si>
  <si>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</si>
  <si>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</si>
  <si>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</si>
  <si>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</si>
  <si>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</si>
  <si>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</si>
  <si>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</si>
  <si>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</si>
  <si>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</si>
  <si>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</si>
  <si>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</si>
  <si>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</si>
  <si>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</si>
  <si>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</si>
  <si>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</si>
  <si>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</si>
  <si>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</si>
  <si>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</si>
  <si>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</si>
  <si>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</si>
  <si>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</si>
  <si>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</si>
  <si>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</si>
  <si>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</si>
  <si>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</si>
  <si>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</si>
  <si>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</si>
  <si>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</si>
  <si>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</si>
  <si>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</si>
  <si>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</si>
  <si>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</si>
  <si>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</si>
  <si>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</si>
  <si>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</si>
  <si>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</si>
  <si>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</si>
  <si>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</si>
  <si>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</si>
  <si>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</si>
  <si>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</si>
  <si>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</si>
  <si>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</si>
  <si>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</si>
  <si>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</si>
  <si>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</si>
  <si>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</si>
  <si>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</si>
  <si>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</si>
  <si>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</si>
  <si>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</si>
  <si>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</si>
  <si>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</si>
  <si>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</si>
  <si>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</si>
  <si>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</si>
  <si>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</si>
  <si>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</si>
  <si>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</si>
  <si>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</si>
  <si>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</si>
  <si>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</si>
  <si>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</si>
  <si>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</si>
  <si>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</si>
  <si>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</si>
  <si>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</si>
  <si>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</si>
  <si>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</si>
  <si>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</si>
  <si>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</si>
  <si>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</si>
  <si>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</si>
  <si>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</si>
  <si>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</si>
  <si>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</si>
  <si>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</si>
  <si>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</si>
  <si>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</si>
  <si>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</si>
  <si>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</si>
  <si>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</si>
  <si>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</si>
  <si>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</si>
  <si>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</si>
  <si>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</si>
  <si>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</si>
  <si>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</si>
  <si>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</si>
  <si>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</si>
  <si>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</si>
  <si>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</si>
  <si>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</si>
  <si>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</si>
  <si>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</si>
  <si>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</si>
  <si>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</si>
  <si>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</si>
  <si>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</si>
  <si>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</si>
  <si>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</si>
  <si>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</si>
  <si>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</si>
  <si>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</si>
  <si>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</si>
  <si>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</si>
  <si>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</si>
  <si>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</si>
  <si>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</si>
  <si>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</si>
  <si>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</si>
  <si>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</si>
  <si>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</si>
  <si>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</si>
  <si>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</si>
  <si>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</si>
  <si>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</si>
  <si>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</si>
  <si>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</si>
  <si>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</si>
  <si>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</si>
  <si>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</si>
  <si>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</si>
  <si>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</si>
  <si>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</si>
  <si>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</si>
  <si>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</si>
  <si>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</si>
  <si>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</si>
  <si>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</si>
  <si>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</si>
  <si>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</si>
  <si>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</si>
  <si>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</si>
  <si>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</si>
  <si>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</si>
  <si>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</si>
  <si>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</si>
  <si>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</si>
  <si>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</si>
  <si>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</si>
  <si>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</si>
  <si>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</si>
  <si>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</si>
  <si>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</si>
  <si>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</si>
  <si>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</si>
  <si>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</si>
  <si>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</si>
  <si>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</si>
  <si>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</si>
  <si>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</si>
  <si>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</si>
  <si>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</si>
  <si>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</si>
  <si>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</si>
  <si>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</si>
  <si>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</si>
  <si>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</si>
  <si>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</si>
  <si>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</si>
  <si>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</si>
  <si>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</si>
  <si>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</si>
  <si>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</si>
  <si>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</si>
  <si>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</si>
  <si>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</si>
  <si>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</si>
  <si>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</si>
  <si>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</si>
  <si>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</si>
  <si>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</si>
  <si>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</si>
  <si>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</si>
  <si>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</si>
  <si>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</si>
  <si>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</si>
  <si>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</si>
  <si>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</si>
  <si>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</si>
  <si>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</si>
  <si>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</si>
  <si>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</si>
  <si>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</si>
  <si>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</si>
  <si>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</si>
  <si>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</si>
  <si>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</si>
  <si>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</si>
  <si>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</si>
  <si>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</si>
  <si>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</si>
  <si>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</si>
  <si>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</si>
  <si>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</si>
  <si>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</si>
  <si>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</si>
  <si>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</si>
  <si>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</si>
  <si>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</si>
  <si>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</si>
  <si>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</si>
  <si>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</si>
  <si>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</si>
  <si>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</si>
  <si>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</si>
  <si>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</si>
  <si>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</si>
  <si>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</si>
  <si>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</si>
  <si>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</si>
  <si>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</si>
  <si>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</si>
  <si>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</si>
  <si>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</si>
  <si>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</si>
  <si>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</si>
  <si>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</si>
  <si>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</si>
  <si>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</si>
  <si>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</si>
  <si>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</si>
  <si>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</si>
  <si>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</si>
  <si>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</si>
  <si>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</si>
  <si>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</si>
  <si>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</si>
  <si>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</si>
  <si>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</si>
  <si>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</si>
  <si>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</si>
  <si>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</si>
  <si>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</si>
  <si>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</si>
  <si>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</si>
  <si>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</si>
  <si>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</si>
  <si>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</si>
  <si>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</si>
  <si>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</si>
  <si>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</si>
  <si>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</si>
  <si>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</si>
  <si>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</si>
  <si>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</si>
  <si>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</si>
  <si>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</si>
  <si>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</si>
  <si>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</si>
  <si>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</si>
  <si>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</si>
  <si>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</si>
  <si>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</si>
  <si>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</si>
  <si>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</si>
  <si>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</si>
  <si>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</si>
  <si>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</si>
  <si>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</si>
  <si>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</si>
  <si>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</si>
  <si>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</si>
  <si>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</si>
  <si>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</si>
  <si>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</si>
  <si>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</si>
  <si>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</si>
  <si>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</si>
  <si>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</si>
  <si>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</si>
  <si>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</si>
  <si>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</si>
  <si>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</si>
  <si>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</si>
  <si>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</si>
  <si>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</si>
  <si>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</si>
  <si>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</si>
  <si>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</si>
  <si>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</si>
  <si>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</si>
  <si>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</si>
  <si>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</si>
  <si>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</si>
  <si>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</si>
  <si>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</si>
  <si>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</si>
  <si>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</si>
  <si>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</si>
  <si>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</si>
  <si>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</si>
  <si>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</si>
  <si>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</si>
  <si>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</si>
  <si>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</si>
  <si>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</si>
  <si>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</si>
  <si>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</si>
  <si>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</si>
  <si>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</si>
  <si>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</si>
  <si>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</si>
  <si>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</si>
  <si>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</si>
  <si>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</si>
  <si>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</si>
  <si>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</si>
  <si>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</si>
  <si>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</si>
  <si>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</si>
  <si>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</si>
  <si>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</si>
  <si>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</si>
  <si>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</si>
  <si>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</si>
  <si>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</si>
  <si>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</si>
  <si>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</si>
  <si>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</si>
  <si>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</si>
  <si>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</si>
  <si>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</si>
  <si>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</si>
  <si>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</si>
  <si>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</si>
  <si>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</si>
  <si>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</si>
  <si>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</si>
  <si>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</si>
  <si>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</si>
  <si>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</si>
  <si>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</si>
  <si>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</si>
  <si>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</si>
  <si>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</si>
  <si>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</si>
  <si>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</si>
  <si>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</si>
  <si>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</si>
  <si>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</si>
  <si>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</si>
  <si>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</si>
  <si>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</si>
  <si>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</si>
  <si>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</si>
  <si>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</si>
  <si>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</si>
  <si>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</si>
  <si>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</si>
  <si>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</si>
  <si>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</si>
  <si>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</si>
  <si>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</si>
  <si>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</si>
  <si>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</si>
  <si>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</si>
  <si>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</si>
  <si>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</si>
  <si>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</si>
  <si>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</si>
  <si>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</si>
  <si>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</si>
  <si>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</si>
  <si>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</si>
  <si>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</si>
  <si>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</si>
  <si>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</si>
  <si>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</si>
  <si>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</si>
  <si>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</si>
  <si>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</si>
  <si>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</si>
  <si>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</si>
  <si>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</si>
  <si>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</si>
  <si>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</si>
  <si>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</si>
  <si>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</si>
  <si>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</si>
  <si>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</si>
  <si>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</si>
  <si>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</si>
  <si>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</si>
  <si>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</si>
  <si>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</si>
  <si>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</si>
  <si>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</si>
  <si>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</si>
  <si>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</si>
  <si>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</si>
  <si>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</si>
  <si>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</si>
  <si>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</si>
  <si>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</si>
  <si>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</si>
  <si>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</si>
  <si>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</si>
  <si>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</si>
  <si>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</si>
  <si>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</si>
  <si>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</si>
  <si>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</si>
  <si>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</si>
  <si>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</si>
  <si>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</si>
  <si>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</si>
  <si>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</si>
  <si>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</si>
  <si>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</si>
  <si>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</si>
  <si>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</si>
  <si>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</si>
  <si>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</si>
  <si>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</si>
  <si>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</si>
  <si>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</si>
  <si>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</si>
  <si>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</si>
  <si>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</si>
  <si>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</si>
  <si>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</si>
  <si>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</si>
  <si>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</si>
  <si>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</si>
  <si>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</si>
  <si>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</si>
  <si>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</si>
  <si>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</si>
  <si>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</si>
  <si>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</si>
  <si>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</si>
  <si>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</si>
  <si>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</si>
  <si>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</si>
  <si>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</si>
  <si>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</si>
  <si>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</si>
  <si>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</si>
  <si>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</si>
  <si>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</si>
  <si>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</si>
  <si>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</si>
  <si>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</si>
  <si>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</si>
  <si>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</si>
  <si>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</si>
  <si>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</si>
  <si>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</si>
  <si>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</si>
  <si>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</si>
  <si>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</si>
  <si>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</si>
  <si>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</si>
  <si>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</si>
  <si>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</si>
  <si>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</si>
  <si>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</si>
  <si>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</si>
  <si>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</si>
  <si>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</si>
  <si>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</si>
  <si>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</si>
  <si>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</si>
  <si>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</si>
  <si>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</si>
  <si>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</si>
  <si>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</si>
  <si>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</si>
  <si>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</si>
  <si>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</si>
  <si>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</si>
  <si>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</si>
  <si>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</si>
  <si>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</si>
  <si>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</si>
  <si>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</si>
  <si>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</si>
  <si>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</si>
  <si>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</si>
  <si>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</si>
  <si>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</si>
  <si>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</si>
  <si>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</si>
  <si>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</si>
  <si>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</si>
  <si>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</si>
  <si>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</si>
  <si>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</si>
  <si>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</si>
  <si>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</si>
  <si>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</si>
  <si>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</si>
  <si>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</si>
  <si>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</si>
  <si>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</si>
  <si>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</si>
  <si>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</si>
  <si>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</si>
  <si>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</si>
  <si>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</si>
  <si>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</si>
  <si>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</si>
  <si>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</si>
  <si>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</si>
  <si>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</si>
  <si>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</si>
  <si>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</si>
  <si>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</si>
  <si>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</si>
  <si>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</si>
  <si>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</si>
  <si>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</si>
  <si>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</si>
  <si>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</si>
  <si>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</si>
  <si>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</si>
  <si>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</si>
  <si>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</si>
  <si>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</si>
  <si>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</si>
  <si>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</si>
  <si>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</si>
  <si>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</si>
  <si>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</si>
  <si>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</si>
  <si>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</si>
  <si>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</si>
  <si>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</si>
  <si>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</si>
  <si>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</si>
  <si>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</si>
  <si>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</si>
  <si>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</si>
  <si>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</si>
  <si>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</si>
  <si>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</si>
  <si>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</si>
  <si>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</si>
  <si>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</si>
  <si>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</si>
  <si>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</si>
  <si>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</si>
  <si>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</si>
  <si>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</si>
  <si>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</si>
  <si>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</si>
  <si>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</si>
  <si>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</si>
  <si>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</si>
  <si>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</si>
  <si>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</si>
  <si>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</si>
  <si>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</si>
  <si>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</si>
  <si>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</si>
  <si>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</si>
  <si>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</si>
  <si>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</si>
  <si>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</si>
  <si>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</si>
  <si>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</si>
  <si>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</si>
  <si>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</si>
  <si>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</si>
  <si>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</si>
  <si>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</si>
  <si>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</si>
  <si>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</si>
  <si>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</si>
  <si>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</si>
  <si>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</si>
  <si>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</si>
  <si>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</si>
  <si>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</si>
  <si>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</si>
  <si>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</si>
  <si>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</si>
  <si>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</si>
  <si>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</si>
  <si>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</si>
  <si>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</si>
  <si>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</si>
  <si>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</si>
  <si>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</si>
  <si>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</si>
  <si>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</si>
  <si>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</si>
  <si>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</si>
  <si>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</si>
  <si>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</si>
  <si>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</si>
  <si>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</si>
  <si>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</si>
  <si>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</si>
  <si>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</si>
  <si>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</si>
  <si>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</si>
  <si>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</si>
  <si>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</si>
  <si>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</si>
  <si>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</si>
  <si>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</si>
  <si>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</si>
  <si>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</si>
  <si>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</si>
  <si>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</si>
  <si>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</si>
  <si>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</si>
  <si>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</si>
  <si>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</si>
  <si>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</si>
  <si>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</si>
  <si>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</si>
  <si>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</si>
  <si>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</si>
  <si>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</si>
  <si>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</si>
  <si>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</si>
  <si>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</si>
  <si>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</si>
  <si>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</si>
  <si>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</si>
  <si>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</si>
  <si>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</si>
  <si>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</si>
  <si>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</si>
  <si>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</si>
  <si>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</si>
  <si>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</si>
  <si>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</si>
  <si>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</si>
  <si>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</si>
  <si>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</si>
  <si>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</si>
  <si>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</si>
  <si>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</si>
  <si>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</si>
  <si>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</si>
  <si>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</si>
  <si>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</si>
  <si>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</si>
  <si>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</si>
  <si>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</si>
  <si>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</si>
  <si>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</si>
  <si>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</si>
  <si>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</si>
  <si>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</si>
  <si>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</si>
  <si>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</si>
  <si>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</si>
  <si>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</si>
  <si>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</si>
  <si>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</si>
  <si>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</si>
  <si>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</si>
  <si>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</si>
  <si>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</si>
  <si>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</si>
  <si>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</si>
  <si>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</si>
  <si>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</si>
  <si>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</si>
  <si>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</si>
  <si>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</si>
  <si>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</si>
  <si>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</si>
  <si>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</si>
  <si>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</si>
  <si>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</si>
  <si>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</si>
  <si>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</si>
  <si>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</si>
  <si>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</si>
  <si>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</si>
  <si>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</si>
  <si>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</si>
  <si>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</si>
  <si>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</si>
  <si>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</si>
  <si>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</si>
  <si>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</si>
  <si>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</si>
  <si>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</si>
  <si>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</si>
  <si>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</si>
  <si>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</si>
  <si>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</si>
  <si>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</si>
  <si>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</si>
  <si>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</si>
  <si>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</si>
  <si>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</si>
  <si>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</si>
  <si>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</si>
  <si>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</si>
  <si>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</si>
  <si>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</si>
  <si>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</si>
  <si>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</si>
  <si>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</si>
  <si>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</si>
  <si>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</si>
  <si>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</si>
  <si>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</si>
  <si>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</si>
  <si>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</si>
  <si>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</si>
  <si>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</si>
  <si>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</si>
  <si>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</si>
  <si>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</si>
  <si>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</si>
  <si>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</si>
  <si>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</si>
  <si>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</si>
  <si>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</si>
  <si>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</si>
  <si>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</si>
  <si>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</si>
  <si>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</si>
  <si>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</si>
  <si>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</si>
  <si>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</si>
  <si>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</si>
  <si>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</si>
  <si>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</si>
  <si>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</si>
  <si>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</si>
  <si>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</si>
  <si>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</si>
  <si>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</si>
  <si>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</si>
  <si>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</si>
  <si>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</si>
  <si>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</si>
  <si>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</si>
  <si>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</si>
  <si>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</si>
  <si>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</si>
  <si>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</si>
  <si>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</si>
  <si>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</si>
  <si>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</si>
  <si>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</si>
  <si>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</si>
  <si>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</si>
  <si>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</si>
  <si>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</si>
  <si>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</si>
  <si>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</si>
  <si>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</si>
  <si>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</si>
  <si>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</si>
  <si>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</si>
  <si>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</si>
  <si>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</si>
  <si>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</si>
  <si>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</si>
  <si>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</si>
  <si>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</si>
  <si>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</si>
  <si>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</si>
  <si>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</si>
  <si>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</si>
  <si>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</si>
  <si>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</si>
  <si>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</si>
  <si>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</si>
  <si>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</si>
  <si>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</si>
  <si>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</si>
  <si>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</si>
  <si>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</si>
  <si>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</si>
  <si>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</si>
  <si>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</si>
  <si>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</si>
  <si>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</si>
  <si>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</si>
  <si>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</si>
  <si>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</si>
  <si>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</si>
  <si>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</si>
  <si>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</si>
  <si>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</si>
  <si>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</si>
  <si>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</si>
  <si>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</si>
  <si>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</si>
  <si>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</si>
  <si>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</si>
  <si>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</si>
  <si>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</si>
  <si>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</si>
  <si>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</si>
  <si>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</si>
  <si>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</si>
  <si>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</si>
  <si>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</si>
  <si>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</si>
  <si>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</si>
  <si>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</si>
  <si>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</si>
  <si>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</si>
  <si>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</si>
  <si>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</si>
  <si>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</si>
  <si>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</si>
  <si>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</si>
  <si>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</si>
  <si>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</si>
  <si>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</si>
  <si>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</si>
  <si>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</si>
  <si>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</si>
  <si>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</si>
  <si>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</si>
  <si>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</si>
  <si>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</si>
  <si>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</si>
  <si>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</si>
  <si>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</si>
  <si>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</si>
  <si>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</si>
  <si>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</si>
  <si>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</si>
  <si>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</si>
  <si>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</si>
  <si>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</si>
  <si>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</si>
  <si>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</si>
  <si>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</si>
  <si>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</si>
  <si>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</si>
  <si>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</si>
  <si>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</si>
  <si>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</si>
  <si>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</si>
  <si>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</si>
  <si>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</si>
  <si>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</si>
  <si>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</si>
  <si>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</si>
  <si>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</si>
  <si>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</si>
  <si>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</si>
  <si>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</si>
  <si>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</si>
  <si>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</si>
  <si>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</si>
  <si>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</si>
  <si>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</si>
  <si>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</si>
  <si>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</si>
  <si>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</si>
  <si>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</si>
  <si>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</si>
  <si>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</si>
  <si>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</si>
  <si>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</si>
  <si>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</si>
  <si>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</si>
  <si>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</si>
  <si>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</si>
  <si>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</si>
  <si>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</si>
  <si>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</si>
  <si>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</si>
  <si>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</si>
  <si>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</si>
  <si>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</si>
  <si>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</si>
  <si>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</si>
  <si>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</si>
  <si>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</si>
  <si>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</si>
  <si>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</si>
  <si>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</si>
  <si>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</si>
  <si>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</si>
  <si>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</si>
  <si>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</si>
  <si>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</si>
  <si>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</si>
  <si>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</si>
  <si>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</si>
  <si>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</si>
  <si>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</si>
  <si>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</si>
  <si>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</si>
  <si>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</si>
  <si>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</si>
  <si>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</si>
  <si>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</si>
  <si>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</si>
  <si>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</si>
  <si>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</si>
  <si>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</si>
  <si>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</si>
  <si>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</si>
  <si>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</si>
  <si>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</si>
  <si>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</si>
  <si>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</si>
  <si>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</si>
  <si>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</si>
  <si>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</si>
  <si>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</si>
  <si>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</si>
  <si>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</si>
  <si>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</si>
  <si>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</si>
  <si>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</si>
  <si>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</si>
  <si>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</si>
  <si>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</si>
  <si>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</si>
  <si>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</si>
  <si>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</si>
  <si>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</si>
  <si>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</si>
  <si>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</si>
  <si>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</si>
  <si>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</si>
  <si>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</si>
  <si>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</si>
  <si>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</si>
  <si>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</si>
  <si>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</si>
  <si>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</si>
  <si>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</si>
  <si>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</si>
  <si>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</si>
  <si>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</si>
  <si>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</si>
  <si>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</si>
  <si>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</si>
  <si>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</si>
  <si>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</si>
  <si>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</si>
  <si>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</si>
  <si>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</si>
  <si>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</si>
  <si>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</si>
  <si>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</si>
  <si>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</si>
  <si>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</si>
  <si>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</si>
  <si>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</si>
  <si>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</si>
  <si>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</si>
  <si>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</si>
  <si>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</si>
  <si>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</si>
  <si>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</si>
  <si>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</si>
  <si>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</si>
  <si>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</si>
  <si>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</si>
  <si>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</si>
  <si>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</si>
  <si>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</si>
  <si>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</si>
  <si>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</si>
  <si>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</si>
  <si>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</si>
  <si>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</si>
  <si>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</si>
  <si>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</si>
  <si>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</si>
  <si>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</si>
  <si>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</si>
  <si>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</si>
  <si>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</si>
  <si>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</si>
  <si>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</si>
  <si>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</si>
  <si>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</si>
  <si>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</si>
  <si>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</si>
  <si>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</si>
  <si>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</si>
  <si>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</si>
  <si>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</si>
  <si>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</si>
  <si>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</si>
  <si>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</si>
  <si>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</si>
  <si>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</si>
  <si>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</si>
  <si>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</si>
  <si>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</si>
  <si>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</si>
  <si>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</si>
  <si>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</si>
  <si>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</si>
  <si>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</si>
  <si>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</si>
  <si>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</si>
  <si>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</si>
  <si>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</si>
  <si>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</si>
  <si>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</si>
  <si>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</si>
  <si>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</si>
  <si>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</si>
  <si>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</si>
  <si>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</si>
  <si>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</si>
  <si>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</si>
  <si>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</si>
  <si>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</si>
  <si>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</si>
  <si>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</si>
  <si>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</si>
  <si>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</si>
  <si>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</si>
  <si>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</si>
  <si>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</si>
  <si>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</si>
  <si>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</si>
  <si>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</si>
  <si>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</si>
  <si>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</si>
  <si>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</si>
  <si>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</si>
  <si>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</si>
  <si>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</si>
  <si>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</si>
  <si>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</si>
  <si>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</si>
  <si>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</si>
  <si>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</si>
  <si>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</si>
  <si>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</si>
  <si>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</si>
  <si>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</si>
  <si>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</si>
  <si>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</si>
  <si>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</si>
  <si>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</si>
  <si>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</si>
  <si>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</si>
  <si>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</si>
  <si>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</si>
  <si>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</si>
  <si>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</si>
  <si>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</si>
  <si>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</si>
  <si>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</si>
  <si>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</si>
  <si>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</si>
  <si>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</si>
  <si>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</si>
  <si>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</si>
  <si>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</si>
  <si>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</si>
  <si>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</si>
  <si>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</si>
  <si>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</si>
  <si>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</si>
  <si>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</si>
  <si>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</si>
  <si>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</si>
  <si>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</si>
  <si>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</si>
  <si>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</si>
  <si>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</si>
  <si>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</si>
  <si>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</si>
  <si>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</si>
  <si>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</si>
  <si>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</si>
  <si>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</si>
  <si>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</si>
  <si>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</si>
  <si>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</si>
  <si>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</si>
  <si>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</si>
  <si>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</si>
  <si>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</si>
  <si>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</si>
  <si>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</si>
  <si>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</si>
  <si>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</si>
  <si>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</si>
  <si>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</si>
  <si>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</si>
  <si>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</si>
  <si>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</si>
  <si>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</si>
  <si>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</si>
  <si>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</si>
  <si>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</si>
  <si>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</si>
  <si>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</si>
  <si>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</si>
  <si>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</si>
  <si>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</si>
  <si>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</si>
  <si>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</si>
  <si>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</si>
  <si>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</si>
  <si>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</si>
  <si>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</si>
  <si>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</si>
  <si>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</si>
  <si>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</si>
  <si>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</si>
  <si>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</si>
  <si>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</si>
  <si>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</si>
  <si>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</si>
  <si>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</si>
  <si>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</si>
  <si>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</si>
  <si>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</si>
  <si>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</si>
  <si>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</si>
  <si>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</si>
  <si>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</si>
  <si>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</si>
  <si>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</si>
  <si>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</si>
  <si>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</si>
  <si>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</si>
  <si>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</si>
  <si>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</si>
  <si>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</si>
  <si>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</si>
  <si>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</si>
  <si>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</si>
  <si>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</si>
  <si>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</si>
  <si>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</si>
  <si>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</si>
  <si>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</si>
  <si>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</si>
  <si>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</si>
  <si>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</si>
  <si>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</si>
  <si>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</si>
  <si>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</si>
  <si>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</si>
  <si>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</si>
  <si>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</si>
  <si>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</si>
  <si>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</si>
  <si>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</si>
  <si>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</si>
  <si>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</si>
  <si>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</si>
  <si>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</si>
  <si>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</si>
  <si>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</si>
  <si>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</si>
  <si>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</si>
  <si>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</si>
  <si>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</si>
  <si>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</si>
  <si>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</si>
  <si>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</si>
  <si>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</si>
  <si>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</si>
  <si>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</si>
  <si>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</si>
  <si>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</si>
  <si>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</si>
  <si>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</si>
  <si>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</si>
  <si>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</si>
  <si>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</si>
  <si>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</si>
  <si>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</si>
  <si>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</si>
  <si>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</si>
  <si>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</si>
  <si>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</si>
  <si>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</si>
  <si>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</si>
  <si>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</si>
  <si>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</si>
  <si>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</si>
  <si>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</si>
  <si>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</si>
  <si>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</si>
  <si>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</si>
  <si>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</si>
  <si>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</si>
  <si>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</si>
  <si>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</si>
  <si>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</si>
  <si>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</si>
  <si>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</si>
  <si>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</si>
  <si>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</si>
  <si>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</si>
  <si>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</si>
  <si>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</si>
  <si>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</si>
  <si>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</si>
  <si>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</si>
  <si>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</si>
  <si>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</si>
  <si>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</si>
  <si>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</si>
  <si>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</si>
  <si>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</si>
  <si>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</si>
  <si>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</si>
  <si>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</si>
  <si>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</si>
  <si>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</si>
  <si>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</si>
  <si>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</si>
  <si>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</si>
  <si>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</si>
  <si>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</si>
  <si>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</si>
  <si>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</si>
  <si>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</si>
  <si>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</si>
  <si>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</si>
  <si>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</si>
  <si>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</si>
  <si>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</si>
  <si>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</si>
  <si>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</si>
  <si>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</si>
  <si>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</si>
  <si>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</si>
  <si>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</si>
  <si>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</si>
  <si>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</si>
  <si>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</si>
  <si>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</si>
  <si>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</si>
  <si>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</si>
  <si>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</si>
  <si>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</si>
  <si>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</si>
  <si>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</si>
  <si>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</si>
  <si>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</si>
  <si>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</si>
  <si>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</si>
  <si>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</si>
  <si>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</si>
  <si>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</si>
  <si>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</si>
  <si>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</si>
  <si>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</si>
  <si>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</si>
  <si>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</si>
  <si>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</si>
  <si>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</si>
  <si>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</si>
  <si>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</si>
  <si>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</si>
  <si>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</si>
  <si>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</si>
  <si>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</si>
  <si>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</si>
  <si>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</si>
  <si>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</si>
  <si>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</si>
  <si>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</si>
  <si>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</si>
  <si>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</si>
  <si>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</si>
  <si>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</si>
  <si>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</si>
  <si>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</si>
  <si>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</si>
  <si>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</si>
  <si>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</si>
  <si>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</si>
  <si>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</si>
  <si>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</si>
  <si>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</si>
  <si>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</si>
  <si>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</si>
  <si>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</si>
  <si>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</si>
  <si>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</si>
  <si>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</si>
  <si>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</si>
  <si>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</si>
  <si>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</si>
  <si>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</si>
  <si>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</si>
  <si>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</si>
  <si>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</si>
  <si>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</si>
  <si>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</si>
  <si>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</si>
  <si>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</si>
  <si>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</si>
  <si>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</si>
  <si>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</si>
  <si>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</si>
  <si>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</si>
  <si>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</si>
  <si>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</si>
  <si>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</si>
  <si>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</si>
  <si>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</si>
  <si>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</si>
  <si>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</si>
  <si>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</si>
  <si>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</si>
  <si>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</si>
  <si>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</si>
  <si>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</si>
  <si>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</si>
  <si>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</si>
  <si>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</si>
  <si>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</si>
  <si>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</si>
  <si>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</si>
  <si>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</si>
  <si>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</si>
  <si>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</si>
  <si>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</si>
  <si>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</si>
  <si>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</si>
  <si>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</si>
  <si>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</si>
  <si>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</si>
  <si>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</si>
  <si>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</si>
  <si>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</si>
  <si>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</si>
  <si>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</si>
  <si>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</si>
  <si>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</si>
  <si>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</si>
  <si>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</si>
  <si>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</si>
  <si>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</si>
  <si>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</si>
  <si>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</si>
  <si>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</si>
  <si>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</si>
  <si>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</si>
  <si>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</si>
  <si>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</si>
  <si>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</si>
  <si>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</si>
  <si>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</si>
  <si>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</si>
  <si>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</si>
  <si>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</si>
  <si>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</si>
  <si>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</si>
  <si>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</si>
  <si>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</si>
  <si>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</si>
  <si>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</si>
  <si>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</si>
  <si>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</si>
  <si>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</si>
  <si>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</si>
  <si>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</si>
  <si>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</si>
  <si>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</si>
  <si>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</si>
  <si>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</si>
  <si>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</si>
  <si>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</si>
  <si>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</si>
  <si>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</si>
  <si>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</si>
  <si>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</si>
  <si>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</si>
  <si>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</si>
  <si>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</si>
  <si>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</si>
  <si>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</si>
  <si>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</si>
  <si>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</si>
  <si>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</si>
  <si>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</si>
  <si>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</si>
  <si>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</si>
  <si>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</si>
  <si>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</si>
  <si>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</si>
  <si>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</si>
  <si>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</si>
  <si>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</si>
  <si>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</si>
  <si>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</si>
  <si>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</si>
  <si>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</si>
  <si>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</si>
  <si>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</si>
  <si>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</si>
  <si>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</si>
  <si>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</si>
  <si>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</si>
  <si>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</si>
  <si>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</si>
  <si>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</si>
  <si>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</si>
  <si>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</si>
  <si>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</si>
  <si>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</si>
  <si>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</si>
  <si>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</si>
  <si>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</si>
  <si>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</si>
  <si>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</si>
  <si>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</si>
  <si>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</si>
  <si>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</si>
  <si>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</si>
  <si>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</si>
  <si>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</si>
  <si>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</si>
  <si>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</si>
  <si>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</si>
  <si>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</si>
  <si>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</si>
  <si>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</si>
  <si>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</si>
  <si>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</si>
  <si>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</si>
  <si>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</si>
  <si>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</si>
  <si>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</si>
  <si>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</si>
  <si>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</si>
  <si>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</si>
  <si>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</si>
  <si>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</si>
  <si>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</si>
  <si>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</si>
  <si>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</si>
  <si>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</si>
  <si>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</si>
  <si>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</si>
  <si>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</si>
  <si>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</si>
  <si>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</si>
  <si>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</si>
  <si>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</si>
  <si>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</si>
  <si>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</si>
  <si>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</si>
  <si>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</si>
  <si>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</si>
  <si>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</si>
  <si>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</si>
  <si>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</si>
  <si>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</si>
  <si>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</si>
  <si>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</si>
  <si>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</si>
  <si>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</si>
  <si>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</si>
  <si>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</si>
  <si>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</si>
  <si>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</si>
  <si>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</si>
  <si>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</si>
  <si>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</si>
  <si>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</si>
  <si>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</si>
  <si>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</si>
  <si>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</si>
  <si>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</si>
  <si>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</si>
  <si>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</si>
  <si>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</si>
  <si>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</si>
  <si>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</si>
  <si>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</si>
  <si>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</si>
  <si>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</si>
  <si>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</si>
  <si>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</si>
  <si>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</si>
  <si>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</si>
  <si>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</si>
  <si>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</si>
  <si>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</si>
  <si>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</si>
  <si>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</si>
  <si>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</si>
  <si>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</si>
  <si>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</si>
  <si>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</si>
  <si>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</si>
  <si>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</si>
  <si>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</si>
  <si>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</si>
  <si>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</si>
  <si>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</si>
  <si>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</si>
  <si>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</si>
  <si>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</si>
  <si>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</si>
  <si>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</si>
  <si>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</si>
  <si>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</si>
  <si>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</si>
  <si>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</si>
  <si>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</si>
  <si>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</si>
  <si>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</si>
  <si>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</si>
  <si>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</si>
  <si>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</si>
  <si>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</si>
  <si>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</si>
  <si>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</si>
  <si>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</si>
  <si>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</si>
  <si>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</si>
  <si>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</si>
  <si>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</si>
  <si>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</si>
  <si>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</si>
  <si>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</si>
  <si>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</si>
  <si>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</si>
  <si>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</si>
  <si>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</si>
  <si>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</si>
  <si>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</si>
  <si>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</si>
  <si>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</si>
  <si>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</si>
  <si>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</si>
  <si>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</si>
  <si>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</si>
  <si>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</si>
  <si>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</si>
  <si>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</si>
  <si>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</si>
  <si>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</si>
  <si>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</si>
  <si>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</si>
  <si>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</si>
  <si>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</si>
  <si>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</si>
  <si>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</si>
  <si>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</si>
  <si>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</si>
  <si>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</si>
  <si>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</si>
  <si>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</si>
  <si>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</si>
  <si>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</si>
  <si>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</si>
  <si>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</si>
  <si>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</si>
  <si>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</si>
  <si>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</si>
  <si>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</si>
  <si>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</si>
  <si>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</si>
  <si>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</si>
  <si>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</si>
  <si>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</si>
  <si>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</si>
  <si>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</si>
  <si>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</si>
  <si>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</si>
  <si>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</si>
  <si>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</si>
  <si>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</si>
  <si>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</si>
  <si>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</si>
  <si>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</si>
  <si>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</si>
  <si>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</si>
  <si>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</si>
  <si>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</si>
  <si>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</si>
  <si>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</si>
  <si>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</si>
  <si>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</si>
  <si>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</si>
  <si>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</si>
  <si>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</si>
  <si>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</si>
  <si>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</si>
  <si>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</si>
  <si>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</si>
  <si>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</si>
  <si>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</si>
  <si>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</si>
  <si>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</si>
  <si>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</si>
  <si>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</si>
  <si>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</si>
  <si>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</si>
  <si>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</si>
  <si>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</si>
  <si>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</si>
  <si>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</si>
  <si>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</si>
  <si>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</si>
  <si>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</si>
  <si>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</si>
  <si>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</si>
  <si>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</si>
  <si>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</si>
  <si>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</si>
  <si>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</si>
  <si>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</si>
  <si>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</si>
  <si>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</si>
  <si>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</si>
  <si>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</si>
  <si>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</si>
  <si>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</si>
  <si>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</si>
  <si>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</si>
  <si>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</si>
  <si>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</si>
  <si>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</si>
  <si>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</si>
  <si>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</si>
  <si>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</si>
  <si>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</si>
  <si>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</si>
  <si>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</si>
  <si>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</si>
  <si>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</si>
  <si>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</si>
  <si>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</si>
  <si>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</si>
  <si>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</si>
  <si>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</si>
  <si>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</si>
  <si>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</si>
  <si>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</si>
  <si>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</si>
  <si>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</si>
  <si>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</si>
  <si>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</si>
  <si>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</si>
  <si>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</si>
  <si>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</si>
  <si>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</si>
  <si>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</si>
  <si>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</si>
  <si>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</si>
  <si>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</si>
  <si>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</si>
  <si>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</si>
  <si>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</si>
  <si>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</si>
  <si>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</si>
  <si>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</si>
  <si>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</si>
  <si>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</si>
  <si>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</si>
  <si>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</si>
  <si>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</si>
  <si>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</si>
  <si>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</si>
  <si>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</si>
  <si>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</si>
  <si>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</si>
  <si>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</si>
  <si>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</si>
  <si>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</si>
  <si>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</si>
  <si>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</si>
  <si>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</si>
  <si>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</si>
  <si>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</si>
  <si>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</si>
  <si>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</si>
  <si>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</si>
  <si>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</si>
  <si>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</si>
  <si>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</si>
  <si>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</si>
  <si>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</si>
  <si>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</si>
  <si>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</si>
  <si>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</si>
  <si>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</si>
  <si>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</si>
  <si>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</si>
  <si>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</si>
  <si>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</si>
  <si>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</si>
  <si>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</si>
  <si>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</si>
  <si>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</si>
  <si>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</si>
  <si>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</si>
  <si>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</si>
  <si>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</si>
  <si>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</si>
  <si>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</si>
  <si>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</si>
  <si>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</si>
  <si>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</si>
  <si>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</si>
  <si>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</si>
  <si>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</si>
  <si>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</si>
  <si>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</si>
  <si>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</si>
  <si>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</si>
  <si>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</si>
  <si>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</si>
  <si>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</si>
  <si>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</si>
  <si>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</si>
  <si>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</si>
  <si>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</si>
  <si>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</si>
  <si>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</si>
  <si>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</si>
  <si>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</si>
  <si>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</si>
  <si>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</si>
  <si>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</si>
  <si>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</si>
  <si>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</si>
  <si>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</si>
  <si>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</si>
  <si>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</si>
  <si>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</si>
  <si>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</si>
  <si>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</si>
  <si>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</si>
  <si>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</si>
  <si>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</si>
  <si>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</si>
  <si>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</si>
  <si>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</si>
  <si>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</si>
  <si>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</si>
  <si>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</si>
  <si>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</si>
  <si>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</si>
  <si>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</si>
  <si>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</si>
  <si>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</si>
  <si>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</si>
  <si>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</si>
  <si>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</si>
  <si>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</si>
  <si>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</si>
  <si>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</si>
  <si>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</si>
  <si>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</si>
  <si>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</si>
  <si>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</si>
  <si>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</si>
  <si>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</si>
  <si>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</si>
  <si>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</si>
  <si>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</si>
  <si>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</si>
  <si>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</si>
  <si>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</si>
  <si>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</si>
  <si>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</si>
  <si>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</si>
  <si>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</si>
  <si>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</si>
  <si>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</si>
  <si>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</si>
  <si>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</si>
  <si>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</si>
  <si>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</si>
  <si>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</si>
  <si>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</si>
  <si>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</si>
  <si>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</si>
  <si>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</si>
  <si>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</si>
  <si>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</si>
  <si>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</si>
  <si>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</si>
  <si>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</si>
  <si>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</si>
  <si>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</si>
  <si>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</si>
  <si>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</si>
  <si>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</si>
  <si>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</si>
  <si>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</si>
  <si>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</si>
  <si>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</si>
  <si>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</si>
  <si>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</si>
  <si>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</si>
  <si>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</si>
  <si>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</si>
  <si>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</si>
  <si>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</si>
  <si>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</si>
  <si>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</si>
  <si>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</si>
  <si>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</si>
  <si>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</si>
  <si>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</si>
  <si>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</si>
  <si>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</si>
  <si>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</si>
  <si>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</si>
  <si>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</si>
  <si>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</si>
  <si>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</si>
  <si>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</si>
  <si>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</si>
  <si>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</si>
  <si>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</si>
  <si>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</si>
  <si>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</si>
  <si>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</si>
  <si>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</si>
  <si>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</si>
  <si>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</si>
  <si>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</si>
  <si>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</si>
  <si>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</si>
  <si>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</si>
  <si>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</si>
  <si>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</si>
  <si>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</si>
  <si>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</si>
  <si>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</si>
  <si>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</si>
  <si>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</si>
  <si>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</si>
  <si>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</si>
  <si>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</si>
  <si>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</si>
  <si>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</si>
  <si>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</si>
  <si>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</si>
  <si>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</si>
  <si>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</si>
  <si>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</si>
  <si>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</si>
  <si>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</si>
  <si>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</si>
  <si>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</si>
  <si>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</si>
  <si>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</si>
  <si>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california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</si>
</sst>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4487</v>
      </c>
      <c r="C1" s="380">
        <v>46283</v>
      </c>
      <c r="G1" s="381" t="s">
        <v>3999</v>
      </c>
      <c r="H1" s="381" t="s">
        <v>4000</v>
      </c>
    </row>
    <row r="2" spans="1:8" x14ac:dyDescent="0.45">
      <c r="B2" t="str">
        <f>_xlfn.XLOOKUP(B1,H:H,G:G,0,0,1)</f>
        <v>CA</v>
      </c>
      <c r="C2" t="str">
        <f>_xlfn.XLOOKUP(B2,G:G, H:H, 0,0,1)</f>
        <v>California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D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89" activePane="bottomLeft" state="frozen"/>
      <selection pane="bottomLeft" activeCell="H1998" sqref="H1998"/>
    </sheetView>
  </sheetViews>
  <sheetFormatPr defaultColWidth="9.1328125" defaultRowHeight="14.25" x14ac:dyDescent="0.45"/>
  <cols>
    <col min="1" max="1" width="33.59765625" bestFit="1" customWidth="1"/>
    <col min="2" max="2" width="46.863281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384.43840000000006</v>
      </c>
      <c r="E2" s="437">
        <f>SUMIFS('frozen policy trendline'!E:E,'frozen policy trendline'!$A:$A,About!$B$2)-SUMIFS('frozen policy trendline'!E:E,'frozen policy trendline'!$A:$A,About!$B$2,'frozen policy trendline'!$B:$B,"Output Total CO2e Emissions by Sector[LULUCF sector]")</f>
        <v>379.10180000000003</v>
      </c>
      <c r="F2" s="437">
        <f>SUMIFS('frozen policy trendline'!F:F,'frozen policy trendline'!$A:$A,About!$B$2)-SUMIFS('frozen policy trendline'!F:F,'frozen policy trendline'!$A:$A,About!$B$2,'frozen policy trendline'!$B:$B,"Output Total CO2e Emissions by Sector[LULUCF sector]")</f>
        <v>373.45550000000003</v>
      </c>
      <c r="G2" s="437">
        <f>SUMIFS('frozen policy trendline'!G:G,'frozen policy trendline'!$A:$A,About!$B$2)-SUMIFS('frozen policy trendline'!G:G,'frozen policy trendline'!$A:$A,About!$B$2,'frozen policy trendline'!$B:$B,"Output Total CO2e Emissions by Sector[LULUCF sector]")</f>
        <v>367.10311999999993</v>
      </c>
      <c r="H2" s="437">
        <f>SUMIFS('frozen policy trendline'!H:H,'frozen policy trendline'!$A:$A,About!$B$2)-SUMIFS('frozen policy trendline'!H:H,'frozen policy trendline'!$A:$A,About!$B$2,'frozen policy trendline'!$B:$B,"Output Total CO2e Emissions by Sector[LULUCF sector]")</f>
        <v>359.75898999999998</v>
      </c>
      <c r="I2" s="437">
        <f>SUMIFS('frozen policy trendline'!I:I,'frozen policy trendline'!$A:$A,About!$B$2)-SUMIFS('frozen policy trendline'!I:I,'frozen policy trendline'!$A:$A,About!$B$2,'frozen policy trendline'!$B:$B,"Output Total CO2e Emissions by Sector[LULUCF sector]")</f>
        <v>353.24511000000001</v>
      </c>
      <c r="J2" s="437">
        <f>SUMIFS('frozen policy trendline'!J:J,'frozen policy trendline'!$A:$A,About!$B$2)-SUMIFS('frozen policy trendline'!J:J,'frozen policy trendline'!$A:$A,About!$B$2,'frozen policy trendline'!$B:$B,"Output Total CO2e Emissions by Sector[LULUCF sector]")</f>
        <v>343.44547</v>
      </c>
      <c r="K2" s="437">
        <f>SUMIFS('frozen policy trendline'!K:K,'frozen policy trendline'!$A:$A,About!$B$2)-SUMIFS('frozen policy trendline'!K:K,'frozen policy trendline'!$A:$A,About!$B$2,'frozen policy trendline'!$B:$B,"Output Total CO2e Emissions by Sector[LULUCF sector]")</f>
        <v>334.02708999999999</v>
      </c>
      <c r="L2" s="437">
        <f>SUMIFS('frozen policy trendline'!L:L,'frozen policy trendline'!$A:$A,About!$B$2)-SUMIFS('frozen policy trendline'!L:L,'frozen policy trendline'!$A:$A,About!$B$2,'frozen policy trendline'!$B:$B,"Output Total CO2e Emissions by Sector[LULUCF sector]")</f>
        <v>324.86239</v>
      </c>
      <c r="M2" s="437">
        <f>SUMIFS('frozen policy trendline'!M:M,'frozen policy trendline'!$A:$A,About!$B$2)-SUMIFS('frozen policy trendline'!M:M,'frozen policy trendline'!$A:$A,About!$B$2,'frozen policy trendline'!$B:$B,"Output Total CO2e Emissions by Sector[LULUCF sector]")</f>
        <v>315.19941</v>
      </c>
      <c r="N2" s="437">
        <f>SUMIFS('frozen policy trendline'!N:N,'frozen policy trendline'!$A:$A,About!$B$2)-SUMIFS('frozen policy trendline'!N:N,'frozen policy trendline'!$A:$A,About!$B$2,'frozen policy trendline'!$B:$B,"Output Total CO2e Emissions by Sector[LULUCF sector]")</f>
        <v>308.4966</v>
      </c>
      <c r="O2" s="437">
        <f>SUMIFS('frozen policy trendline'!O:O,'frozen policy trendline'!$A:$A,About!$B$2)-SUMIFS('frozen policy trendline'!O:O,'frozen policy trendline'!$A:$A,About!$B$2,'frozen policy trendline'!$B:$B,"Output Total CO2e Emissions by Sector[LULUCF sector]")</f>
        <v>302.57001000000002</v>
      </c>
      <c r="P2" s="437">
        <f>SUMIFS('frozen policy trendline'!P:P,'frozen policy trendline'!$A:$A,About!$B$2)-SUMIFS('frozen policy trendline'!P:P,'frozen policy trendline'!$A:$A,About!$B$2,'frozen policy trendline'!$B:$B,"Output Total CO2e Emissions by Sector[LULUCF sector]")</f>
        <v>296.26317</v>
      </c>
      <c r="Q2" s="437">
        <f>SUMIFS('frozen policy trendline'!Q:Q,'frozen policy trendline'!$A:$A,About!$B$2)-SUMIFS('frozen policy trendline'!Q:Q,'frozen policy trendline'!$A:$A,About!$B$2,'frozen policy trendline'!$B:$B,"Output Total CO2e Emissions by Sector[LULUCF sector]")</f>
        <v>290.26508000000001</v>
      </c>
      <c r="R2" s="437">
        <f>SUMIFS('frozen policy trendline'!R:R,'frozen policy trendline'!$A:$A,About!$B$2)-SUMIFS('frozen policy trendline'!R:R,'frozen policy trendline'!$A:$A,About!$B$2,'frozen policy trendline'!$B:$B,"Output Total CO2e Emissions by Sector[LULUCF sector]")</f>
        <v>282.81860999999998</v>
      </c>
      <c r="S2" s="437">
        <f>SUMIFS('frozen policy trendline'!S:S,'frozen policy trendline'!$A:$A,About!$B$2)-SUMIFS('frozen policy trendline'!S:S,'frozen policy trendline'!$A:$A,About!$B$2,'frozen policy trendline'!$B:$B,"Output Total CO2e Emissions by Sector[LULUCF sector]")</f>
        <v>273.37003000000004</v>
      </c>
      <c r="T2" s="437">
        <f>SUMIFS('frozen policy trendline'!T:T,'frozen policy trendline'!$A:$A,About!$B$2)-SUMIFS('frozen policy trendline'!T:T,'frozen policy trendline'!$A:$A,About!$B$2,'frozen policy trendline'!$B:$B,"Output Total CO2e Emissions by Sector[LULUCF sector]")</f>
        <v>266.78230000000002</v>
      </c>
      <c r="U2" s="437">
        <f>SUMIFS('frozen policy trendline'!U:U,'frozen policy trendline'!$A:$A,About!$B$2)-SUMIFS('frozen policy trendline'!U:U,'frozen policy trendline'!$A:$A,About!$B$2,'frozen policy trendline'!$B:$B,"Output Total CO2e Emissions by Sector[LULUCF sector]")</f>
        <v>261.55998999999997</v>
      </c>
      <c r="V2" s="437">
        <f>SUMIFS('frozen policy trendline'!V:V,'frozen policy trendline'!$A:$A,About!$B$2)-SUMIFS('frozen policy trendline'!V:V,'frozen policy trendline'!$A:$A,About!$B$2,'frozen policy trendline'!$B:$B,"Output Total CO2e Emissions by Sector[LULUCF sector]")</f>
        <v>256.58502999999996</v>
      </c>
      <c r="W2" s="437">
        <f>SUMIFS('frozen policy trendline'!W:W,'frozen policy trendline'!$A:$A,About!$B$2)-SUMIFS('frozen policy trendline'!W:W,'frozen policy trendline'!$A:$A,About!$B$2,'frozen policy trendline'!$B:$B,"Output Total CO2e Emissions by Sector[LULUCF sector]")</f>
        <v>252.24910999999997</v>
      </c>
      <c r="X2" s="437">
        <f>SUMIFS('frozen policy trendline'!X:X,'frozen policy trendline'!$A:$A,About!$B$2)-SUMIFS('frozen policy trendline'!X:X,'frozen policy trendline'!$A:$A,About!$B$2,'frozen policy trendline'!$B:$B,"Output Total CO2e Emissions by Sector[LULUCF sector]")</f>
        <v>245.69641999999999</v>
      </c>
      <c r="Y2" s="437">
        <f>SUMIFS('frozen policy trendline'!Y:Y,'frozen policy trendline'!$A:$A,About!$B$2)-SUMIFS('frozen policy trendline'!Y:Y,'frozen policy trendline'!$A:$A,About!$B$2,'frozen policy trendline'!$B:$B,"Output Total CO2e Emissions by Sector[LULUCF sector]")</f>
        <v>244.56536</v>
      </c>
      <c r="Z2" s="437">
        <f>SUMIFS('frozen policy trendline'!Z:Z,'frozen policy trendline'!$A:$A,About!$B$2)-SUMIFS('frozen policy trendline'!Z:Z,'frozen policy trendline'!$A:$A,About!$B$2,'frozen policy trendline'!$B:$B,"Output Total CO2e Emissions by Sector[LULUCF sector]")</f>
        <v>243.97984</v>
      </c>
      <c r="AA2" s="437">
        <f>SUMIFS('frozen policy trendline'!AA:AA,'frozen policy trendline'!$A:$A,About!$B$2)-SUMIFS('frozen policy trendline'!AA:AA,'frozen policy trendline'!$A:$A,About!$B$2,'frozen policy trendline'!$B:$B,"Output Total CO2e Emissions by Sector[LULUCF sector]")</f>
        <v>244.73292000000001</v>
      </c>
      <c r="AB2" s="437">
        <f>SUMIFS('frozen policy trendline'!AB:AB,'frozen policy trendline'!$A:$A,About!$B$2)-SUMIFS('frozen policy trendline'!AB:AB,'frozen policy trendline'!$A:$A,About!$B$2,'frozen policy trendline'!$B:$B,"Output Total CO2e Emissions by Sector[LULUCF sector]")</f>
        <v>244.31714999999997</v>
      </c>
      <c r="AC2" s="437">
        <f>SUMIFS('frozen policy trendline'!AC:AC,'frozen policy trendline'!$A:$A,About!$B$2)-SUMIFS('frozen policy trendline'!AC:AC,'frozen policy trendline'!$A:$A,About!$B$2,'frozen policy trendline'!$B:$B,"Output Total CO2e Emissions by Sector[LULUCF sector]")</f>
        <v>245.69654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71.25" x14ac:dyDescent="0.4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349</v>
      </c>
      <c r="H6" t="s">
        <v>4139</v>
      </c>
      <c r="I6" s="402">
        <v>2030</v>
      </c>
      <c r="J6" s="402">
        <f>IF($E6="","",(1-$E6)*$G6)</f>
        <v>209.4</v>
      </c>
      <c r="K6" s="402">
        <f>J6</f>
        <v>209.4</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CA</v>
      </c>
      <c r="C1" s="409">
        <f>SUM(C4:C87)</f>
        <v>349.43495915464558</v>
      </c>
      <c r="D1" s="409">
        <f t="shared" ref="D1:AG1" si="0">SUM(D4:D87)</f>
        <v>337.96193143913928</v>
      </c>
      <c r="E1" s="409">
        <f t="shared" si="0"/>
        <v>351.58949766845433</v>
      </c>
      <c r="F1" s="409">
        <f t="shared" si="0"/>
        <v>339.9536018388834</v>
      </c>
      <c r="G1" s="409">
        <f t="shared" si="0"/>
        <v>355.295519899184</v>
      </c>
      <c r="H1" s="409">
        <f t="shared" si="0"/>
        <v>344.8250940388055</v>
      </c>
      <c r="I1" s="409">
        <f t="shared" si="0"/>
        <v>347.49885169053204</v>
      </c>
      <c r="J1" s="409">
        <f t="shared" si="0"/>
        <v>353.05925890072928</v>
      </c>
      <c r="K1" s="409">
        <f t="shared" si="0"/>
        <v>366.08668247378353</v>
      </c>
      <c r="L1" s="409">
        <f t="shared" si="0"/>
        <v>370.18263797549002</v>
      </c>
      <c r="M1" s="409">
        <f t="shared" si="0"/>
        <v>385.18330200443114</v>
      </c>
      <c r="N1" s="409">
        <f t="shared" si="0"/>
        <v>389.24330850438128</v>
      </c>
      <c r="O1" s="409">
        <f t="shared" si="0"/>
        <v>386.59683751572874</v>
      </c>
      <c r="P1" s="409">
        <f t="shared" si="0"/>
        <v>381.08736706183623</v>
      </c>
      <c r="Q1" s="409">
        <f t="shared" si="0"/>
        <v>397.87536834192815</v>
      </c>
      <c r="R1" s="409">
        <f t="shared" si="0"/>
        <v>392.2209288898942</v>
      </c>
      <c r="S1" s="409">
        <f t="shared" si="0"/>
        <v>397.85115263156962</v>
      </c>
      <c r="T1" s="409">
        <f t="shared" si="0"/>
        <v>402.41459274128329</v>
      </c>
      <c r="U1" s="409">
        <f t="shared" si="0"/>
        <v>383.11732645483391</v>
      </c>
      <c r="V1" s="409">
        <f t="shared" si="0"/>
        <v>361.41943674874597</v>
      </c>
      <c r="W1" s="409">
        <f t="shared" si="0"/>
        <v>355.47996393152476</v>
      </c>
      <c r="X1" s="409">
        <f t="shared" si="0"/>
        <v>344.23269534003185</v>
      </c>
      <c r="Y1" s="409">
        <f t="shared" si="0"/>
        <v>350.12520830177652</v>
      </c>
      <c r="Z1" s="409">
        <f t="shared" si="0"/>
        <v>354.28078785549167</v>
      </c>
      <c r="AA1" s="409">
        <f t="shared" si="0"/>
        <v>348.96404786983794</v>
      </c>
      <c r="AB1" s="409">
        <f t="shared" si="0"/>
        <v>353.39323942987897</v>
      </c>
      <c r="AC1" s="409">
        <f t="shared" si="0"/>
        <v>354.07720617209247</v>
      </c>
      <c r="AD1" s="409">
        <f t="shared" si="0"/>
        <v>356.87162069113111</v>
      </c>
      <c r="AE1" s="409">
        <f t="shared" si="0"/>
        <v>356.4668254366685</v>
      </c>
      <c r="AF1" s="409">
        <f t="shared" si="0"/>
        <v>359.83494785582371</v>
      </c>
      <c r="AG1" s="409">
        <f t="shared" si="0"/>
        <v>311.74859954990268</v>
      </c>
      <c r="AH1" s="409">
        <f>SUM(AH4:AH87)</f>
        <v>331.81222621945886</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45">
      <c r="A5" s="413" t="s">
        <v>2216</v>
      </c>
      <c r="B5" s="414" t="s">
        <v>4212</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45">
      <c r="A6" s="413" t="s">
        <v>2216</v>
      </c>
      <c r="B6" s="414" t="s">
        <v>4216</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45">
      <c r="A7" s="413" t="s">
        <v>2216</v>
      </c>
      <c r="B7" s="414" t="s">
        <v>4218</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45">
      <c r="A8" s="413" t="s">
        <v>2216</v>
      </c>
      <c r="B8" s="414" t="s">
        <v>4220</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45">
      <c r="A9" s="413" t="s">
        <v>2216</v>
      </c>
      <c r="B9" s="414" t="s">
        <v>4230</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45">
      <c r="A10" s="413" t="s">
        <v>2216</v>
      </c>
      <c r="B10" s="414" t="s">
        <v>4239</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45">
      <c r="A11" s="413" t="s">
        <v>2216</v>
      </c>
      <c r="B11" s="414" t="s">
        <v>4234</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45">
      <c r="A12" s="413" t="s">
        <v>2216</v>
      </c>
      <c r="B12" s="414" t="s">
        <v>4245</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45">
      <c r="A13" s="413" t="s">
        <v>2216</v>
      </c>
      <c r="B13" s="414" t="s">
        <v>4249</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45">
      <c r="A14" s="413" t="s">
        <v>2216</v>
      </c>
      <c r="B14" s="414" t="s">
        <v>4267</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45">
      <c r="A17" s="413" t="s">
        <v>2216</v>
      </c>
      <c r="B17" s="414" t="s">
        <v>4247</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45">
      <c r="A18" s="413" t="s">
        <v>2216</v>
      </c>
      <c r="B18" s="414" t="s">
        <v>4263</v>
      </c>
      <c r="C18" s="415">
        <f>SUMIFS('EPA Export Aggregation'!F:F,'EPA Export Aggregation'!$A:$A,$B18,'EPA Export Aggregation'!$D:$D,$A$1)*IF($A18="CH4",About!$D$58,IF($A18="N2O",About!$D$59,1))</f>
        <v>4.4405581011399999E-2</v>
      </c>
      <c r="D18" s="415">
        <f>SUMIFS('EPA Export Aggregation'!G:G,'EPA Export Aggregation'!$A:$A,$B18,'EPA Export Aggregation'!$D:$D,$A$1)*IF($A18="CH4",About!$D$58,IF($A18="N2O",About!$D$59,1))</f>
        <v>3.8414435242300003E-2</v>
      </c>
      <c r="E18" s="415">
        <f>SUMIFS('EPA Export Aggregation'!H:H,'EPA Export Aggregation'!$A:$A,$B18,'EPA Export Aggregation'!$D:$D,$A$1)*IF($A18="CH4",About!$D$58,IF($A18="N2O",About!$D$59,1))</f>
        <v>4.1859047619E-2</v>
      </c>
      <c r="F18" s="415">
        <f>SUMIFS('EPA Export Aggregation'!I:I,'EPA Export Aggregation'!$A:$A,$B18,'EPA Export Aggregation'!$D:$D,$A$1)*IF($A18="CH4",About!$D$58,IF($A18="N2O",About!$D$59,1))</f>
        <v>4.6018882570600002E-2</v>
      </c>
      <c r="G18" s="415">
        <f>SUMIFS('EPA Export Aggregation'!J:J,'EPA Export Aggregation'!$A:$A,$B18,'EPA Export Aggregation'!$D:$D,$A$1)*IF($A18="CH4",About!$D$58,IF($A18="N2O",About!$D$59,1))</f>
        <v>4.9589313114900002E-2</v>
      </c>
      <c r="H18" s="415">
        <f>SUMIFS('EPA Export Aggregation'!K:K,'EPA Export Aggregation'!$A:$A,$B18,'EPA Export Aggregation'!$D:$D,$A$1)*IF($A18="CH4",About!$D$58,IF($A18="N2O",About!$D$59,1))</f>
        <v>4.9589313114900002E-2</v>
      </c>
      <c r="I18" s="415">
        <f>SUMIFS('EPA Export Aggregation'!L:L,'EPA Export Aggregation'!$A:$A,$B18,'EPA Export Aggregation'!$D:$D,$A$1)*IF($A18="CH4",About!$D$58,IF($A18="N2O",About!$D$59,1))</f>
        <v>3.9118097777499999E-2</v>
      </c>
      <c r="J18" s="415">
        <f>SUMIFS('EPA Export Aggregation'!M:M,'EPA Export Aggregation'!$A:$A,$B18,'EPA Export Aggregation'!$D:$D,$A$1)*IF($A18="CH4",About!$D$58,IF($A18="N2O",About!$D$59,1))</f>
        <v>4.3348377833899998E-2</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45">
      <c r="A30" s="413" t="s">
        <v>2216</v>
      </c>
      <c r="B30" s="414" t="s">
        <v>4280</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1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15">
        <f>SUMIFS('EPA Export Aggregation'!U:U,'EPA Export Aggregation'!$A:$A,$B33,'EPA Export Aggregation'!$D:$D,$A$1)*IF($A33="CH4",About!$D$58,IF($A33="N2O",About!$D$59,1))</f>
        <v>0.1040643235984</v>
      </c>
      <c r="S33" s="415">
        <f>SUMIFS('EPA Export Aggregation'!V:V,'EPA Export Aggregation'!$A:$A,$B33,'EPA Export Aggregation'!$D:$D,$A$1)*IF($A33="CH4",About!$D$58,IF($A33="N2O",About!$D$59,1))</f>
        <v>0.15085544944410001</v>
      </c>
      <c r="T33" s="41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1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1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15">
        <f>SUMIFS('EPA Export Aggregation'!AD:AD,'EPA Export Aggregation'!$A:$A,$B33,'EPA Export Aggregation'!$D:$D,$A$1)*IF($A33="CH4",About!$D$58,IF($A33="N2O",About!$D$59,1))</f>
        <v>0.1122399328553</v>
      </c>
      <c r="AB33" s="415">
        <f>SUMIFS('EPA Export Aggregation'!AE:AE,'EPA Export Aggregation'!$A:$A,$B33,'EPA Export Aggregation'!$D:$D,$A$1)*IF($A33="CH4",About!$D$58,IF($A33="N2O",About!$D$59,1))</f>
        <v>3.2634236105000001E-3</v>
      </c>
      <c r="AC33" s="415">
        <f>SUMIFS('EPA Export Aggregation'!AF:AF,'EPA Export Aggregation'!$A:$A,$B33,'EPA Export Aggregation'!$D:$D,$A$1)*IF($A33="CH4",About!$D$58,IF($A33="N2O",About!$D$59,1))</f>
        <v>5.5367059165600002E-2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5.0769228857399998E-2</v>
      </c>
      <c r="AH33" s="415">
        <f>SUMIFS('EPA Export Aggregation'!AK:AK,'EPA Export Aggregation'!$A:$A,$B33,'EPA Export Aggregation'!$D:$D,$A$1)*IF($A33="CH4",About!$D$58,IF($A33="N2O",About!$D$59,1))</f>
        <v>5.3060237546500001E-2</v>
      </c>
    </row>
    <row r="34" spans="1:34" x14ac:dyDescent="0.45">
      <c r="A34" s="413" t="s">
        <v>2216</v>
      </c>
      <c r="B34" s="414" t="s">
        <v>4251</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9.5480642725000002E-3</v>
      </c>
      <c r="D76" s="415">
        <f>SUMIFS('EPA Export Aggregation'!G:G,'EPA Export Aggregation'!$A:$A,$B76,'EPA Export Aggregation'!$D:$D,$A$1)*IF($A76="CH4",About!$D$58,IF($A76="N2O",About!$D$59,1))</f>
        <v>9.5480642725000002E-3</v>
      </c>
      <c r="E76" s="415">
        <f>SUMIFS('EPA Export Aggregation'!H:H,'EPA Export Aggregation'!$A:$A,$B76,'EPA Export Aggregation'!$D:$D,$A$1)*IF($A76="CH4",About!$D$58,IF($A76="N2O",About!$D$59,1))</f>
        <v>9.5480642725000002E-3</v>
      </c>
      <c r="F76" s="415">
        <f>SUMIFS('EPA Export Aggregation'!I:I,'EPA Export Aggregation'!$A:$A,$B76,'EPA Export Aggregation'!$D:$D,$A$1)*IF($A76="CH4",About!$D$58,IF($A76="N2O",About!$D$59,1))</f>
        <v>1.1935080140599999E-2</v>
      </c>
      <c r="G76" s="415">
        <f>SUMIFS('EPA Export Aggregation'!J:J,'EPA Export Aggregation'!$A:$A,$B76,'EPA Export Aggregation'!$D:$D,$A$1)*IF($A76="CH4",About!$D$58,IF($A76="N2O",About!$D$59,1))</f>
        <v>1.31285885424E-2</v>
      </c>
      <c r="H76" s="415">
        <f>SUMIFS('EPA Export Aggregation'!K:K,'EPA Export Aggregation'!$A:$A,$B76,'EPA Export Aggregation'!$D:$D,$A$1)*IF($A76="CH4",About!$D$58,IF($A76="N2O",About!$D$59,1))</f>
        <v>1.64981823004E-2</v>
      </c>
      <c r="I76" s="415">
        <f>SUMIFS('EPA Export Aggregation'!L:L,'EPA Export Aggregation'!$A:$A,$B76,'EPA Export Aggregation'!$D:$D,$A$1)*IF($A76="CH4",About!$D$58,IF($A76="N2O",About!$D$59,1))</f>
        <v>1.8320619056699999E-2</v>
      </c>
      <c r="J76" s="415">
        <f>SUMIFS('EPA Export Aggregation'!M:M,'EPA Export Aggregation'!$A:$A,$B76,'EPA Export Aggregation'!$D:$D,$A$1)*IF($A76="CH4",About!$D$58,IF($A76="N2O",About!$D$59,1))</f>
        <v>1.93612306091E-2</v>
      </c>
      <c r="K76" s="415">
        <f>SUMIFS('EPA Export Aggregation'!N:N,'EPA Export Aggregation'!$A:$A,$B76,'EPA Export Aggregation'!$D:$D,$A$1)*IF($A76="CH4",About!$D$58,IF($A76="N2O",About!$D$59,1))</f>
        <v>2.3746897653000001E-2</v>
      </c>
      <c r="L76" s="415">
        <f>SUMIFS('EPA Export Aggregation'!O:O,'EPA Export Aggregation'!$A:$A,$B76,'EPA Export Aggregation'!$D:$D,$A$1)*IF($A76="CH4",About!$D$58,IF($A76="N2O",About!$D$59,1))</f>
        <v>2.41039117597E-2</v>
      </c>
      <c r="M76" s="415">
        <f>SUMIFS('EPA Export Aggregation'!P:P,'EPA Export Aggregation'!$A:$A,$B76,'EPA Export Aggregation'!$D:$D,$A$1)*IF($A76="CH4",About!$D$58,IF($A76="N2O",About!$D$59,1))</f>
        <v>1.4690736857700001E-2</v>
      </c>
      <c r="N76" s="415">
        <f>SUMIFS('EPA Export Aggregation'!Q:Q,'EPA Export Aggregation'!$A:$A,$B76,'EPA Export Aggregation'!$D:$D,$A$1)*IF($A76="CH4",About!$D$58,IF($A76="N2O",About!$D$59,1))</f>
        <v>9.7688075302999992E-3</v>
      </c>
      <c r="O76" s="415">
        <f>SUMIFS('EPA Export Aggregation'!R:R,'EPA Export Aggregation'!$A:$A,$B76,'EPA Export Aggregation'!$D:$D,$A$1)*IF($A76="CH4",About!$D$58,IF($A76="N2O",About!$D$59,1))</f>
        <v>9.3399774007000003E-3</v>
      </c>
      <c r="P76" s="415">
        <f>SUMIFS('EPA Export Aggregation'!S:S,'EPA Export Aggregation'!$A:$A,$B76,'EPA Export Aggregation'!$D:$D,$A$1)*IF($A76="CH4",About!$D$58,IF($A76="N2O",About!$D$59,1))</f>
        <v>9.8073945302000008E-3</v>
      </c>
      <c r="Q76" s="415">
        <f>SUMIFS('EPA Export Aggregation'!T:T,'EPA Export Aggregation'!$A:$A,$B76,'EPA Export Aggregation'!$D:$D,$A$1)*IF($A76="CH4",About!$D$58,IF($A76="N2O",About!$D$59,1))</f>
        <v>9.7650287450999993E-3</v>
      </c>
      <c r="R76" s="415">
        <f>SUMIFS('EPA Export Aggregation'!U:U,'EPA Export Aggregation'!$A:$A,$B76,'EPA Export Aggregation'!$D:$D,$A$1)*IF($A76="CH4",About!$D$58,IF($A76="N2O",About!$D$59,1))</f>
        <v>9.3764400581000003E-3</v>
      </c>
      <c r="S76" s="415">
        <f>SUMIFS('EPA Export Aggregation'!V:V,'EPA Export Aggregation'!$A:$A,$B76,'EPA Export Aggregation'!$D:$D,$A$1)*IF($A76="CH4",About!$D$58,IF($A76="N2O",About!$D$59,1))</f>
        <v>1.11516992398E-2</v>
      </c>
      <c r="T76" s="415">
        <f>SUMIFS('EPA Export Aggregation'!W:W,'EPA Export Aggregation'!$A:$A,$B76,'EPA Export Aggregation'!$D:$D,$A$1)*IF($A76="CH4",About!$D$58,IF($A76="N2O",About!$D$59,1))</f>
        <v>1.0853528684799999E-2</v>
      </c>
      <c r="U76" s="415">
        <f>SUMIFS('EPA Export Aggregation'!X:X,'EPA Export Aggregation'!$A:$A,$B76,'EPA Export Aggregation'!$D:$D,$A$1)*IF($A76="CH4",About!$D$58,IF($A76="N2O",About!$D$59,1))</f>
        <v>1.0219979112499999E-2</v>
      </c>
      <c r="V76" s="415">
        <f>SUMIFS('EPA Export Aggregation'!Y:Y,'EPA Export Aggregation'!$A:$A,$B76,'EPA Export Aggregation'!$D:$D,$A$1)*IF($A76="CH4",About!$D$58,IF($A76="N2O",About!$D$59,1))</f>
        <v>7.0700846311000003E-3</v>
      </c>
      <c r="W76" s="415">
        <f>SUMIFS('EPA Export Aggregation'!Z:Z,'EPA Export Aggregation'!$A:$A,$B76,'EPA Export Aggregation'!$D:$D,$A$1)*IF($A76="CH4",About!$D$58,IF($A76="N2O",About!$D$59,1))</f>
        <v>6.2451035178E-3</v>
      </c>
      <c r="X76" s="415">
        <f>SUMIFS('EPA Export Aggregation'!AA:AA,'EPA Export Aggregation'!$A:$A,$B76,'EPA Export Aggregation'!$D:$D,$A$1)*IF($A76="CH4",About!$D$58,IF($A76="N2O",About!$D$59,1))</f>
        <v>8.0483102073799995E-2</v>
      </c>
      <c r="Y76" s="415">
        <f>SUMIFS('EPA Export Aggregation'!AB:AB,'EPA Export Aggregation'!$A:$A,$B76,'EPA Export Aggregation'!$D:$D,$A$1)*IF($A76="CH4",About!$D$58,IF($A76="N2O",About!$D$59,1))</f>
        <v>8.7556342353500002E-2</v>
      </c>
      <c r="Z76" s="415">
        <f>SUMIFS('EPA Export Aggregation'!AC:AC,'EPA Export Aggregation'!$A:$A,$B76,'EPA Export Aggregation'!$D:$D,$A$1)*IF($A76="CH4",About!$D$58,IF($A76="N2O",About!$D$59,1))</f>
        <v>2.5262675871E-2</v>
      </c>
      <c r="AA76" s="415">
        <f>SUMIFS('EPA Export Aggregation'!AD:AD,'EPA Export Aggregation'!$A:$A,$B76,'EPA Export Aggregation'!$D:$D,$A$1)*IF($A76="CH4",About!$D$58,IF($A76="N2O",About!$D$59,1))</f>
        <v>1.8052316247800002E-2</v>
      </c>
      <c r="AB76" s="415">
        <f>SUMIFS('EPA Export Aggregation'!AE:AE,'EPA Export Aggregation'!$A:$A,$B76,'EPA Export Aggregation'!$D:$D,$A$1)*IF($A76="CH4",About!$D$58,IF($A76="N2O",About!$D$59,1))</f>
        <v>1.64611190287E-2</v>
      </c>
      <c r="AC76" s="415">
        <f>SUMIFS('EPA Export Aggregation'!AF:AF,'EPA Export Aggregation'!$A:$A,$B76,'EPA Export Aggregation'!$D:$D,$A$1)*IF($A76="CH4",About!$D$58,IF($A76="N2O",About!$D$59,1))</f>
        <v>1.51481103701E-2</v>
      </c>
      <c r="AD76" s="415">
        <f>SUMIFS('EPA Export Aggregation'!AG:AG,'EPA Export Aggregation'!$A:$A,$B76,'EPA Export Aggregation'!$D:$D,$A$1)*IF($A76="CH4",About!$D$58,IF($A76="N2O",About!$D$59,1))</f>
        <v>1.32685158372E-2</v>
      </c>
      <c r="AE76" s="415">
        <f>SUMIFS('EPA Export Aggregation'!AH:AH,'EPA Export Aggregation'!$A:$A,$B76,'EPA Export Aggregation'!$D:$D,$A$1)*IF($A76="CH4",About!$D$58,IF($A76="N2O",About!$D$59,1))</f>
        <v>1.3341334586499999E-2</v>
      </c>
      <c r="AF76" s="415">
        <f>SUMIFS('EPA Export Aggregation'!AI:AI,'EPA Export Aggregation'!$A:$A,$B76,'EPA Export Aggregation'!$D:$D,$A$1)*IF($A76="CH4",About!$D$58,IF($A76="N2O",About!$D$59,1))</f>
        <v>7.9030185197999994E-3</v>
      </c>
      <c r="AG76" s="415">
        <f>SUMIFS('EPA Export Aggregation'!AJ:AJ,'EPA Export Aggregation'!$A:$A,$B76,'EPA Export Aggregation'!$D:$D,$A$1)*IF($A76="CH4",About!$D$58,IF($A76="N2O",About!$D$59,1))</f>
        <v>7.9623342446999996E-3</v>
      </c>
      <c r="AH76" s="415">
        <f>SUMIFS('EPA Export Aggregation'!AK:AK,'EPA Export Aggregation'!$A:$A,$B76,'EPA Export Aggregation'!$D:$D,$A$1)*IF($A76="CH4",About!$D$58,IF($A76="N2O",About!$D$59,1))</f>
        <v>8.3078528208000001E-3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0.13384612005131249</v>
      </c>
      <c r="D80" s="415">
        <f>SUMIFS('EPA Export Aggregation'!G:G,'EPA Export Aggregation'!$A:$A,$B80,'EPA Export Aggregation'!$D:$D,$A$1)*IF($A80="CH4",About!$D$58,IF($A80="N2O",About!$D$59,1))</f>
        <v>0.13384612005131249</v>
      </c>
      <c r="E80" s="415">
        <f>SUMIFS('EPA Export Aggregation'!H:H,'EPA Export Aggregation'!$A:$A,$B80,'EPA Export Aggregation'!$D:$D,$A$1)*IF($A80="CH4",About!$D$58,IF($A80="N2O",About!$D$59,1))</f>
        <v>0.13384612005131249</v>
      </c>
      <c r="F80" s="415">
        <f>SUMIFS('EPA Export Aggregation'!I:I,'EPA Export Aggregation'!$A:$A,$B80,'EPA Export Aggregation'!$D:$D,$A$1)*IF($A80="CH4",About!$D$58,IF($A80="N2O",About!$D$59,1))</f>
        <v>0.1673076507271907</v>
      </c>
      <c r="G80" s="415">
        <f>SUMIFS('EPA Export Aggregation'!J:J,'EPA Export Aggregation'!$A:$A,$B80,'EPA Export Aggregation'!$D:$D,$A$1)*IF($A80="CH4",About!$D$58,IF($A80="N2O",About!$D$59,1))</f>
        <v>0.1840384164019295</v>
      </c>
      <c r="H80" s="415">
        <f>SUMIFS('EPA Export Aggregation'!K:K,'EPA Export Aggregation'!$A:$A,$B80,'EPA Export Aggregation'!$D:$D,$A$1)*IF($A80="CH4",About!$D$58,IF($A80="N2O",About!$D$59,1))</f>
        <v>0.23127386567151861</v>
      </c>
      <c r="I80" s="415">
        <f>SUMIFS('EPA Export Aggregation'!L:L,'EPA Export Aggregation'!$A:$A,$B80,'EPA Export Aggregation'!$D:$D,$A$1)*IF($A80="CH4",About!$D$58,IF($A80="N2O",About!$D$59,1))</f>
        <v>0.25682103826749758</v>
      </c>
      <c r="J80" s="415">
        <f>SUMIFS('EPA Export Aggregation'!M:M,'EPA Export Aggregation'!$A:$A,$B80,'EPA Export Aggregation'!$D:$D,$A$1)*IF($A80="CH4",About!$D$58,IF($A80="N2O",About!$D$59,1))</f>
        <v>0.2714084881310766</v>
      </c>
      <c r="K80" s="415">
        <f>SUMIFS('EPA Export Aggregation'!N:N,'EPA Export Aggregation'!$A:$A,$B80,'EPA Export Aggregation'!$D:$D,$A$1)*IF($A80="CH4",About!$D$58,IF($A80="N2O",About!$D$59,1))</f>
        <v>0.33304658973348589</v>
      </c>
      <c r="L80" s="415">
        <f>SUMIFS('EPA Export Aggregation'!O:O,'EPA Export Aggregation'!$A:$A,$B80,'EPA Export Aggregation'!$D:$D,$A$1)*IF($A80="CH4",About!$D$58,IF($A80="N2O",About!$D$59,1))</f>
        <v>0.33821047383711972</v>
      </c>
      <c r="M80" s="415">
        <f>SUMIFS('EPA Export Aggregation'!P:P,'EPA Export Aggregation'!$A:$A,$B80,'EPA Export Aggregation'!$D:$D,$A$1)*IF($A80="CH4",About!$D$58,IF($A80="N2O",About!$D$59,1))</f>
        <v>0.28879646642537049</v>
      </c>
      <c r="N80" s="415">
        <f>SUMIFS('EPA Export Aggregation'!Q:Q,'EPA Export Aggregation'!$A:$A,$B80,'EPA Export Aggregation'!$D:$D,$A$1)*IF($A80="CH4",About!$D$58,IF($A80="N2O",About!$D$59,1))</f>
        <v>0.20347144959101249</v>
      </c>
      <c r="O80" s="415">
        <f>SUMIFS('EPA Export Aggregation'!R:R,'EPA Export Aggregation'!$A:$A,$B80,'EPA Export Aggregation'!$D:$D,$A$1)*IF($A80="CH4",About!$D$58,IF($A80="N2O",About!$D$59,1))</f>
        <v>0.19933909633971059</v>
      </c>
      <c r="P80" s="415">
        <f>SUMIFS('EPA Export Aggregation'!S:S,'EPA Export Aggregation'!$A:$A,$B80,'EPA Export Aggregation'!$D:$D,$A$1)*IF($A80="CH4",About!$D$58,IF($A80="N2O",About!$D$59,1))</f>
        <v>0.18390367737803751</v>
      </c>
      <c r="Q80" s="415">
        <f>SUMIFS('EPA Export Aggregation'!T:T,'EPA Export Aggregation'!$A:$A,$B80,'EPA Export Aggregation'!$D:$D,$A$1)*IF($A80="CH4",About!$D$58,IF($A80="N2O",About!$D$59,1))</f>
        <v>0.17098406787609169</v>
      </c>
      <c r="R80" s="415">
        <f>SUMIFS('EPA Export Aggregation'!U:U,'EPA Export Aggregation'!$A:$A,$B80,'EPA Export Aggregation'!$D:$D,$A$1)*IF($A80="CH4",About!$D$58,IF($A80="N2O",About!$D$59,1))</f>
        <v>0.1577232386112265</v>
      </c>
      <c r="S80" s="415">
        <f>SUMIFS('EPA Export Aggregation'!V:V,'EPA Export Aggregation'!$A:$A,$B80,'EPA Export Aggregation'!$D:$D,$A$1)*IF($A80="CH4",About!$D$58,IF($A80="N2O",About!$D$59,1))</f>
        <v>0.16835391618786821</v>
      </c>
      <c r="T80" s="415">
        <f>SUMIFS('EPA Export Aggregation'!W:W,'EPA Export Aggregation'!$A:$A,$B80,'EPA Export Aggregation'!$D:$D,$A$1)*IF($A80="CH4",About!$D$58,IF($A80="N2O",About!$D$59,1))</f>
        <v>0.16097735398587701</v>
      </c>
      <c r="U80" s="415">
        <f>SUMIFS('EPA Export Aggregation'!X:X,'EPA Export Aggregation'!$A:$A,$B80,'EPA Export Aggregation'!$D:$D,$A$1)*IF($A80="CH4",About!$D$58,IF($A80="N2O",About!$D$59,1))</f>
        <v>0.14491718696792641</v>
      </c>
      <c r="V80" s="415">
        <f>SUMIFS('EPA Export Aggregation'!Y:Y,'EPA Export Aggregation'!$A:$A,$B80,'EPA Export Aggregation'!$D:$D,$A$1)*IF($A80="CH4",About!$D$58,IF($A80="N2O",About!$D$59,1))</f>
        <v>8.9966960542895602E-2</v>
      </c>
      <c r="W80" s="415">
        <f>SUMIFS('EPA Export Aggregation'!Z:Z,'EPA Export Aggregation'!$A:$A,$B80,'EPA Export Aggregation'!$D:$D,$A$1)*IF($A80="CH4",About!$D$58,IF($A80="N2O",About!$D$59,1))</f>
        <v>8.0001789988583705E-2</v>
      </c>
      <c r="X80" s="415">
        <f>SUMIFS('EPA Export Aggregation'!AA:AA,'EPA Export Aggregation'!$A:$A,$B80,'EPA Export Aggregation'!$D:$D,$A$1)*IF($A80="CH4",About!$D$58,IF($A80="N2O",About!$D$59,1))</f>
        <v>0.29331321039288177</v>
      </c>
      <c r="Y80" s="415">
        <f>SUMIFS('EPA Export Aggregation'!AB:AB,'EPA Export Aggregation'!$A:$A,$B80,'EPA Export Aggregation'!$D:$D,$A$1)*IF($A80="CH4",About!$D$58,IF($A80="N2O",About!$D$59,1))</f>
        <v>0.23928228911482849</v>
      </c>
      <c r="Z80" s="415">
        <f>SUMIFS('EPA Export Aggregation'!AC:AC,'EPA Export Aggregation'!$A:$A,$B80,'EPA Export Aggregation'!$D:$D,$A$1)*IF($A80="CH4",About!$D$58,IF($A80="N2O",About!$D$59,1))</f>
        <v>0.2095444963104327</v>
      </c>
      <c r="AA80" s="415">
        <f>SUMIFS('EPA Export Aggregation'!AD:AD,'EPA Export Aggregation'!$A:$A,$B80,'EPA Export Aggregation'!$D:$D,$A$1)*IF($A80="CH4",About!$D$58,IF($A80="N2O",About!$D$59,1))</f>
        <v>0.21546395952739339</v>
      </c>
      <c r="AB80" s="415">
        <f>SUMIFS('EPA Export Aggregation'!AE:AE,'EPA Export Aggregation'!$A:$A,$B80,'EPA Export Aggregation'!$D:$D,$A$1)*IF($A80="CH4",About!$D$58,IF($A80="N2O",About!$D$59,1))</f>
        <v>0.2094478976626753</v>
      </c>
      <c r="AC80" s="415">
        <f>SUMIFS('EPA Export Aggregation'!AF:AF,'EPA Export Aggregation'!$A:$A,$B80,'EPA Export Aggregation'!$D:$D,$A$1)*IF($A80="CH4",About!$D$58,IF($A80="N2O",About!$D$59,1))</f>
        <v>0.1491903962600907</v>
      </c>
      <c r="AD80" s="415">
        <f>SUMIFS('EPA Export Aggregation'!AG:AG,'EPA Export Aggregation'!$A:$A,$B80,'EPA Export Aggregation'!$D:$D,$A$1)*IF($A80="CH4",About!$D$58,IF($A80="N2O",About!$D$59,1))</f>
        <v>0.1014208330404589</v>
      </c>
      <c r="AE80" s="415">
        <f>SUMIFS('EPA Export Aggregation'!AH:AH,'EPA Export Aggregation'!$A:$A,$B80,'EPA Export Aggregation'!$D:$D,$A$1)*IF($A80="CH4",About!$D$58,IF($A80="N2O",About!$D$59,1))</f>
        <v>9.1908194264926593E-2</v>
      </c>
      <c r="AF80" s="415">
        <f>SUMIFS('EPA Export Aggregation'!AI:AI,'EPA Export Aggregation'!$A:$A,$B80,'EPA Export Aggregation'!$D:$D,$A$1)*IF($A80="CH4",About!$D$58,IF($A80="N2O",About!$D$59,1))</f>
        <v>5.4009572097783801E-2</v>
      </c>
      <c r="AG80" s="415">
        <f>SUMIFS('EPA Export Aggregation'!AJ:AJ,'EPA Export Aggregation'!$A:$A,$B80,'EPA Export Aggregation'!$D:$D,$A$1)*IF($A80="CH4",About!$D$58,IF($A80="N2O",About!$D$59,1))</f>
        <v>5.1052132420198799E-2</v>
      </c>
      <c r="AH80" s="415">
        <f>SUMIFS('EPA Export Aggregation'!AK:AK,'EPA Export Aggregation'!$A:$A,$B80,'EPA Export Aggregation'!$D:$D,$A$1)*IF($A80="CH4",About!$D$58,IF($A80="N2O",About!$D$59,1))</f>
        <v>5.8117378194092101E-2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2.6905074800000001E-2</v>
      </c>
      <c r="D84" s="415">
        <f>SUMIFS('EPA Export Aggregation'!G:G,'EPA Export Aggregation'!$A:$A,$B84,'EPA Export Aggregation'!$D:$D,$A$1)*IF($A84="CH4",About!$D$58,IF($A84="N2O",About!$D$59,1))</f>
        <v>2.6905074800000001E-2</v>
      </c>
      <c r="E84" s="415">
        <f>SUMIFS('EPA Export Aggregation'!H:H,'EPA Export Aggregation'!$A:$A,$B84,'EPA Export Aggregation'!$D:$D,$A$1)*IF($A84="CH4",About!$D$58,IF($A84="N2O",About!$D$59,1))</f>
        <v>2.6905074800000001E-2</v>
      </c>
      <c r="F84" s="415">
        <f>SUMIFS('EPA Export Aggregation'!I:I,'EPA Export Aggregation'!$A:$A,$B84,'EPA Export Aggregation'!$D:$D,$A$1)*IF($A84="CH4",About!$D$58,IF($A84="N2O",About!$D$59,1))</f>
        <v>3.3631343500000001E-2</v>
      </c>
      <c r="G84" s="415">
        <f>SUMIFS('EPA Export Aggregation'!J:J,'EPA Export Aggregation'!$A:$A,$B84,'EPA Export Aggregation'!$D:$D,$A$1)*IF($A84="CH4",About!$D$58,IF($A84="N2O",About!$D$59,1))</f>
        <v>3.6994477849999999E-2</v>
      </c>
      <c r="H84" s="415">
        <f>SUMIFS('EPA Export Aggregation'!K:K,'EPA Export Aggregation'!$A:$A,$B84,'EPA Export Aggregation'!$D:$D,$A$1)*IF($A84="CH4",About!$D$58,IF($A84="N2O",About!$D$59,1))</f>
        <v>4.6489509499999998E-2</v>
      </c>
      <c r="I84" s="415">
        <f>SUMIFS('EPA Export Aggregation'!L:L,'EPA Export Aggregation'!$A:$A,$B84,'EPA Export Aggregation'!$D:$D,$A$1)*IF($A84="CH4",About!$D$58,IF($A84="N2O",About!$D$59,1))</f>
        <v>5.1624872850000003E-2</v>
      </c>
      <c r="J84" s="415">
        <f>SUMIFS('EPA Export Aggregation'!M:M,'EPA Export Aggregation'!$A:$A,$B84,'EPA Export Aggregation'!$D:$D,$A$1)*IF($A84="CH4",About!$D$58,IF($A84="N2O",About!$D$59,1))</f>
        <v>5.4557169949999998E-2</v>
      </c>
      <c r="K84" s="415">
        <f>SUMIFS('EPA Export Aggregation'!N:N,'EPA Export Aggregation'!$A:$A,$B84,'EPA Export Aggregation'!$D:$D,$A$1)*IF($A84="CH4",About!$D$58,IF($A84="N2O",About!$D$59,1))</f>
        <v>6.6896693300000004E-2</v>
      </c>
      <c r="L84" s="415">
        <f>SUMIFS('EPA Export Aggregation'!O:O,'EPA Export Aggregation'!$A:$A,$B84,'EPA Export Aggregation'!$D:$D,$A$1)*IF($A84="CH4",About!$D$58,IF($A84="N2O",About!$D$59,1))</f>
        <v>6.7884052850000001E-2</v>
      </c>
      <c r="M84" s="415">
        <f>SUMIFS('EPA Export Aggregation'!P:P,'EPA Export Aggregation'!$A:$A,$B84,'EPA Export Aggregation'!$D:$D,$A$1)*IF($A84="CH4",About!$D$58,IF($A84="N2O",About!$D$59,1))</f>
        <v>5.4867360550000001E-2</v>
      </c>
      <c r="N84" s="415">
        <f>SUMIFS('EPA Export Aggregation'!Q:Q,'EPA Export Aggregation'!$A:$A,$B84,'EPA Export Aggregation'!$D:$D,$A$1)*IF($A84="CH4",About!$D$58,IF($A84="N2O",About!$D$59,1))</f>
        <v>3.7305138449999997E-2</v>
      </c>
      <c r="O84" s="415">
        <f>SUMIFS('EPA Export Aggregation'!R:R,'EPA Export Aggregation'!$A:$A,$B84,'EPA Export Aggregation'!$D:$D,$A$1)*IF($A84="CH4",About!$D$58,IF($A84="N2O",About!$D$59,1))</f>
        <v>3.3112569250000001E-2</v>
      </c>
      <c r="P84" s="415">
        <f>SUMIFS('EPA Export Aggregation'!S:S,'EPA Export Aggregation'!$A:$A,$B84,'EPA Export Aggregation'!$D:$D,$A$1)*IF($A84="CH4",About!$D$58,IF($A84="N2O",About!$D$59,1))</f>
        <v>3.9891047899999997E-2</v>
      </c>
      <c r="Q84" s="415">
        <f>SUMIFS('EPA Export Aggregation'!T:T,'EPA Export Aggregation'!$A:$A,$B84,'EPA Export Aggregation'!$D:$D,$A$1)*IF($A84="CH4",About!$D$58,IF($A84="N2O",About!$D$59,1))</f>
        <v>3.829281055E-2</v>
      </c>
      <c r="R84" s="415">
        <f>SUMIFS('EPA Export Aggregation'!U:U,'EPA Export Aggregation'!$A:$A,$B84,'EPA Export Aggregation'!$D:$D,$A$1)*IF($A84="CH4",About!$D$58,IF($A84="N2O",About!$D$59,1))</f>
        <v>4.1640202250000001E-2</v>
      </c>
      <c r="S84" s="415">
        <f>SUMIFS('EPA Export Aggregation'!V:V,'EPA Export Aggregation'!$A:$A,$B84,'EPA Export Aggregation'!$D:$D,$A$1)*IF($A84="CH4",About!$D$58,IF($A84="N2O",About!$D$59,1))</f>
        <v>4.0436997549999999E-2</v>
      </c>
      <c r="T84" s="415">
        <f>SUMIFS('EPA Export Aggregation'!W:W,'EPA Export Aggregation'!$A:$A,$B84,'EPA Export Aggregation'!$D:$D,$A$1)*IF($A84="CH4",About!$D$58,IF($A84="N2O",About!$D$59,1))</f>
        <v>3.2534471600000003E-2</v>
      </c>
      <c r="U84" s="415">
        <f>SUMIFS('EPA Export Aggregation'!X:X,'EPA Export Aggregation'!$A:$A,$B84,'EPA Export Aggregation'!$D:$D,$A$1)*IF($A84="CH4",About!$D$58,IF($A84="N2O",About!$D$59,1))</f>
        <v>2.9875709800000001E-2</v>
      </c>
      <c r="V84" s="415">
        <f>SUMIFS('EPA Export Aggregation'!Y:Y,'EPA Export Aggregation'!$A:$A,$B84,'EPA Export Aggregation'!$D:$D,$A$1)*IF($A84="CH4",About!$D$58,IF($A84="N2O",About!$D$59,1))</f>
        <v>2.0541972750000002E-2</v>
      </c>
      <c r="W84" s="415">
        <f>SUMIFS('EPA Export Aggregation'!Z:Z,'EPA Export Aggregation'!$A:$A,$B84,'EPA Export Aggregation'!$D:$D,$A$1)*IF($A84="CH4",About!$D$58,IF($A84="N2O",About!$D$59,1))</f>
        <v>1.7750866000000001E-2</v>
      </c>
      <c r="X84" s="415">
        <f>SUMIFS('EPA Export Aggregation'!AA:AA,'EPA Export Aggregation'!$A:$A,$B84,'EPA Export Aggregation'!$D:$D,$A$1)*IF($A84="CH4",About!$D$58,IF($A84="N2O",About!$D$59,1))</f>
        <v>6.9247877700000002E-2</v>
      </c>
      <c r="Y84" s="415">
        <f>SUMIFS('EPA Export Aggregation'!AB:AB,'EPA Export Aggregation'!$A:$A,$B84,'EPA Export Aggregation'!$D:$D,$A$1)*IF($A84="CH4",About!$D$58,IF($A84="N2O",About!$D$59,1))</f>
        <v>4.1924474699999999E-2</v>
      </c>
      <c r="Z84" s="415">
        <f>SUMIFS('EPA Export Aggregation'!AC:AC,'EPA Export Aggregation'!$A:$A,$B84,'EPA Export Aggregation'!$D:$D,$A$1)*IF($A84="CH4",About!$D$58,IF($A84="N2O",About!$D$59,1))</f>
        <v>4.2464871299999998E-2</v>
      </c>
      <c r="AA84" s="415">
        <f>SUMIFS('EPA Export Aggregation'!AD:AD,'EPA Export Aggregation'!$A:$A,$B84,'EPA Export Aggregation'!$D:$D,$A$1)*IF($A84="CH4",About!$D$58,IF($A84="N2O",About!$D$59,1))</f>
        <v>3.3106243049999998E-2</v>
      </c>
      <c r="AB84" s="415">
        <f>SUMIFS('EPA Export Aggregation'!AE:AE,'EPA Export Aggregation'!$A:$A,$B84,'EPA Export Aggregation'!$D:$D,$A$1)*IF($A84="CH4",About!$D$58,IF($A84="N2O",About!$D$59,1))</f>
        <v>3.1209428800000001E-2</v>
      </c>
      <c r="AC84" s="415">
        <f>SUMIFS('EPA Export Aggregation'!AF:AF,'EPA Export Aggregation'!$A:$A,$B84,'EPA Export Aggregation'!$D:$D,$A$1)*IF($A84="CH4",About!$D$58,IF($A84="N2O",About!$D$59,1))</f>
        <v>3.0373491499999999E-2</v>
      </c>
      <c r="AD84" s="415">
        <f>SUMIFS('EPA Export Aggregation'!AG:AG,'EPA Export Aggregation'!$A:$A,$B84,'EPA Export Aggregation'!$D:$D,$A$1)*IF($A84="CH4",About!$D$58,IF($A84="N2O",About!$D$59,1))</f>
        <v>2.9518615549999998E-2</v>
      </c>
      <c r="AE84" s="415">
        <f>SUMIFS('EPA Export Aggregation'!AH:AH,'EPA Export Aggregation'!$A:$A,$B84,'EPA Export Aggregation'!$D:$D,$A$1)*IF($A84="CH4",About!$D$58,IF($A84="N2O",About!$D$59,1))</f>
        <v>3.0688222300000002E-2</v>
      </c>
      <c r="AF84" s="415">
        <f>SUMIFS('EPA Export Aggregation'!AI:AI,'EPA Export Aggregation'!$A:$A,$B84,'EPA Export Aggregation'!$D:$D,$A$1)*IF($A84="CH4",About!$D$58,IF($A84="N2O",About!$D$59,1))</f>
        <v>1.8489609649999999E-2</v>
      </c>
      <c r="AG84" s="415">
        <f>SUMIFS('EPA Export Aggregation'!AJ:AJ,'EPA Export Aggregation'!$A:$A,$B84,'EPA Export Aggregation'!$D:$D,$A$1)*IF($A84="CH4",About!$D$58,IF($A84="N2O",About!$D$59,1))</f>
        <v>2.15470325E-2</v>
      </c>
      <c r="AH84" s="415">
        <f>SUMIFS('EPA Export Aggregation'!AK:AK,'EPA Export Aggregation'!$A:$A,$B84,'EPA Export Aggregation'!$D:$D,$A$1)*IF($A84="CH4",About!$D$58,IF($A84="N2O",About!$D$59,1))</f>
        <v>2.6001058000000001E-2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2.3629664099999999E-3</v>
      </c>
      <c r="D87" s="415">
        <f>SUMIFS('EPA Export Aggregation'!$F:$F,'EPA Export Aggregation'!$A:$A,$B87,'EPA Export Aggregation'!$D:$D,$A$1)*IF($A87="CH4",About!$D$58,IF($A87="N2O",About!$D$59,1))</f>
        <v>2.3629664099999999E-3</v>
      </c>
      <c r="E87" s="415">
        <f>SUMIFS('EPA Export Aggregation'!$F:$F,'EPA Export Aggregation'!$A:$A,$B87,'EPA Export Aggregation'!$D:$D,$A$1)*IF($A87="CH4",About!$D$58,IF($A87="N2O",About!$D$59,1))</f>
        <v>2.3629664099999999E-3</v>
      </c>
      <c r="F87" s="415">
        <f>SUMIFS('EPA Export Aggregation'!$F:$F,'EPA Export Aggregation'!$A:$A,$B87,'EPA Export Aggregation'!$D:$D,$A$1)*IF($A87="CH4",About!$D$58,IF($A87="N2O",About!$D$59,1))</f>
        <v>2.3629664099999999E-3</v>
      </c>
      <c r="G87" s="415">
        <f>SUMIFS('EPA Export Aggregation'!$F:$F,'EPA Export Aggregation'!$A:$A,$B87,'EPA Export Aggregation'!$D:$D,$A$1)*IF($A87="CH4",About!$D$58,IF($A87="N2O",About!$D$59,1))</f>
        <v>2.3629664099999999E-3</v>
      </c>
      <c r="H87" s="415">
        <f>SUMIFS('EPA Export Aggregation'!$F:$F,'EPA Export Aggregation'!$A:$A,$B87,'EPA Export Aggregation'!$D:$D,$A$1)*IF($A87="CH4",About!$D$58,IF($A87="N2O",About!$D$59,1))</f>
        <v>2.3629664099999999E-3</v>
      </c>
      <c r="I87" s="415">
        <f>SUMIFS('EPA Export Aggregation'!$F:$F,'EPA Export Aggregation'!$A:$A,$B87,'EPA Export Aggregation'!$D:$D,$A$1)*IF($A87="CH4",About!$D$58,IF($A87="N2O",About!$D$59,1))</f>
        <v>2.3629664099999999E-3</v>
      </c>
      <c r="J87" s="415">
        <f>SUMIFS('EPA Export Aggregation'!$F:$F,'EPA Export Aggregation'!$A:$A,$B87,'EPA Export Aggregation'!$D:$D,$A$1)*IF($A87="CH4",About!$D$58,IF($A87="N2O",About!$D$59,1))</f>
        <v>2.3629664099999999E-3</v>
      </c>
      <c r="K87" s="415">
        <f>SUMIFS('EPA Export Aggregation'!$F:$F,'EPA Export Aggregation'!$A:$A,$B87,'EPA Export Aggregation'!$D:$D,$A$1)*IF($A87="CH4",About!$D$58,IF($A87="N2O",About!$D$59,1))</f>
        <v>2.3629664099999999E-3</v>
      </c>
      <c r="L87" s="415">
        <f>SUMIFS('EPA Export Aggregation'!$F:$F,'EPA Export Aggregation'!$A:$A,$B87,'EPA Export Aggregation'!$D:$D,$A$1)*IF($A87="CH4",About!$D$58,IF($A87="N2O",About!$D$59,1))</f>
        <v>2.3629664099999999E-3</v>
      </c>
      <c r="M87" s="415">
        <f>SUMIFS('EPA Export Aggregation'!$F:$F,'EPA Export Aggregation'!$A:$A,$B87,'EPA Export Aggregation'!$D:$D,$A$1)*IF($A87="CH4",About!$D$58,IF($A87="N2O",About!$D$59,1))</f>
        <v>2.3629664099999999E-3</v>
      </c>
      <c r="N87" s="415">
        <f>SUMIFS('EPA Export Aggregation'!$F:$F,'EPA Export Aggregation'!$A:$A,$B87,'EPA Export Aggregation'!$D:$D,$A$1)*IF($A87="CH4",About!$D$58,IF($A87="N2O",About!$D$59,1))</f>
        <v>2.3629664099999999E-3</v>
      </c>
      <c r="O87" s="415">
        <f>SUMIFS('EPA Export Aggregation'!$F:$F,'EPA Export Aggregation'!$A:$A,$B87,'EPA Export Aggregation'!$D:$D,$A$1)*IF($A87="CH4",About!$D$58,IF($A87="N2O",About!$D$59,1))</f>
        <v>2.3629664099999999E-3</v>
      </c>
      <c r="P87" s="415">
        <f>SUMIFS('EPA Export Aggregation'!$F:$F,'EPA Export Aggregation'!$A:$A,$B87,'EPA Export Aggregation'!$D:$D,$A$1)*IF($A87="CH4",About!$D$58,IF($A87="N2O",About!$D$59,1))</f>
        <v>2.3629664099999999E-3</v>
      </c>
      <c r="Q87" s="415">
        <f>SUMIFS('EPA Export Aggregation'!$F:$F,'EPA Export Aggregation'!$A:$A,$B87,'EPA Export Aggregation'!$D:$D,$A$1)*IF($A87="CH4",About!$D$58,IF($A87="N2O",About!$D$59,1))</f>
        <v>2.3629664099999999E-3</v>
      </c>
      <c r="R87" s="415">
        <f>SUMIFS('EPA Export Aggregation'!$F:$F,'EPA Export Aggregation'!$A:$A,$B87,'EPA Export Aggregation'!$D:$D,$A$1)*IF($A87="CH4",About!$D$58,IF($A87="N2O",About!$D$59,1))</f>
        <v>2.3629664099999999E-3</v>
      </c>
      <c r="S87" s="415">
        <f>SUMIFS('EPA Export Aggregation'!$F:$F,'EPA Export Aggregation'!$A:$A,$B87,'EPA Export Aggregation'!$D:$D,$A$1)*IF($A87="CH4",About!$D$58,IF($A87="N2O",About!$D$59,1))</f>
        <v>2.3629664099999999E-3</v>
      </c>
      <c r="T87" s="415">
        <f>SUMIFS('EPA Export Aggregation'!$F:$F,'EPA Export Aggregation'!$A:$A,$B87,'EPA Export Aggregation'!$D:$D,$A$1)*IF($A87="CH4",About!$D$58,IF($A87="N2O",About!$D$59,1))</f>
        <v>2.3629664099999999E-3</v>
      </c>
      <c r="U87" s="415">
        <f>SUMIFS('EPA Export Aggregation'!$F:$F,'EPA Export Aggregation'!$A:$A,$B87,'EPA Export Aggregation'!$D:$D,$A$1)*IF($A87="CH4",About!$D$58,IF($A87="N2O",About!$D$59,1))</f>
        <v>2.3629664099999999E-3</v>
      </c>
      <c r="V87" s="415">
        <f>SUMIFS('EPA Export Aggregation'!$F:$F,'EPA Export Aggregation'!$A:$A,$B87,'EPA Export Aggregation'!$D:$D,$A$1)*IF($A87="CH4",About!$D$58,IF($A87="N2O",About!$D$59,1))</f>
        <v>2.3629664099999999E-3</v>
      </c>
      <c r="W87" s="415">
        <f>SUMIFS('EPA Export Aggregation'!$F:$F,'EPA Export Aggregation'!$A:$A,$B87,'EPA Export Aggregation'!$D:$D,$A$1)*IF($A87="CH4",About!$D$58,IF($A87="N2O",About!$D$59,1))</f>
        <v>2.3629664099999999E-3</v>
      </c>
      <c r="X87" s="415">
        <f>SUMIFS('EPA Export Aggregation'!$F:$F,'EPA Export Aggregation'!$A:$A,$B87,'EPA Export Aggregation'!$D:$D,$A$1)*IF($A87="CH4",About!$D$58,IF($A87="N2O",About!$D$59,1))</f>
        <v>2.3629664099999999E-3</v>
      </c>
      <c r="Y87" s="415">
        <f>SUMIFS('EPA Export Aggregation'!$F:$F,'EPA Export Aggregation'!$A:$A,$B87,'EPA Export Aggregation'!$D:$D,$A$1)*IF($A87="CH4",About!$D$58,IF($A87="N2O",About!$D$59,1))</f>
        <v>2.3629664099999999E-3</v>
      </c>
      <c r="Z87" s="415">
        <f>SUMIFS('EPA Export Aggregation'!$F:$F,'EPA Export Aggregation'!$A:$A,$B87,'EPA Export Aggregation'!$D:$D,$A$1)*IF($A87="CH4",About!$D$58,IF($A87="N2O",About!$D$59,1))</f>
        <v>2.3629664099999999E-3</v>
      </c>
      <c r="AA87" s="415">
        <f>SUMIFS('EPA Export Aggregation'!$F:$F,'EPA Export Aggregation'!$A:$A,$B87,'EPA Export Aggregation'!$D:$D,$A$1)*IF($A87="CH4",About!$D$58,IF($A87="N2O",About!$D$59,1))</f>
        <v>2.3629664099999999E-3</v>
      </c>
      <c r="AB87" s="415">
        <f>SUMIFS('EPA Export Aggregation'!$F:$F,'EPA Export Aggregation'!$A:$A,$B87,'EPA Export Aggregation'!$D:$D,$A$1)*IF($A87="CH4",About!$D$58,IF($A87="N2O",About!$D$59,1))</f>
        <v>2.3629664099999999E-3</v>
      </c>
      <c r="AC87" s="415">
        <f>SUMIFS('EPA Export Aggregation'!$F:$F,'EPA Export Aggregation'!$A:$A,$B87,'EPA Export Aggregation'!$D:$D,$A$1)*IF($A87="CH4",About!$D$58,IF($A87="N2O",About!$D$59,1))</f>
        <v>2.3629664099999999E-3</v>
      </c>
      <c r="AD87" s="415">
        <f>SUMIFS('EPA Export Aggregation'!$F:$F,'EPA Export Aggregation'!$A:$A,$B87,'EPA Export Aggregation'!$D:$D,$A$1)*IF($A87="CH4",About!$D$58,IF($A87="N2O",About!$D$59,1))</f>
        <v>2.3629664099999999E-3</v>
      </c>
      <c r="AE87" s="415">
        <f>SUMIFS('EPA Export Aggregation'!$F:$F,'EPA Export Aggregation'!$A:$A,$B87,'EPA Export Aggregation'!$D:$D,$A$1)*IF($A87="CH4",About!$D$58,IF($A87="N2O",About!$D$59,1))</f>
        <v>2.3629664099999999E-3</v>
      </c>
      <c r="AF87" s="415">
        <f>SUMIFS('EPA Export Aggregation'!$F:$F,'EPA Export Aggregation'!$A:$A,$B87,'EPA Export Aggregation'!$D:$D,$A$1)*IF($A87="CH4",About!$D$58,IF($A87="N2O",About!$D$59,1))</f>
        <v>2.3629664099999999E-3</v>
      </c>
      <c r="AG87" s="415">
        <f>SUMIFS('EPA Export Aggregation'!$F:$F,'EPA Export Aggregation'!$A:$A,$B87,'EPA Export Aggregation'!$D:$D,$A$1)*IF($A87="CH4",About!$D$58,IF($A87="N2O",About!$D$59,1))</f>
        <v>2.3629664099999999E-3</v>
      </c>
      <c r="AH87" s="415">
        <f>SUMIFS('EPA Export Aggregation'!$F:$F,'EPA Export Aggregation'!$A:$A,$B87,'EPA Export Aggregation'!$D:$D,$A$1)*IF($A87="CH4",About!$D$58,IF($A87="N2O",About!$D$59,1))</f>
        <v>2.3629664099999999E-3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4" t="s">
        <v>473</v>
      </c>
      <c r="B2" s="474"/>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9" t="s">
        <v>476</v>
      </c>
      <c r="B6" s="242" t="s">
        <v>477</v>
      </c>
      <c r="C6" s="242" t="s">
        <v>478</v>
      </c>
      <c r="D6" s="242" t="s">
        <v>479</v>
      </c>
      <c r="E6" s="242" t="s">
        <v>480</v>
      </c>
      <c r="F6" s="242" t="s">
        <v>481</v>
      </c>
      <c r="G6" s="242" t="s">
        <v>482</v>
      </c>
      <c r="H6" s="242" t="s">
        <v>483</v>
      </c>
    </row>
    <row r="7" spans="1:8" ht="14.65" thickBot="1" x14ac:dyDescent="0.5">
      <c r="A7" s="480"/>
      <c r="B7" s="481" t="s">
        <v>484</v>
      </c>
      <c r="C7" s="482"/>
      <c r="D7" s="482"/>
      <c r="E7" s="482"/>
      <c r="F7" s="482"/>
      <c r="G7" s="482"/>
      <c r="H7" s="483"/>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84" t="s">
        <v>534</v>
      </c>
      <c r="B69" s="485"/>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86" t="s">
        <v>476</v>
      </c>
      <c r="B72" s="489" t="s">
        <v>536</v>
      </c>
      <c r="C72" s="490"/>
      <c r="D72" s="489" t="s">
        <v>537</v>
      </c>
      <c r="E72" s="491"/>
      <c r="F72" s="492"/>
      <c r="G72" s="489" t="s">
        <v>538</v>
      </c>
      <c r="H72" s="493"/>
      <c r="I72" s="493"/>
      <c r="J72" s="490"/>
    </row>
    <row r="73" spans="1:10" x14ac:dyDescent="0.45">
      <c r="A73" s="487"/>
      <c r="B73" s="494" t="s">
        <v>539</v>
      </c>
      <c r="C73" s="495"/>
      <c r="D73" s="498" t="s">
        <v>540</v>
      </c>
      <c r="E73" s="494" t="s">
        <v>478</v>
      </c>
      <c r="F73" s="495" t="s">
        <v>479</v>
      </c>
      <c r="G73" s="498" t="s">
        <v>541</v>
      </c>
      <c r="H73" s="498" t="s">
        <v>478</v>
      </c>
      <c r="I73" s="498" t="s">
        <v>479</v>
      </c>
      <c r="J73" s="238" t="s">
        <v>477</v>
      </c>
    </row>
    <row r="74" spans="1:10" x14ac:dyDescent="0.45">
      <c r="A74" s="487"/>
      <c r="B74" s="496"/>
      <c r="C74" s="497"/>
      <c r="D74" s="499"/>
      <c r="E74" s="496"/>
      <c r="F74" s="497"/>
      <c r="G74" s="500"/>
      <c r="H74" s="499"/>
      <c r="I74" s="499"/>
      <c r="J74" s="238" t="s">
        <v>542</v>
      </c>
    </row>
    <row r="75" spans="1:10" ht="14.65" thickBot="1" x14ac:dyDescent="0.5">
      <c r="A75" s="488"/>
      <c r="B75" s="241" t="s">
        <v>543</v>
      </c>
      <c r="C75" s="47" t="s">
        <v>544</v>
      </c>
      <c r="D75" s="47" t="s">
        <v>545</v>
      </c>
      <c r="E75" s="477" t="s">
        <v>546</v>
      </c>
      <c r="F75" s="478"/>
      <c r="G75" s="477" t="s">
        <v>484</v>
      </c>
      <c r="H75" s="475"/>
      <c r="I75" s="475"/>
      <c r="J75" s="476"/>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4" t="s">
        <v>609</v>
      </c>
      <c r="B410" s="474"/>
      <c r="C410" s="474"/>
      <c r="D410" s="474"/>
      <c r="E410" s="474"/>
      <c r="F410" s="474"/>
      <c r="G410" s="474"/>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68" t="s">
        <v>484</v>
      </c>
      <c r="C415" s="468"/>
      <c r="D415" s="469"/>
      <c r="E415" s="467" t="s">
        <v>617</v>
      </c>
      <c r="F415" s="468"/>
      <c r="G415" s="469"/>
      <c r="H415" s="467" t="s">
        <v>484</v>
      </c>
      <c r="I415" s="475"/>
      <c r="J415" s="475"/>
      <c r="K415" s="475"/>
      <c r="L415" s="475"/>
      <c r="M415" s="476"/>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1" t="s">
        <v>662</v>
      </c>
      <c r="B467" s="471"/>
      <c r="C467" s="471"/>
      <c r="D467" s="471"/>
      <c r="E467" s="471"/>
      <c r="F467" s="471"/>
      <c r="G467" s="471"/>
      <c r="H467" s="471"/>
      <c r="I467" s="471"/>
      <c r="J467" s="471"/>
      <c r="K467" s="471"/>
      <c r="L467" s="471"/>
      <c r="M467" s="471"/>
      <c r="N467" s="471"/>
      <c r="O467" s="471"/>
      <c r="P467" s="471"/>
      <c r="Q467" s="471"/>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5"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66"/>
      <c r="B472" s="467" t="s">
        <v>3107</v>
      </c>
      <c r="C472" s="468"/>
      <c r="D472" s="468"/>
      <c r="E472" s="468"/>
      <c r="F472" s="468"/>
      <c r="G472" s="468"/>
      <c r="H472" s="468"/>
      <c r="I472" s="468"/>
      <c r="J472" s="468"/>
      <c r="K472" s="468"/>
      <c r="L472" s="468"/>
      <c r="M472" s="468"/>
      <c r="N472" s="468"/>
      <c r="O472" s="468"/>
      <c r="P472" s="468"/>
      <c r="Q472" s="468"/>
      <c r="R472" s="469"/>
      <c r="S472" s="239"/>
      <c r="T472" s="239"/>
      <c r="U472" s="458" t="s">
        <v>697</v>
      </c>
      <c r="V472" s="459"/>
      <c r="W472" s="467" t="s">
        <v>3107</v>
      </c>
      <c r="X472" s="468"/>
      <c r="Y472" s="468"/>
      <c r="Z472" s="468"/>
      <c r="AA472" s="468"/>
      <c r="AB472" s="468"/>
      <c r="AC472" s="469"/>
      <c r="AD472" s="239"/>
      <c r="AE472" s="239"/>
      <c r="AF472" s="458" t="s">
        <v>697</v>
      </c>
      <c r="AG472" s="459"/>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58" t="s">
        <v>697</v>
      </c>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c r="AB502" s="472"/>
      <c r="AC502" s="472"/>
      <c r="AD502" s="472"/>
      <c r="AE502" s="472"/>
      <c r="AF502" s="472"/>
      <c r="AG502" s="472"/>
      <c r="AH502" s="472"/>
      <c r="AI502" s="472"/>
      <c r="AJ502" s="473"/>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68" t="s">
        <v>484</v>
      </c>
      <c r="C519" s="468"/>
      <c r="D519" s="468"/>
      <c r="E519" s="468"/>
      <c r="F519" s="468"/>
      <c r="G519" s="469"/>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60" t="s">
        <v>476</v>
      </c>
      <c r="B605" s="64" t="s">
        <v>765</v>
      </c>
      <c r="C605" s="64" t="s">
        <v>766</v>
      </c>
      <c r="D605" s="64" t="s">
        <v>767</v>
      </c>
      <c r="E605" s="64" t="s">
        <v>615</v>
      </c>
      <c r="F605" s="64" t="s">
        <v>481</v>
      </c>
      <c r="G605" s="64" t="s">
        <v>482</v>
      </c>
    </row>
    <row r="606" spans="1:7" ht="14.65" thickBot="1" x14ac:dyDescent="0.5">
      <c r="A606" s="461"/>
      <c r="B606" s="462" t="s">
        <v>484</v>
      </c>
      <c r="C606" s="463"/>
      <c r="D606" s="463"/>
      <c r="E606" s="463"/>
      <c r="F606" s="463"/>
      <c r="G606" s="464"/>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70" t="s">
        <v>791</v>
      </c>
      <c r="B633" s="47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53" t="s">
        <v>792</v>
      </c>
      <c r="B637" s="231" t="s">
        <v>793</v>
      </c>
      <c r="C637" s="232" t="s">
        <v>478</v>
      </c>
      <c r="D637" s="232" t="s">
        <v>479</v>
      </c>
      <c r="E637" s="232" t="s">
        <v>615</v>
      </c>
      <c r="F637" s="233" t="s">
        <v>481</v>
      </c>
      <c r="G637" s="234" t="s">
        <v>482</v>
      </c>
      <c r="H637" s="233" t="s">
        <v>616</v>
      </c>
    </row>
    <row r="638" spans="1:8" ht="14.65" thickBot="1" x14ac:dyDescent="0.5">
      <c r="A638" s="454"/>
      <c r="B638" s="455" t="s">
        <v>484</v>
      </c>
      <c r="C638" s="456"/>
      <c r="D638" s="456"/>
      <c r="E638" s="456"/>
      <c r="F638" s="456"/>
      <c r="G638" s="456"/>
      <c r="H638" s="457"/>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5" t="s">
        <v>11</v>
      </c>
      <c r="B1" s="505"/>
      <c r="C1" s="505"/>
      <c r="D1" s="505"/>
      <c r="E1" s="505"/>
    </row>
    <row r="2" spans="1:5" x14ac:dyDescent="0.45">
      <c r="A2" s="506" t="s">
        <v>152</v>
      </c>
      <c r="B2" s="506"/>
      <c r="C2" s="506"/>
      <c r="D2" s="506"/>
      <c r="E2" s="506"/>
    </row>
    <row r="19" spans="1:5" x14ac:dyDescent="0.45">
      <c r="A19" t="s">
        <v>153</v>
      </c>
    </row>
    <row r="20" spans="1:5" x14ac:dyDescent="0.45">
      <c r="A20">
        <v>155400</v>
      </c>
      <c r="B20" t="s">
        <v>154</v>
      </c>
    </row>
    <row r="21" spans="1:5" x14ac:dyDescent="0.45">
      <c r="A21" s="506" t="s">
        <v>155</v>
      </c>
      <c r="B21" s="506"/>
      <c r="C21" s="506"/>
      <c r="D21" s="506"/>
      <c r="E21" s="506"/>
    </row>
    <row r="38" spans="1:5" x14ac:dyDescent="0.45">
      <c r="A38" t="s">
        <v>153</v>
      </c>
    </row>
    <row r="39" spans="1:5" x14ac:dyDescent="0.45">
      <c r="A39">
        <v>100800</v>
      </c>
      <c r="B39" t="s">
        <v>154</v>
      </c>
    </row>
    <row r="40" spans="1:5" x14ac:dyDescent="0.45">
      <c r="A40" s="506" t="s">
        <v>156</v>
      </c>
      <c r="B40" s="506"/>
      <c r="C40" s="506"/>
      <c r="D40" s="506"/>
      <c r="E40" s="506"/>
    </row>
    <row r="57" spans="1:5" ht="14.65" thickBot="1" x14ac:dyDescent="0.5">
      <c r="A57" t="s">
        <v>153</v>
      </c>
    </row>
    <row r="58" spans="1:5" ht="14.65" thickBot="1" x14ac:dyDescent="0.5">
      <c r="A58" s="4">
        <v>194000</v>
      </c>
      <c r="B58" t="s">
        <v>157</v>
      </c>
    </row>
    <row r="60" spans="1:5" x14ac:dyDescent="0.45">
      <c r="A60" s="505" t="s">
        <v>158</v>
      </c>
      <c r="B60" s="505"/>
      <c r="C60" s="505"/>
      <c r="D60" s="505"/>
      <c r="E60" s="505"/>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5" t="s">
        <v>159</v>
      </c>
      <c r="B89" s="505"/>
      <c r="C89" s="505"/>
      <c r="D89" s="505"/>
      <c r="E89" s="505"/>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5" t="s">
        <v>160</v>
      </c>
      <c r="B98" s="505"/>
      <c r="C98" s="505"/>
      <c r="D98" s="505"/>
      <c r="E98" s="505"/>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5" t="s">
        <v>162</v>
      </c>
      <c r="B109" s="505"/>
      <c r="C109" s="505"/>
      <c r="D109" s="505"/>
      <c r="E109" s="505"/>
    </row>
    <row r="110" spans="1:5" ht="14.65" thickBot="1" x14ac:dyDescent="0.5"/>
    <row r="111" spans="1:5" ht="14.65" thickBot="1" x14ac:dyDescent="0.5">
      <c r="A111" s="9">
        <f>A122</f>
        <v>0.20481927710843381</v>
      </c>
      <c r="B111" t="s">
        <v>380</v>
      </c>
    </row>
    <row r="113" spans="1:12" x14ac:dyDescent="0.45">
      <c r="A113" s="505" t="s">
        <v>161</v>
      </c>
      <c r="B113" s="505"/>
      <c r="C113" s="505"/>
      <c r="D113" s="505"/>
      <c r="E113" s="505"/>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5" t="s">
        <v>381</v>
      </c>
      <c r="B124" s="505"/>
      <c r="C124" s="505"/>
      <c r="D124" s="505"/>
      <c r="E124" s="505"/>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5" t="s">
        <v>100</v>
      </c>
      <c r="B134" s="505"/>
      <c r="C134" s="505"/>
      <c r="D134" s="505"/>
      <c r="E134" s="505"/>
    </row>
    <row r="135" spans="1:12" x14ac:dyDescent="0.45">
      <c r="A135" s="16" t="s">
        <v>398</v>
      </c>
      <c r="B135" s="17"/>
      <c r="C135" s="17"/>
      <c r="D135" s="17"/>
      <c r="E135" s="17"/>
      <c r="F135" s="17"/>
      <c r="G135" s="17"/>
    </row>
    <row r="136" spans="1:12" x14ac:dyDescent="0.45">
      <c r="A136" s="18"/>
      <c r="B136" s="502" t="s">
        <v>399</v>
      </c>
      <c r="C136" s="503"/>
      <c r="D136" s="503"/>
      <c r="E136" s="504"/>
      <c r="F136" s="17"/>
      <c r="G136" s="17"/>
    </row>
    <row r="137" spans="1:12" x14ac:dyDescent="0.45">
      <c r="A137" s="19"/>
      <c r="B137" s="502" t="s">
        <v>400</v>
      </c>
      <c r="C137" s="504"/>
      <c r="D137" s="502" t="s">
        <v>401</v>
      </c>
      <c r="E137" s="504"/>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5" t="s">
        <v>165</v>
      </c>
      <c r="B165" s="505"/>
      <c r="C165" s="505"/>
      <c r="D165" s="505"/>
      <c r="E165" s="505"/>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5" t="s">
        <v>388</v>
      </c>
      <c r="B169" s="505"/>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5" t="s">
        <v>172</v>
      </c>
      <c r="B174" s="505"/>
      <c r="C174" s="505"/>
      <c r="D174" s="505"/>
      <c r="E174" s="505"/>
    </row>
    <row r="175" spans="1:7" ht="14.65" thickBot="1" x14ac:dyDescent="0.5">
      <c r="A175" t="s">
        <v>397</v>
      </c>
      <c r="B175" s="35">
        <v>0.1246</v>
      </c>
    </row>
    <row r="176" spans="1:7" ht="14.65" thickBot="1" x14ac:dyDescent="0.5">
      <c r="A176" t="s">
        <v>393</v>
      </c>
      <c r="B176" s="34">
        <f>1-B175</f>
        <v>0.87539999999999996</v>
      </c>
    </row>
    <row r="178" spans="1:5" x14ac:dyDescent="0.45">
      <c r="A178" s="505" t="s">
        <v>168</v>
      </c>
      <c r="B178" s="505"/>
      <c r="C178" s="505"/>
      <c r="D178" s="505"/>
      <c r="E178" s="505"/>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5" t="s">
        <v>170</v>
      </c>
      <c r="B183" s="505"/>
      <c r="C183" s="505"/>
      <c r="D183" s="505"/>
      <c r="E183" s="505"/>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5" t="s">
        <v>182</v>
      </c>
      <c r="B191" s="505"/>
      <c r="C191" s="505"/>
      <c r="D191" s="505"/>
      <c r="E191" s="505"/>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1" t="s">
        <v>2972</v>
      </c>
      <c r="C201" s="501"/>
      <c r="D201" s="501"/>
      <c r="E201" s="501"/>
      <c r="F201" s="501"/>
      <c r="G201" s="501"/>
      <c r="H201" s="501"/>
      <c r="I201" s="501"/>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1" t="s">
        <v>2972</v>
      </c>
      <c r="C209" s="501"/>
      <c r="D209" s="501"/>
      <c r="E209" s="501"/>
      <c r="F209" s="501"/>
      <c r="G209" s="501"/>
      <c r="H209" s="501"/>
      <c r="I209" s="501"/>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1" t="s">
        <v>2972</v>
      </c>
      <c r="C217" s="501"/>
      <c r="D217" s="501"/>
      <c r="E217" s="501"/>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2026-09-21T19:20:42Z</dcterms:modified>
</cp:coreProperties>
</file>