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template_state\trans\BHNVFEAL\"/>
    </mc:Choice>
  </mc:AlternateContent>
  <xr:revisionPtr revIDLastSave="0" documentId="13_ncr:1_{B2ED6EE9-81CF-4A2B-8F64-29A776EFA986}" xr6:coauthVersionLast="47" xr6:coauthVersionMax="47" xr10:uidLastSave="{00000000-0000-0000-0000-000000000000}"/>
  <bookViews>
    <workbookView xWindow="11925" yWindow="525" windowWidth="15630" windowHeight="16485" tabRatio="770" firstSheet="1" activeTab="1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SYFAFE (for NG vehicles)" sheetId="27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billion">[1]About!$A$108</definedName>
    <definedName name="Eno_TM">'[2]1997  Table 1a Modified'!#REF!</definedName>
    <definedName name="Eno_Tons">'[2]1997  Table 1a Modified'!#REF!</definedName>
    <definedName name="s">[3]About!$A$109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  <definedName name="trillion">[1]About!$A$109</definedName>
    <definedName name="trillions">[3]About!$A$109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3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3" i="5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C16" i="26"/>
  <c r="AA2" i="24" s="1"/>
  <c r="B4" i="2" s="1"/>
  <c r="AB2" i="24" l="1"/>
  <c r="C4" i="2" s="1"/>
  <c r="B16" i="26"/>
  <c r="N4" i="5"/>
  <c r="Y5" i="10"/>
  <c r="AM14" i="24"/>
  <c r="W14" i="24" s="1"/>
  <c r="AC2" i="24" l="1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AD2" i="24" l="1"/>
  <c r="D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E2" i="24" l="1"/>
  <c r="E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F4" i="2" l="1"/>
  <c r="AF2" i="24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G4" i="2" l="1"/>
  <c r="AG2" i="24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H2" i="24" l="1"/>
  <c r="H4" i="2"/>
  <c r="AM4" i="24"/>
  <c r="AC5" i="6" s="1"/>
  <c r="AC5" i="7"/>
  <c r="L5" i="7"/>
  <c r="M5" i="7"/>
  <c r="U5" i="24"/>
  <c r="AI2" i="24" l="1"/>
  <c r="I4" i="2"/>
  <c r="T5" i="24"/>
  <c r="K5" i="7"/>
  <c r="AC2" i="7"/>
  <c r="AJ2" i="24" l="1"/>
  <c r="J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R5" i="5"/>
  <c r="R6" i="2"/>
  <c r="AA2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6" i="2"/>
  <c r="T5" i="2"/>
  <c r="S2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E2" i="7"/>
  <c r="AE6" i="7"/>
  <c r="AE4" i="7"/>
  <c r="AD6" i="7"/>
  <c r="AD4" i="7"/>
  <c r="AD2" i="7"/>
  <c r="AF6" i="6"/>
  <c r="AF2" i="6"/>
  <c r="AD4" i="6"/>
  <c r="AD2" i="6"/>
  <c r="AD6" i="6"/>
  <c r="AC2" i="6"/>
  <c r="AC2" i="2"/>
  <c r="AC6" i="2"/>
  <c r="AC5" i="2"/>
  <c r="X5" i="2"/>
  <c r="X2" i="2"/>
  <c r="X6" i="2"/>
  <c r="W2" i="2"/>
  <c r="W5" i="2"/>
  <c r="W6" i="2"/>
  <c r="U2" i="2"/>
  <c r="U6" i="2"/>
  <c r="U5" i="2"/>
  <c r="P5" i="2"/>
  <c r="P2" i="2"/>
  <c r="P6" i="2"/>
  <c r="Q5" i="2"/>
  <c r="Q2" i="2"/>
  <c r="Q6" i="2"/>
  <c r="AF5" i="2"/>
  <c r="AF2" i="2"/>
  <c r="AF6" i="2"/>
  <c r="AE2" i="2"/>
  <c r="AE5" i="2"/>
  <c r="AE6" i="2"/>
  <c r="V6" i="2"/>
  <c r="V2" i="2"/>
  <c r="V5" i="2"/>
  <c r="AD6" i="2"/>
  <c r="AD2" i="2"/>
  <c r="AD5" i="2"/>
  <c r="Y5" i="2"/>
  <c r="Y2" i="2"/>
  <c r="Y6" i="2"/>
  <c r="Z5" i="2"/>
  <c r="W6" i="5"/>
  <c r="W5" i="5"/>
  <c r="W2" i="5"/>
  <c r="AA2" i="5"/>
  <c r="AA6" i="5"/>
  <c r="S2" i="5"/>
  <c r="S6" i="5"/>
  <c r="Z2" i="5"/>
  <c r="Z6" i="5"/>
  <c r="AE2" i="5"/>
  <c r="O2" i="5"/>
  <c r="AE5" i="5"/>
  <c r="O5" i="5"/>
  <c r="AF5" i="5"/>
  <c r="AF2" i="5"/>
  <c r="AF6" i="5"/>
  <c r="V5" i="5"/>
  <c r="V6" i="5"/>
  <c r="V2" i="5"/>
  <c r="P5" i="5"/>
  <c r="P2" i="5"/>
  <c r="P6" i="5"/>
  <c r="U2" i="5"/>
  <c r="U6" i="5"/>
  <c r="U5" i="5"/>
  <c r="AB2" i="5"/>
  <c r="AB6" i="5"/>
  <c r="AB5" i="5"/>
  <c r="Q6" i="5"/>
  <c r="Q5" i="5"/>
  <c r="Q2" i="5"/>
  <c r="T2" i="5"/>
  <c r="T6" i="5"/>
  <c r="T5" i="5"/>
  <c r="Y6" i="5"/>
  <c r="Y5" i="5"/>
  <c r="Y2" i="5"/>
  <c r="AD5" i="5"/>
  <c r="AD6" i="5"/>
  <c r="AD2" i="5"/>
  <c r="X5" i="5"/>
  <c r="X2" i="5"/>
  <c r="X6" i="5"/>
  <c r="N5" i="5"/>
  <c r="N6" i="5"/>
  <c r="N2" i="5"/>
  <c r="AC2" i="5"/>
  <c r="AC6" i="5"/>
  <c r="AC5" i="5"/>
  <c r="AA5" i="5"/>
  <c r="S5" i="5"/>
  <c r="Z5" i="5"/>
  <c r="K4" i="2" l="1"/>
  <c r="AK2" i="24"/>
  <c r="R5" i="24"/>
  <c r="I5" i="7"/>
  <c r="O5" i="7"/>
  <c r="O4" i="7" s="1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I6" i="7"/>
  <c r="I4" i="7"/>
  <c r="M6" i="7"/>
  <c r="I2" i="7"/>
  <c r="M4" i="7"/>
  <c r="K6" i="7"/>
  <c r="K4" i="7"/>
  <c r="K2" i="7"/>
  <c r="J2" i="7"/>
  <c r="J4" i="7"/>
  <c r="J6" i="7"/>
  <c r="L6" i="7"/>
  <c r="L2" i="7"/>
  <c r="L4" i="7"/>
  <c r="N6" i="7"/>
  <c r="N2" i="7"/>
  <c r="N4" i="7"/>
  <c r="AE2" i="6"/>
  <c r="AE6" i="6"/>
  <c r="AE4" i="6"/>
  <c r="AL2" i="24" l="1"/>
  <c r="L4" i="2"/>
  <c r="O2" i="7"/>
  <c r="O6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AM2" i="24" l="1"/>
  <c r="N4" i="2" s="1"/>
  <c r="M4" i="2"/>
  <c r="P6" i="7"/>
  <c r="P2" i="7"/>
  <c r="P4" i="7"/>
  <c r="Q5" i="7"/>
  <c r="H6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G6" i="7"/>
  <c r="G2" i="7"/>
  <c r="G4" i="7"/>
  <c r="G7" i="7" l="1"/>
  <c r="G8" i="7"/>
  <c r="F6" i="7"/>
  <c r="F2" i="7"/>
  <c r="F4" i="7"/>
  <c r="N5" i="24"/>
  <c r="E5" i="7"/>
  <c r="R2" i="7"/>
  <c r="R4" i="7"/>
  <c r="R6" i="7"/>
  <c r="Q8" i="7"/>
  <c r="Q7" i="7"/>
  <c r="S5" i="7"/>
  <c r="F7" i="7" l="1"/>
  <c r="F8" i="7"/>
  <c r="E6" i="7"/>
  <c r="E2" i="7"/>
  <c r="E4" i="7"/>
  <c r="M5" i="24"/>
  <c r="L5" i="24" s="1"/>
  <c r="D5" i="7"/>
  <c r="S6" i="7"/>
  <c r="S2" i="7"/>
  <c r="S4" i="7"/>
  <c r="R7" i="7"/>
  <c r="R8" i="7"/>
  <c r="T5" i="7"/>
  <c r="T2" i="7" l="1"/>
  <c r="T6" i="7"/>
  <c r="T4" i="7"/>
  <c r="E7" i="7"/>
  <c r="E8" i="7"/>
  <c r="S8" i="7"/>
  <c r="S7" i="7"/>
  <c r="C5" i="7"/>
  <c r="D4" i="7"/>
  <c r="D2" i="7"/>
  <c r="D6" i="7"/>
  <c r="U5" i="7"/>
  <c r="U6" i="7" l="1"/>
  <c r="U4" i="7"/>
  <c r="U2" i="7"/>
  <c r="V5" i="7"/>
  <c r="W5" i="7"/>
  <c r="D8" i="7"/>
  <c r="D7" i="7"/>
  <c r="T8" i="7"/>
  <c r="T7" i="7"/>
  <c r="C4" i="7"/>
  <c r="C2" i="7"/>
  <c r="C6" i="7"/>
  <c r="B5" i="7"/>
  <c r="V2" i="7" l="1"/>
  <c r="V4" i="7"/>
  <c r="V6" i="7"/>
  <c r="W2" i="7"/>
  <c r="C7" i="7"/>
  <c r="C8" i="7"/>
  <c r="W4" i="7"/>
  <c r="W8" i="7" s="1"/>
  <c r="W6" i="7"/>
  <c r="U7" i="7"/>
  <c r="U8" i="7"/>
  <c r="B2" i="7"/>
  <c r="B4" i="7"/>
  <c r="B6" i="7"/>
  <c r="W7" i="7" l="1"/>
  <c r="X5" i="7"/>
  <c r="B8" i="7"/>
  <c r="B7" i="7"/>
  <c r="V7" i="7"/>
  <c r="V8" i="7"/>
  <c r="Y5" i="7" l="1"/>
  <c r="X6" i="7"/>
  <c r="X4" i="7"/>
  <c r="X2" i="7"/>
  <c r="Y4" i="7" l="1"/>
  <c r="Y2" i="7"/>
  <c r="Y6" i="7"/>
  <c r="X8" i="7"/>
  <c r="X7" i="7"/>
  <c r="Z5" i="7"/>
  <c r="AA5" i="7" l="1"/>
  <c r="Z6" i="7"/>
  <c r="Z2" i="7"/>
  <c r="Z4" i="7"/>
  <c r="Y8" i="7"/>
  <c r="Y7" i="7"/>
  <c r="Z8" i="7" l="1"/>
  <c r="Z7" i="7"/>
  <c r="AA2" i="7"/>
  <c r="AA4" i="7"/>
  <c r="AA6" i="7"/>
  <c r="AL4" i="24"/>
  <c r="AB5" i="7"/>
  <c r="AB5" i="6" l="1"/>
  <c r="AK4" i="24"/>
  <c r="M4" i="5"/>
  <c r="AA7" i="7"/>
  <c r="AA8" i="7"/>
  <c r="AB2" i="7"/>
  <c r="AB6" i="7"/>
  <c r="AB4" i="7"/>
  <c r="M5" i="5" l="1"/>
  <c r="M2" i="5"/>
  <c r="M6" i="5"/>
  <c r="M8" i="5"/>
  <c r="M7" i="5"/>
  <c r="L4" i="5"/>
  <c r="AB7" i="7"/>
  <c r="AB8" i="7"/>
  <c r="AA5" i="6"/>
  <c r="AJ4" i="24"/>
  <c r="AB4" i="6"/>
  <c r="AB2" i="6"/>
  <c r="AB6" i="6"/>
  <c r="K4" i="5" l="1"/>
  <c r="AB8" i="6"/>
  <c r="AB7" i="6"/>
  <c r="L6" i="5"/>
  <c r="L5" i="5"/>
  <c r="L7" i="5"/>
  <c r="L8" i="5"/>
  <c r="L2" i="5"/>
  <c r="AI4" i="24"/>
  <c r="Z5" i="6"/>
  <c r="AA4" i="6"/>
  <c r="AA6" i="6"/>
  <c r="AA2" i="6"/>
  <c r="AA8" i="6" l="1"/>
  <c r="AA7" i="6"/>
  <c r="Z4" i="6"/>
  <c r="Z6" i="6"/>
  <c r="Z2" i="6"/>
  <c r="Y5" i="6"/>
  <c r="AH4" i="24"/>
  <c r="K2" i="5"/>
  <c r="K8" i="5"/>
  <c r="K6" i="5"/>
  <c r="K5" i="5"/>
  <c r="K7" i="5"/>
  <c r="J4" i="5"/>
  <c r="I4" i="5" l="1"/>
  <c r="Z7" i="6"/>
  <c r="Z8" i="6"/>
  <c r="J5" i="5"/>
  <c r="J7" i="5"/>
  <c r="J6" i="5"/>
  <c r="J2" i="5"/>
  <c r="J8" i="5"/>
  <c r="X5" i="6"/>
  <c r="AG4" i="24"/>
  <c r="Y4" i="6"/>
  <c r="Y2" i="6"/>
  <c r="Y6" i="6"/>
  <c r="Y8" i="6" l="1"/>
  <c r="Y7" i="6"/>
  <c r="H4" i="5"/>
  <c r="X2" i="6"/>
  <c r="X4" i="6"/>
  <c r="X6" i="6"/>
  <c r="W5" i="6"/>
  <c r="AF4" i="24"/>
  <c r="I6" i="5"/>
  <c r="I8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W2" i="6"/>
  <c r="W4" i="6"/>
  <c r="W6" i="6"/>
  <c r="G2" i="5" l="1"/>
  <c r="G6" i="5"/>
  <c r="G7" i="5"/>
  <c r="G5" i="5"/>
  <c r="G8" i="5"/>
  <c r="W8" i="6"/>
  <c r="W7" i="6"/>
  <c r="F4" i="5"/>
  <c r="U5" i="6"/>
  <c r="AD4" i="24"/>
  <c r="V6" i="6"/>
  <c r="V2" i="6"/>
  <c r="V4" i="6"/>
  <c r="F2" i="5" l="1"/>
  <c r="F8" i="5"/>
  <c r="F6" i="5"/>
  <c r="F7" i="5"/>
  <c r="F5" i="5"/>
  <c r="V8" i="6"/>
  <c r="V7" i="6"/>
  <c r="T5" i="6"/>
  <c r="AC4" i="24"/>
  <c r="U2" i="6"/>
  <c r="U6" i="6"/>
  <c r="U4" i="6"/>
  <c r="E4" i="5"/>
  <c r="E8" i="5" l="1"/>
  <c r="E7" i="5"/>
  <c r="E2" i="5"/>
  <c r="E6" i="5"/>
  <c r="E5" i="5"/>
  <c r="U8" i="6"/>
  <c r="U7" i="6"/>
  <c r="D4" i="5"/>
  <c r="S5" i="6"/>
  <c r="AB4" i="24"/>
  <c r="T4" i="6"/>
  <c r="T6" i="6"/>
  <c r="T2" i="6"/>
  <c r="T7" i="6" l="1"/>
  <c r="T8" i="6"/>
  <c r="R5" i="6"/>
  <c r="AA4" i="24"/>
  <c r="S6" i="6"/>
  <c r="S2" i="6"/>
  <c r="S4" i="6"/>
  <c r="C4" i="5"/>
  <c r="D6" i="5"/>
  <c r="D2" i="5"/>
  <c r="D5" i="5"/>
  <c r="D7" i="5"/>
  <c r="D8" i="5"/>
  <c r="S8" i="6" l="1"/>
  <c r="S7" i="6"/>
  <c r="Q5" i="6"/>
  <c r="Z4" i="24"/>
  <c r="R4" i="6"/>
  <c r="R2" i="6"/>
  <c r="R6" i="6"/>
  <c r="B4" i="5"/>
  <c r="C8" i="5"/>
  <c r="C6" i="5"/>
  <c r="C7" i="5"/>
  <c r="C2" i="5"/>
  <c r="C5" i="5"/>
  <c r="R8" i="6" l="1"/>
  <c r="R7" i="6"/>
  <c r="P5" i="6"/>
  <c r="Y4" i="24"/>
  <c r="Q6" i="6"/>
  <c r="Q2" i="6"/>
  <c r="Q4" i="6"/>
  <c r="B5" i="5"/>
  <c r="B7" i="5"/>
  <c r="B6" i="5"/>
  <c r="B8" i="5"/>
  <c r="B2" i="5"/>
  <c r="Q8" i="6" l="1"/>
  <c r="Q7" i="6"/>
  <c r="P6" i="6"/>
  <c r="P2" i="6"/>
  <c r="P4" i="6"/>
  <c r="O5" i="6"/>
  <c r="X4" i="24"/>
  <c r="N5" i="6" l="1"/>
  <c r="W4" i="24"/>
  <c r="O6" i="6"/>
  <c r="O4" i="6"/>
  <c r="O2" i="6"/>
  <c r="P8" i="6"/>
  <c r="P7" i="6"/>
  <c r="O7" i="6" l="1"/>
  <c r="O8" i="6"/>
  <c r="M5" i="6"/>
  <c r="V4" i="24"/>
  <c r="N4" i="6"/>
  <c r="N2" i="6"/>
  <c r="N6" i="6"/>
  <c r="N7" i="6" l="1"/>
  <c r="N8" i="6"/>
  <c r="L5" i="6"/>
  <c r="U4" i="24"/>
  <c r="M6" i="6"/>
  <c r="M2" i="6"/>
  <c r="M4" i="6"/>
  <c r="M7" i="6" l="1"/>
  <c r="M8" i="6"/>
  <c r="K5" i="6"/>
  <c r="T4" i="24"/>
  <c r="L2" i="6"/>
  <c r="L4" i="6"/>
  <c r="L6" i="6"/>
  <c r="J5" i="6" l="1"/>
  <c r="S4" i="24"/>
  <c r="L8" i="6"/>
  <c r="L7" i="6"/>
  <c r="K6" i="6"/>
  <c r="K2" i="6"/>
  <c r="K4" i="6"/>
  <c r="K7" i="6" l="1"/>
  <c r="K8" i="6"/>
  <c r="I5" i="6"/>
  <c r="R4" i="24"/>
  <c r="J4" i="6"/>
  <c r="J2" i="6"/>
  <c r="J6" i="6"/>
  <c r="H5" i="6" l="1"/>
  <c r="Q4" i="24"/>
  <c r="J8" i="6"/>
  <c r="J7" i="6"/>
  <c r="I6" i="6"/>
  <c r="I4" i="6"/>
  <c r="I2" i="6"/>
  <c r="I8" i="6" l="1"/>
  <c r="I7" i="6"/>
  <c r="G5" i="6"/>
  <c r="P4" i="24"/>
  <c r="H2" i="6"/>
  <c r="H4" i="6"/>
  <c r="H6" i="6"/>
  <c r="H7" i="6" l="1"/>
  <c r="H8" i="6"/>
  <c r="F5" i="6"/>
  <c r="O4" i="24"/>
  <c r="G4" i="6"/>
  <c r="G2" i="6"/>
  <c r="G6" i="6"/>
  <c r="G7" i="6" l="1"/>
  <c r="G8" i="6"/>
  <c r="E5" i="6"/>
  <c r="N4" i="24"/>
  <c r="F4" i="6"/>
  <c r="F2" i="6"/>
  <c r="F6" i="6"/>
  <c r="E2" i="6" l="1"/>
  <c r="E6" i="6"/>
  <c r="E4" i="6"/>
  <c r="F8" i="6"/>
  <c r="F7" i="6"/>
  <c r="D5" i="6"/>
  <c r="M4" i="24"/>
  <c r="L4" i="24" s="1"/>
  <c r="C5" i="6" l="1"/>
  <c r="E8" i="6"/>
  <c r="E7" i="6"/>
  <c r="D6" i="6"/>
  <c r="D4" i="6"/>
  <c r="D2" i="6"/>
  <c r="D8" i="6" l="1"/>
  <c r="D7" i="6"/>
  <c r="B5" i="6"/>
  <c r="C2" i="6"/>
  <c r="C6" i="6"/>
  <c r="C4" i="6"/>
  <c r="C8" i="6" l="1"/>
  <c r="C7" i="6"/>
  <c r="B6" i="6"/>
  <c r="B4" i="6"/>
  <c r="B2" i="6"/>
  <c r="B8" i="6" l="1"/>
  <c r="B7" i="6"/>
  <c r="O2" i="2" l="1"/>
  <c r="O7" i="2" l="1"/>
  <c r="O8" i="2"/>
  <c r="O6" i="2"/>
  <c r="O5" i="2"/>
  <c r="B6" i="2"/>
  <c r="B7" i="2" l="1"/>
  <c r="B2" i="2"/>
  <c r="B5" i="2"/>
  <c r="B8" i="2"/>
  <c r="C7" i="2" l="1"/>
  <c r="C6" i="2"/>
  <c r="C8" i="2"/>
  <c r="C2" i="2"/>
  <c r="C5" i="2"/>
  <c r="F5" i="2"/>
  <c r="G2" i="2"/>
  <c r="H2" i="2"/>
  <c r="I2" i="2"/>
  <c r="J2" i="2"/>
  <c r="K2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L2" i="2"/>
  <c r="D2" i="2"/>
  <c r="G6" i="2"/>
  <c r="H5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J8" i="9"/>
  <c r="K8" i="9"/>
  <c r="L8" i="9"/>
  <c r="M8" i="9"/>
  <c r="R8" i="9"/>
  <c r="S8" i="9"/>
  <c r="W8" i="9" l="1"/>
  <c r="U8" i="9"/>
  <c r="E8" i="9"/>
  <c r="G8" i="9"/>
  <c r="T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J8" i="11"/>
  <c r="K8" i="11"/>
  <c r="L8" i="11"/>
  <c r="R8" i="11"/>
  <c r="S8" i="11"/>
  <c r="Z8" i="11"/>
  <c r="AA8" i="11"/>
  <c r="AB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J8" i="12"/>
  <c r="L8" i="12"/>
  <c r="M8" i="12"/>
  <c r="N8" i="12"/>
  <c r="O8" i="12"/>
  <c r="T8" i="12"/>
  <c r="U8" i="12"/>
  <c r="Z8" i="12"/>
  <c r="AE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C8" i="13"/>
  <c r="D8" i="13"/>
  <c r="F8" i="13"/>
  <c r="G8" i="13"/>
  <c r="H8" i="13"/>
  <c r="N8" i="13"/>
  <c r="O8" i="13"/>
  <c r="P8" i="13"/>
  <c r="Q8" i="13"/>
  <c r="S8" i="13"/>
  <c r="V8" i="13"/>
  <c r="W8" i="13"/>
  <c r="Y8" i="13"/>
  <c r="AA8" i="13"/>
  <c r="AD8" i="13"/>
  <c r="AE8" i="13"/>
  <c r="Y8" i="12" l="1"/>
  <c r="W8" i="12"/>
  <c r="AC8" i="11"/>
  <c r="V8" i="12"/>
  <c r="AB8" i="13"/>
  <c r="AD8" i="12"/>
  <c r="I8" i="12"/>
  <c r="V8" i="11"/>
  <c r="G8" i="11"/>
  <c r="K8" i="13"/>
  <c r="AC8" i="12"/>
  <c r="R8" i="12"/>
  <c r="G8" i="12"/>
  <c r="U8" i="11"/>
  <c r="E8" i="11"/>
  <c r="L8" i="13"/>
  <c r="AF8" i="13"/>
  <c r="T8" i="13"/>
  <c r="I8" i="13"/>
  <c r="AB8" i="12"/>
  <c r="Q8" i="12"/>
  <c r="F8" i="12"/>
  <c r="T8" i="11"/>
  <c r="D8" i="11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H5" i="14"/>
  <c r="P5" i="14"/>
  <c r="R5" i="14"/>
  <c r="C6" i="14"/>
  <c r="H6" i="14"/>
  <c r="P6" i="14"/>
  <c r="Q6" i="14"/>
  <c r="R6" i="14"/>
  <c r="C7" i="14"/>
  <c r="H7" i="14"/>
  <c r="I7" i="14"/>
  <c r="J7" i="14"/>
  <c r="P7" i="14"/>
  <c r="C8" i="14"/>
  <c r="H8" i="14"/>
  <c r="I8" i="14"/>
  <c r="J8" i="14"/>
  <c r="P8" i="14"/>
  <c r="Q8" i="14"/>
  <c r="R8" i="14"/>
  <c r="K7" i="14" l="1"/>
  <c r="E5" i="14"/>
  <c r="N6" i="14"/>
  <c r="N7" i="14"/>
  <c r="F8" i="14"/>
  <c r="D5" i="14"/>
  <c r="N8" i="14"/>
  <c r="F6" i="14"/>
  <c r="K6" i="14"/>
  <c r="N5" i="14"/>
  <c r="M8" i="14"/>
  <c r="F7" i="14"/>
  <c r="M5" i="14"/>
  <c r="F5" i="14"/>
  <c r="E8" i="14"/>
  <c r="R7" i="14"/>
  <c r="J6" i="14"/>
  <c r="K8" i="14"/>
  <c r="Q7" i="14"/>
  <c r="E7" i="14"/>
  <c r="I6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<sst xmlns="http://schemas.openxmlformats.org/spreadsheetml/2006/main" count="284" uniqueCount="99">
  <si>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</si>
  <si>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</si>
  <si>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</si>
  <si>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</si>
  <si>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</si>
  <si>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</si>
  <si>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</si>
  <si>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</si>
  <si>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</si>
  <si>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</si>
  <si>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</si>
  <si>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</si>
  <si>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</si>
  <si>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</si>
  <si>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</si>
  <si>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</si>
  <si>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</si>
  <si>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</si>
  <si>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</si>
  <si>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</si>
  <si>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</si>
  <si>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</si>
  <si>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</si>
  <si>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</si>
  <si>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</si>
  <si>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</si>
  <si>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</si>
  <si>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</si>
  <si>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</si>
  <si>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</si>
  <si>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</si>
  <si>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</si>
  <si>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</si>
  <si>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</si>
  <si>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</si>
  <si>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</si>
  <si>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</si>
  <si>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</si>
  <si>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</si>
  <si>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</si>
  <si>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</si>
  <si>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</si>
  <si>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</si>
  <si>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</si>
  <si>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</si>
  <si>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</si>
  <si>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</si>
  <si>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</si>
  <si>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</si>
  <si>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</si>
  <si>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</si>
  <si>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</si>
  <si>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</si>
  <si>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</si>
  <si>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</si>
  <si>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</si>
  <si>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</si>
  <si>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</si>
  <si>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</si>
  <si>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</si>
  <si>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</si>
  <si>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</si>
  <si>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</si>
  <si>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</si>
  <si>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</si>
  <si>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</si>
  <si>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</si>
  <si>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</si>
  <si>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</si>
  <si>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</si>
  <si>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</si>
  <si>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</si>
  <si>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</si>
  <si>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</si>
  <si>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</si>
  <si>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</si>
  <si>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</si>
  <si>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</si>
  <si>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</si>
  <si>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</si>
  <si>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</si>
  <si>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</si>
  <si>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</si>
  <si>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</si>
  <si>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</si>
  <si>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</si>
  <si>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</si>
  <si>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</si>
  <si>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</si>
  <si>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</si>
  <si>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</si>
  <si>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</si>
  <si>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</si>
  <si>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</si>
  <si>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</si>
  <si>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</si>
  <si>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PASSENGER</t>
  </si>
  <si>
    <t>FREIGHT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</si>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</sst>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  <numFmt numFmtId="169" formatCode="0.000E+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0" borderId="0" xfId="0" applyAlignment="1">
      <alignment horizontal="right"/>
    </xf>
    <xf numFmtId="169" fontId="0" fillId="0" borderId="0" xfId="0" applyNumberFormat="1"/>
    <xf numFmtId="169" fontId="0" fillId="30" borderId="0" xfId="0" applyNumberFormat="1" applyFill="1"/>
    <xf numFmtId="169" fontId="0" fillId="0" borderId="0" xfId="0" applyNumberFormat="1" applyFill="1"/>
    <xf numFmtId="0" fontId="2" fillId="31" borderId="0" xfId="0" applyFont="1" applyFill="1"/>
    <xf numFmtId="169" fontId="0" fillId="32" borderId="0" xfId="0" applyNumberFormat="1" applyFill="1" applyBorder="1"/>
    <xf numFmtId="169" fontId="0" fillId="0" borderId="0" xfId="0" applyNumberFormat="1" applyFill="1" applyBorder="1"/>
    <xf numFmtId="169" fontId="0" fillId="32" borderId="0" xfId="0" applyNumberFormat="1" applyFill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9.6850701349312281E-5</c:v>
                </c:pt>
                <c:pt idx="25" formatCode="0.00E+00">
                  <c:v>9.6550760966027755E-5</c:v>
                </c:pt>
                <c:pt idx="26" formatCode="0.00E+00">
                  <c:v>9.6250820582743229E-5</c:v>
                </c:pt>
                <c:pt idx="27" formatCode="0.00E+00">
                  <c:v>9.5950880199458704E-5</c:v>
                </c:pt>
                <c:pt idx="28" formatCode="0.00E+00">
                  <c:v>9.5650939816174178E-5</c:v>
                </c:pt>
                <c:pt idx="29" formatCode="0.00E+00">
                  <c:v>9.5350999432889543E-5</c:v>
                </c:pt>
                <c:pt idx="30" formatCode="0.00E+00">
                  <c:v>9.5051059049605017E-5</c:v>
                </c:pt>
                <c:pt idx="31" formatCode="0.00E+00">
                  <c:v>9.4751118666320491E-5</c:v>
                </c:pt>
                <c:pt idx="32" formatCode="0.00E+00">
                  <c:v>9.4451178283035966E-5</c:v>
                </c:pt>
                <c:pt idx="33" formatCode="0.00E+00">
                  <c:v>9.415123789975144E-5</c:v>
                </c:pt>
                <c:pt idx="34" formatCode="0.00E+00">
                  <c:v>9.3851297516466914E-5</c:v>
                </c:pt>
                <c:pt idx="35" formatCode="0.00E+00">
                  <c:v>9.3551357133182279E-5</c:v>
                </c:pt>
                <c:pt idx="36" formatCode="0.00E+00">
                  <c:v>9.3251416749897753E-5</c:v>
                </c:pt>
                <c:pt idx="37" formatCode="0.00E+00">
                  <c:v>9.2976582255788396E-5</c:v>
                </c:pt>
                <c:pt idx="38" formatCode="0.00E+00">
                  <c:v>9.2788347396885706E-5</c:v>
                </c:pt>
                <c:pt idx="39" formatCode="0.00E+00">
                  <c:v>9.2150258857369327E-5</c:v>
                </c:pt>
                <c:pt idx="40" formatCode="0.00E+00">
                  <c:v>9.1943470904737144E-5</c:v>
                </c:pt>
                <c:pt idx="41" formatCode="0.00E+00">
                  <c:v>9.1899318585439966E-5</c:v>
                </c:pt>
                <c:pt idx="42" formatCode="0.00E+00">
                  <c:v>9.2319525078040856E-5</c:v>
                </c:pt>
                <c:pt idx="43" formatCode="0.00E+00">
                  <c:v>9.2694680291495327E-5</c:v>
                </c:pt>
                <c:pt idx="44" formatCode="0.00E+00">
                  <c:v>9.2901109016883625E-5</c:v>
                </c:pt>
                <c:pt idx="45" formatCode="0.00E+00">
                  <c:v>9.2212168346117676E-5</c:v>
                </c:pt>
                <c:pt idx="46" formatCode="0.00E+00">
                  <c:v>9.19165198352517E-5</c:v>
                </c:pt>
                <c:pt idx="47" formatCode="0.00E+00">
                  <c:v>9.1533255220648671E-5</c:v>
                </c:pt>
                <c:pt idx="48" formatCode="0.00E+00">
                  <c:v>9.0984659688079332E-5</c:v>
                </c:pt>
                <c:pt idx="49" formatCode="0.00E+00">
                  <c:v>9.0358524327912283E-5</c:v>
                </c:pt>
                <c:pt idx="50" formatCode="0.00E+00">
                  <c:v>8.97322430506796E-5</c:v>
                </c:pt>
                <c:pt idx="51" formatCode="0.00E+00">
                  <c:v>8.9203916885137102E-5</c:v>
                </c:pt>
                <c:pt idx="52" formatCode="0.00E+00">
                  <c:v>8.85108934403582E-5</c:v>
                </c:pt>
                <c:pt idx="53" formatCode="0.00E+00">
                  <c:v>8.8138716124339965E-5</c:v>
                </c:pt>
                <c:pt idx="54" formatCode="0.00E+00">
                  <c:v>8.7631392751240183E-5</c:v>
                </c:pt>
                <c:pt idx="55" formatCode="0.00E+00">
                  <c:v>8.7432325520859236E-5</c:v>
                </c:pt>
                <c:pt idx="56" formatCode="0.00E+00">
                  <c:v>8.7307661352127247E-5</c:v>
                </c:pt>
                <c:pt idx="57" formatCode="0.00E+00">
                  <c:v>8.722944549048165E-5</c:v>
                </c:pt>
                <c:pt idx="58" formatCode="0.00E+00">
                  <c:v>8.718235436002237E-5</c:v>
                </c:pt>
                <c:pt idx="59" formatCode="0.00E+00">
                  <c:v>8.7105575226545284E-5</c:v>
                </c:pt>
                <c:pt idx="60" formatCode="0.00E+00">
                  <c:v>8.707156741963803E-5</c:v>
                </c:pt>
                <c:pt idx="61" formatCode="0.00E+00">
                  <c:v>8.7045184778371156E-5</c:v>
                </c:pt>
                <c:pt idx="62" formatCode="0.00E+00">
                  <c:v>8.6999818286373988E-5</c:v>
                </c:pt>
                <c:pt idx="63" formatCode="0.00E+00">
                  <c:v>8.6989651460999E-5</c:v>
                </c:pt>
                <c:pt idx="64" formatCode="0.00E+00">
                  <c:v>8.6799927669451015E-5</c:v>
                </c:pt>
                <c:pt idx="65" formatCode="0.00E+00">
                  <c:v>8.6591261621777151E-5</c:v>
                </c:pt>
                <c:pt idx="66" formatCode="0.00E+00">
                  <c:v>8.6375478291993656E-5</c:v>
                </c:pt>
                <c:pt idx="67" formatCode="0.00E+00">
                  <c:v>8.614785950389308E-5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7.2732399044998244E-4</c:v>
                </c:pt>
                <c:pt idx="10" formatCode="0.00E+00">
                  <c:v>7.2732399044998244E-4</c:v>
                </c:pt>
                <c:pt idx="11" formatCode="0.00E+00">
                  <c:v>7.2732399044998244E-4</c:v>
                </c:pt>
                <c:pt idx="12" formatCode="0.00E+00">
                  <c:v>7.2732399044998244E-4</c:v>
                </c:pt>
                <c:pt idx="13" formatCode="0.00E+00">
                  <c:v>7.2732399044998244E-4</c:v>
                </c:pt>
                <c:pt idx="14" formatCode="0.00E+00">
                  <c:v>7.2732399044998244E-4</c:v>
                </c:pt>
                <c:pt idx="15" formatCode="0.00E+00">
                  <c:v>7.2732399044998244E-4</c:v>
                </c:pt>
                <c:pt idx="16" formatCode="0.00E+00">
                  <c:v>7.2732399044998244E-4</c:v>
                </c:pt>
                <c:pt idx="17" formatCode="0.00E+00">
                  <c:v>7.2732399044998244E-4</c:v>
                </c:pt>
                <c:pt idx="18" formatCode="0.00E+00">
                  <c:v>7.2732399044998244E-4</c:v>
                </c:pt>
                <c:pt idx="19" formatCode="0.00E+00">
                  <c:v>7.2732399044998244E-4</c:v>
                </c:pt>
                <c:pt idx="20" formatCode="0.00E+00">
                  <c:v>7.373209214829149E-4</c:v>
                </c:pt>
                <c:pt idx="21" formatCode="0.00E+00">
                  <c:v>7.4731785251584736E-4</c:v>
                </c:pt>
                <c:pt idx="22" formatCode="0.00E+00">
                  <c:v>7.5731478354877982E-4</c:v>
                </c:pt>
                <c:pt idx="23" formatCode="0.00E+00">
                  <c:v>7.6731171458171228E-4</c:v>
                </c:pt>
                <c:pt idx="24" formatCode="0.00E+00">
                  <c:v>7.7730864561464475E-4</c:v>
                </c:pt>
                <c:pt idx="25" formatCode="0.00E+00">
                  <c:v>7.8730557664757721E-4</c:v>
                </c:pt>
                <c:pt idx="26" formatCode="0.00E+00">
                  <c:v>7.9730250768050967E-4</c:v>
                </c:pt>
                <c:pt idx="27" formatCode="0.00E+00">
                  <c:v>8.0729943871344213E-4</c:v>
                </c:pt>
                <c:pt idx="28" formatCode="0.00E+00">
                  <c:v>8.1729636974637459E-4</c:v>
                </c:pt>
                <c:pt idx="29" formatCode="0.00E+00">
                  <c:v>8.2729330077930706E-4</c:v>
                </c:pt>
                <c:pt idx="30" formatCode="0.00E+00">
                  <c:v>8.3729023181223952E-4</c:v>
                </c:pt>
                <c:pt idx="31" formatCode="0.00E+00">
                  <c:v>8.4728716284517198E-4</c:v>
                </c:pt>
                <c:pt idx="32" formatCode="0.00E+00">
                  <c:v>8.5728409387810444E-4</c:v>
                </c:pt>
                <c:pt idx="33" formatCode="0.00E+00">
                  <c:v>8.672810249110369E-4</c:v>
                </c:pt>
                <c:pt idx="34" formatCode="0.00E+00">
                  <c:v>8.7727795594396937E-4</c:v>
                </c:pt>
                <c:pt idx="35" formatCode="0.00E+00">
                  <c:v>8.8727488697690183E-4</c:v>
                </c:pt>
                <c:pt idx="36" formatCode="0.00E+00">
                  <c:v>8.9727181800983429E-4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7.911312883639107E-4</c:v>
                </c:pt>
                <c:pt idx="21" formatCode="0.00E+00">
                  <c:v>8.0185780472514796E-4</c:v>
                </c:pt>
                <c:pt idx="22" formatCode="0.00E+00">
                  <c:v>8.1258432108638522E-4</c:v>
                </c:pt>
                <c:pt idx="23" formatCode="0.00E+00">
                  <c:v>8.2331083744762248E-4</c:v>
                </c:pt>
                <c:pt idx="24" formatCode="0.00E+00">
                  <c:v>8.3403735380885974E-4</c:v>
                </c:pt>
                <c:pt idx="25" formatCode="0.00E+00">
                  <c:v>8.4476387017009701E-4</c:v>
                </c:pt>
                <c:pt idx="26" formatCode="0.00E+00">
                  <c:v>8.5549038653133427E-4</c:v>
                </c:pt>
                <c:pt idx="27" formatCode="0.00E+00">
                  <c:v>8.6621690289257153E-4</c:v>
                </c:pt>
                <c:pt idx="28" formatCode="0.00E+00">
                  <c:v>8.7694341925380879E-4</c:v>
                </c:pt>
                <c:pt idx="29" formatCode="0.00E+00">
                  <c:v>8.8766993561504605E-4</c:v>
                </c:pt>
                <c:pt idx="30" formatCode="0.00E+00">
                  <c:v>8.9839645197628331E-4</c:v>
                </c:pt>
                <c:pt idx="31" formatCode="0.00E+00">
                  <c:v>9.0912296833752057E-4</c:v>
                </c:pt>
                <c:pt idx="32" formatCode="0.00E+00">
                  <c:v>9.1984948469875784E-4</c:v>
                </c:pt>
                <c:pt idx="33" formatCode="0.00E+00">
                  <c:v>9.305760010599951E-4</c:v>
                </c:pt>
                <c:pt idx="34" formatCode="0.00E+00">
                  <c:v>9.4130251742123236E-4</c:v>
                </c:pt>
                <c:pt idx="35" formatCode="0.00E+00">
                  <c:v>9.5202903378246962E-4</c:v>
                </c:pt>
                <c:pt idx="36" formatCode="0.00E+00">
                  <c:v>9.6275555014370688E-4</c:v>
                </c:pt>
                <c:pt idx="37" formatCode="0.00E+00">
                  <c:v>9.8420858286618054E-4</c:v>
                </c:pt>
                <c:pt idx="38" formatCode="0.00E+00">
                  <c:v>1.0030287154871532E-3</c:v>
                </c:pt>
                <c:pt idx="39" formatCode="0.00E+00">
                  <c:v>9.9987774082065106E-4</c:v>
                </c:pt>
                <c:pt idx="40" formatCode="0.00E+00">
                  <c:v>1.0100402595155109E-3</c:v>
                </c:pt>
                <c:pt idx="41" formatCode="0.00E+00">
                  <c:v>1.0325249116521942E-3</c:v>
                </c:pt>
                <c:pt idx="42" formatCode="0.00E+00">
                  <c:v>1.0608569721602286E-3</c:v>
                </c:pt>
                <c:pt idx="43" formatCode="0.00E+00">
                  <c:v>1.0912598948515679E-3</c:v>
                </c:pt>
                <c:pt idx="44" formatCode="0.00E+00">
                  <c:v>1.124744252078814E-3</c:v>
                </c:pt>
                <c:pt idx="45" formatCode="0.00E+00">
                  <c:v>1.1457668247834094E-3</c:v>
                </c:pt>
                <c:pt idx="46" formatCode="0.00E+00">
                  <c:v>1.1685535874461422E-3</c:v>
                </c:pt>
                <c:pt idx="47" formatCode="0.00E+00">
                  <c:v>1.1853845208720599E-3</c:v>
                </c:pt>
                <c:pt idx="48" formatCode="0.00E+00">
                  <c:v>1.1990148299577217E-3</c:v>
                </c:pt>
                <c:pt idx="49" formatCode="0.00E+00">
                  <c:v>1.2047174246149544E-3</c:v>
                </c:pt>
                <c:pt idx="50" formatCode="0.00E+00">
                  <c:v>1.2043893325490249E-3</c:v>
                </c:pt>
                <c:pt idx="51" formatCode="0.00E+00">
                  <c:v>1.2044687817137519E-3</c:v>
                </c:pt>
                <c:pt idx="52" formatCode="0.00E+00">
                  <c:v>1.2038790115048291E-3</c:v>
                </c:pt>
                <c:pt idx="53" formatCode="0.00E+00">
                  <c:v>1.2020500474408489E-3</c:v>
                </c:pt>
                <c:pt idx="54" formatCode="0.00E+00">
                  <c:v>1.2010422280260159E-3</c:v>
                </c:pt>
                <c:pt idx="55" formatCode="0.00E+00">
                  <c:v>1.2021514928929698E-3</c:v>
                </c:pt>
                <c:pt idx="56" formatCode="0.00E+00">
                  <c:v>1.2003085978972948E-3</c:v>
                </c:pt>
                <c:pt idx="57" formatCode="0.00E+00">
                  <c:v>1.1971129806622458E-3</c:v>
                </c:pt>
                <c:pt idx="58" formatCode="0.00E+00">
                  <c:v>1.1955907873099313E-3</c:v>
                </c:pt>
                <c:pt idx="59" formatCode="0.00E+00">
                  <c:v>1.1957627512616882E-3</c:v>
                </c:pt>
                <c:pt idx="60" formatCode="0.00E+00">
                  <c:v>1.1961333308772588E-3</c:v>
                </c:pt>
                <c:pt idx="61" formatCode="0.00E+00">
                  <c:v>1.1974670073310338E-3</c:v>
                </c:pt>
                <c:pt idx="62" formatCode="0.00E+00">
                  <c:v>1.1994593034259026E-3</c:v>
                </c:pt>
                <c:pt idx="63" formatCode="0.00E+00">
                  <c:v>1.1999384398697819E-3</c:v>
                </c:pt>
                <c:pt idx="64" formatCode="0.00E+00">
                  <c:v>1.2026106636125447E-3</c:v>
                </c:pt>
                <c:pt idx="65" formatCode="0.00E+00">
                  <c:v>1.2053856192917605E-3</c:v>
                </c:pt>
                <c:pt idx="66" formatCode="0.00E+00">
                  <c:v>1.2042243474789929E-3</c:v>
                </c:pt>
                <c:pt idx="67" formatCode="0.00E+00">
                  <c:v>1.2041082589705342E-3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3/Documents/Projects/state-eps-data-repository/LA/trans/SYFAFE/Start%20Year%20Fleet%20Avg%20Fuel%20Econom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3/Documents/Projects/state-policy-simulator/build_calibration/States/LA/InputData/trans/SYFAFE/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8">
          <cell r="A108">
            <v>1000000000</v>
          </cell>
        </row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EDS Transport"/>
      <sheetName val="SYVbT"/>
      <sheetName val="BAADTbVT"/>
      <sheetName val="SYFAFE-psgr"/>
      <sheetName val="SYFAFE-frgt"/>
    </sheetNames>
    <sheetDataSet>
      <sheetData sheetId="0"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defaultColWidth="8.85546875"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C1" s="51">
        <v>44307</v>
      </c>
    </row>
    <row r="3" spans="1:3">
      <c r="A3" s="1" t="s">
        <v>0</v>
      </c>
      <c r="B3" s="2" t="s">
        <v>30</v>
      </c>
    </row>
    <row r="4" spans="1:3">
      <c r="B4" s="7" t="s">
        <v>32</v>
      </c>
    </row>
    <row r="5" spans="1:3">
      <c r="B5" s="5"/>
    </row>
    <row r="6" spans="1:3">
      <c r="B6" s="24" t="s">
        <v>15</v>
      </c>
    </row>
    <row r="7" spans="1:3">
      <c r="B7" s="5" t="s">
        <v>63</v>
      </c>
    </row>
    <row r="8" spans="1:3">
      <c r="B8" s="5">
        <v>2008</v>
      </c>
    </row>
    <row r="9" spans="1:3">
      <c r="B9" s="5" t="s">
        <v>76</v>
      </c>
    </row>
    <row r="10" spans="1:3">
      <c r="B10" s="5" t="s">
        <v>77</v>
      </c>
    </row>
    <row r="11" spans="1:3">
      <c r="B11" s="5" t="s">
        <v>78</v>
      </c>
    </row>
    <row r="12" spans="1:3">
      <c r="B12" s="5"/>
    </row>
    <row r="13" spans="1:3">
      <c r="B13" s="2" t="s">
        <v>9</v>
      </c>
    </row>
    <row r="14" spans="1:3">
      <c r="B14" s="7" t="s">
        <v>90</v>
      </c>
    </row>
    <row r="16" spans="1:3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tabSelected="1" workbookViewId="0">
      <selection activeCell="G24" sqref="G24"/>
    </sheetView>
  </sheetViews>
  <sheetFormatPr defaultColWidth="8.85546875"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9.2976582255788396E-5</v>
      </c>
      <c r="E9" s="4">
        <v>9.2788347396885706E-5</v>
      </c>
      <c r="F9" s="4">
        <v>9.2150258857369327E-5</v>
      </c>
      <c r="G9" s="4">
        <v>9.1943470904737144E-5</v>
      </c>
      <c r="H9" s="4">
        <v>9.1899318585439966E-5</v>
      </c>
      <c r="I9" s="4">
        <v>9.2319525078040856E-5</v>
      </c>
      <c r="J9" s="4">
        <v>9.2694680291495327E-5</v>
      </c>
      <c r="K9" s="4">
        <v>9.2901109016883625E-5</v>
      </c>
      <c r="L9" s="4">
        <v>9.2212168346117676E-5</v>
      </c>
      <c r="M9" s="4">
        <v>9.19165198352517E-5</v>
      </c>
      <c r="N9" s="4">
        <v>9.1533255220648671E-5</v>
      </c>
      <c r="O9" s="4">
        <v>9.0984659688079332E-5</v>
      </c>
      <c r="P9" s="4">
        <v>9.0358524327912283E-5</v>
      </c>
      <c r="Q9" s="4">
        <v>8.97322430506796E-5</v>
      </c>
      <c r="R9" s="4">
        <v>8.9203916885137102E-5</v>
      </c>
      <c r="S9" s="4">
        <v>8.85108934403582E-5</v>
      </c>
      <c r="T9" s="4">
        <v>8.8138716124339965E-5</v>
      </c>
      <c r="U9" s="4">
        <v>8.7631392751240183E-5</v>
      </c>
      <c r="V9" s="4">
        <v>8.7432325520859236E-5</v>
      </c>
      <c r="W9" s="4">
        <v>8.7307661352127247E-5</v>
      </c>
      <c r="X9" s="4">
        <v>8.722944549048165E-5</v>
      </c>
      <c r="Y9" s="4">
        <v>8.718235436002237E-5</v>
      </c>
      <c r="Z9" s="4">
        <v>8.7105575226545284E-5</v>
      </c>
      <c r="AA9" s="4">
        <v>8.707156741963803E-5</v>
      </c>
      <c r="AB9" s="4">
        <v>8.7045184778371156E-5</v>
      </c>
      <c r="AC9" s="4">
        <v>8.6999818286373988E-5</v>
      </c>
      <c r="AD9" s="4">
        <v>8.6989651460999E-5</v>
      </c>
      <c r="AE9" s="4">
        <v>8.6799927669451015E-5</v>
      </c>
      <c r="AF9" s="4">
        <v>8.6591261621777151E-5</v>
      </c>
      <c r="AG9" s="4">
        <v>8.6375478291993656E-5</v>
      </c>
      <c r="AH9" s="4">
        <v>8.614785950389308E-5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9.8420858286618054E-4</v>
      </c>
      <c r="E11" s="4">
        <v>1.0030287154871532E-3</v>
      </c>
      <c r="F11" s="4">
        <v>9.9987774082065106E-4</v>
      </c>
      <c r="G11" s="4">
        <v>1.0100402595155109E-3</v>
      </c>
      <c r="H11" s="4">
        <v>1.0325249116521942E-3</v>
      </c>
      <c r="I11" s="4">
        <v>1.0608569721602286E-3</v>
      </c>
      <c r="J11" s="4">
        <v>1.0912598948515679E-3</v>
      </c>
      <c r="K11" s="4">
        <v>1.124744252078814E-3</v>
      </c>
      <c r="L11" s="4">
        <v>1.1457668247834094E-3</v>
      </c>
      <c r="M11" s="4">
        <v>1.1685535874461422E-3</v>
      </c>
      <c r="N11" s="4">
        <v>1.1853845208720599E-3</v>
      </c>
      <c r="O11" s="4">
        <v>1.1990148299577217E-3</v>
      </c>
      <c r="P11" s="4">
        <v>1.2047174246149544E-3</v>
      </c>
      <c r="Q11" s="4">
        <v>1.2043893325490249E-3</v>
      </c>
      <c r="R11" s="4">
        <v>1.2044687817137519E-3</v>
      </c>
      <c r="S11" s="4">
        <v>1.2038790115048291E-3</v>
      </c>
      <c r="T11" s="4">
        <v>1.2020500474408489E-3</v>
      </c>
      <c r="U11" s="4">
        <v>1.2010422280260159E-3</v>
      </c>
      <c r="V11" s="4">
        <v>1.2021514928929698E-3</v>
      </c>
      <c r="W11" s="4">
        <v>1.2003085978972948E-3</v>
      </c>
      <c r="X11" s="4">
        <v>1.1971129806622458E-3</v>
      </c>
      <c r="Y11" s="4">
        <v>1.1955907873099313E-3</v>
      </c>
      <c r="Z11" s="4">
        <v>1.1957627512616882E-3</v>
      </c>
      <c r="AA11" s="4">
        <v>1.1961333308772588E-3</v>
      </c>
      <c r="AB11" s="4">
        <v>1.1974670073310338E-3</v>
      </c>
      <c r="AC11" s="4">
        <v>1.1994593034259026E-3</v>
      </c>
      <c r="AD11" s="4">
        <v>1.1999384398697819E-3</v>
      </c>
      <c r="AE11" s="4">
        <v>1.2026106636125447E-3</v>
      </c>
      <c r="AF11" s="4">
        <v>1.2053856192917605E-3</v>
      </c>
      <c r="AG11" s="4">
        <v>1.2042243474789929E-3</v>
      </c>
      <c r="AH11" s="4">
        <v>1.2041082589705342E-3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ColWidth="8.85546875"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defaultColWidth="8.85546875"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0">
      <c r="A20" s="22" t="s">
        <v>72</v>
      </c>
      <c r="B20">
        <f>7.1/6.1</f>
        <v>1.1639344262295082</v>
      </c>
    </row>
    <row r="21" spans="1:4">
      <c r="A21" s="22" t="s">
        <v>73</v>
      </c>
      <c r="B21">
        <f>B19*$B$20</f>
        <v>6.7042622950819668</v>
      </c>
    </row>
    <row r="22" spans="1:4" ht="30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zoomScale="90" zoomScaleNormal="90" workbookViewId="0">
      <pane xSplit="2" topLeftCell="C1" activePane="topRight" state="frozen"/>
      <selection pane="topRight" activeCell="A21" sqref="A21"/>
    </sheetView>
  </sheetViews>
  <sheetFormatPr defaultColWidth="8.85546875" defaultRowHeight="15"/>
  <cols>
    <col min="1" max="1" width="14" customWidth="1"/>
    <col min="15" max="15" width="11.42578125" customWidth="1"/>
    <col min="39" max="39" width="9.1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9.6850701349312281E-5</v>
      </c>
      <c r="AB3" s="17" cm="1">
        <f t="array" ref="AB3">TREND($AN$3:$AR$3,$AN$1:$AR$1,AB1)</f>
        <v>9.6550760966027755E-5</v>
      </c>
      <c r="AC3" s="17" cm="1">
        <f t="array" ref="AC3">TREND($AN$3:$AR$3,$AN$1:$AR$1,AC1)</f>
        <v>9.6250820582743229E-5</v>
      </c>
      <c r="AD3" s="17" cm="1">
        <f t="array" ref="AD3">TREND($AN$3:$AR$3,$AN$1:$AR$1,AD1)</f>
        <v>9.5950880199458704E-5</v>
      </c>
      <c r="AE3" s="17" cm="1">
        <f t="array" ref="AE3">TREND($AN$3:$AR$3,$AN$1:$AR$1,AE1)</f>
        <v>9.5650939816174178E-5</v>
      </c>
      <c r="AF3" s="17" cm="1">
        <f t="array" ref="AF3">TREND($AN$3:$AR$3,$AN$1:$AR$1,AF1)</f>
        <v>9.5350999432889543E-5</v>
      </c>
      <c r="AG3" s="17" cm="1">
        <f t="array" ref="AG3">TREND($AN$3:$AR$3,$AN$1:$AR$1,AG1)</f>
        <v>9.5051059049605017E-5</v>
      </c>
      <c r="AH3" s="17" cm="1">
        <f t="array" ref="AH3">TREND($AN$3:$AR$3,$AN$1:$AR$1,AH1)</f>
        <v>9.4751118666320491E-5</v>
      </c>
      <c r="AI3" s="17" cm="1">
        <f t="array" ref="AI3">TREND($AN$3:$AR$3,$AN$1:$AR$1,AI1)</f>
        <v>9.4451178283035966E-5</v>
      </c>
      <c r="AJ3" s="17" cm="1">
        <f t="array" ref="AJ3">TREND($AN$3:$AR$3,$AN$1:$AR$1,AJ1)</f>
        <v>9.415123789975144E-5</v>
      </c>
      <c r="AK3" s="17" cm="1">
        <f t="array" ref="AK3">TREND($AN$3:$AR$3,$AN$1:$AR$1,AK1)</f>
        <v>9.3851297516466914E-5</v>
      </c>
      <c r="AL3" s="17" cm="1">
        <f t="array" ref="AL3">TREND($AN$3:$AR$3,$AN$1:$AR$1,AL1)</f>
        <v>9.3551357133182279E-5</v>
      </c>
      <c r="AM3" s="41" cm="1">
        <f t="array" ref="AM3">TREND($AN$3:$AR$3,$AN$1:$AR$1,AM1)</f>
        <v>9.3251416749897753E-5</v>
      </c>
      <c r="AN3" s="15">
        <f>BNVFE!D9</f>
        <v>9.2976582255788396E-5</v>
      </c>
      <c r="AO3" s="15">
        <f>BNVFE!E9</f>
        <v>9.2788347396885706E-5</v>
      </c>
      <c r="AP3" s="15">
        <f>BNVFE!F9</f>
        <v>9.2150258857369327E-5</v>
      </c>
      <c r="AQ3" s="15">
        <f>BNVFE!G9</f>
        <v>9.1943470904737144E-5</v>
      </c>
      <c r="AR3" s="15">
        <f>BNVFE!H9</f>
        <v>9.1899318585439966E-5</v>
      </c>
      <c r="AS3" s="15">
        <f>BNVFE!I9</f>
        <v>9.2319525078040856E-5</v>
      </c>
      <c r="AT3" s="15">
        <f>BNVFE!J9</f>
        <v>9.2694680291495327E-5</v>
      </c>
      <c r="AU3" s="15">
        <f>BNVFE!K9</f>
        <v>9.2901109016883625E-5</v>
      </c>
      <c r="AV3" s="15">
        <f>BNVFE!L9</f>
        <v>9.2212168346117676E-5</v>
      </c>
      <c r="AW3" s="15">
        <f>BNVFE!M9</f>
        <v>9.19165198352517E-5</v>
      </c>
      <c r="AX3" s="15">
        <f>BNVFE!N9</f>
        <v>9.1533255220648671E-5</v>
      </c>
      <c r="AY3" s="15">
        <f>BNVFE!O9</f>
        <v>9.0984659688079332E-5</v>
      </c>
      <c r="AZ3" s="15">
        <f>BNVFE!P9</f>
        <v>9.0358524327912283E-5</v>
      </c>
      <c r="BA3" s="15">
        <f>BNVFE!Q9</f>
        <v>8.97322430506796E-5</v>
      </c>
      <c r="BB3" s="15">
        <f>BNVFE!R9</f>
        <v>8.9203916885137102E-5</v>
      </c>
      <c r="BC3" s="15">
        <f>BNVFE!S9</f>
        <v>8.85108934403582E-5</v>
      </c>
      <c r="BD3" s="15">
        <f>BNVFE!T9</f>
        <v>8.8138716124339965E-5</v>
      </c>
      <c r="BE3" s="15">
        <f>BNVFE!U9</f>
        <v>8.7631392751240183E-5</v>
      </c>
      <c r="BF3" s="15">
        <f>BNVFE!V9</f>
        <v>8.7432325520859236E-5</v>
      </c>
      <c r="BG3" s="15">
        <f>BNVFE!W9</f>
        <v>8.7307661352127247E-5</v>
      </c>
      <c r="BH3" s="15">
        <f>BNVFE!X9</f>
        <v>8.722944549048165E-5</v>
      </c>
      <c r="BI3" s="15">
        <f>BNVFE!Y9</f>
        <v>8.718235436002237E-5</v>
      </c>
      <c r="BJ3" s="15">
        <f>BNVFE!Z9</f>
        <v>8.7105575226545284E-5</v>
      </c>
      <c r="BK3" s="15">
        <f>BNVFE!AA9</f>
        <v>8.707156741963803E-5</v>
      </c>
      <c r="BL3" s="15">
        <f>BNVFE!AB9</f>
        <v>8.7045184778371156E-5</v>
      </c>
      <c r="BM3" s="15">
        <f>BNVFE!AC9</f>
        <v>8.6999818286373988E-5</v>
      </c>
      <c r="BN3" s="15">
        <f>BNVFE!AD9</f>
        <v>8.6989651460999E-5</v>
      </c>
      <c r="BO3" s="15">
        <f>BNVFE!AE9</f>
        <v>8.6799927669451015E-5</v>
      </c>
      <c r="BP3" s="15">
        <f>BNVFE!AF9</f>
        <v>8.6591261621777151E-5</v>
      </c>
      <c r="BQ3" s="15">
        <f>BNVFE!AG9</f>
        <v>8.6375478291993656E-5</v>
      </c>
      <c r="BR3" s="15">
        <f>BNVFE!AH9</f>
        <v>8.614785950389308E-5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7.2732399044998244E-4</v>
      </c>
      <c r="M4" s="17">
        <f t="shared" ref="M4:AI4" si="1">M5/N5*N4</f>
        <v>7.2732399044998244E-4</v>
      </c>
      <c r="N4" s="17">
        <f t="shared" si="1"/>
        <v>7.2732399044998244E-4</v>
      </c>
      <c r="O4" s="17">
        <f t="shared" si="1"/>
        <v>7.2732399044998244E-4</v>
      </c>
      <c r="P4" s="17">
        <f t="shared" si="1"/>
        <v>7.2732399044998244E-4</v>
      </c>
      <c r="Q4" s="17">
        <f t="shared" si="1"/>
        <v>7.2732399044998244E-4</v>
      </c>
      <c r="R4" s="17">
        <f t="shared" si="1"/>
        <v>7.2732399044998244E-4</v>
      </c>
      <c r="S4" s="17">
        <f t="shared" si="1"/>
        <v>7.2732399044998244E-4</v>
      </c>
      <c r="T4" s="17">
        <f t="shared" si="1"/>
        <v>7.2732399044998244E-4</v>
      </c>
      <c r="U4" s="17">
        <f t="shared" si="1"/>
        <v>7.2732399044998244E-4</v>
      </c>
      <c r="V4" s="17">
        <f t="shared" si="1"/>
        <v>7.2732399044998244E-4</v>
      </c>
      <c r="W4" s="17">
        <f t="shared" si="1"/>
        <v>7.373209214829149E-4</v>
      </c>
      <c r="X4" s="17">
        <f t="shared" si="1"/>
        <v>7.4731785251584736E-4</v>
      </c>
      <c r="Y4" s="17">
        <f t="shared" si="1"/>
        <v>7.5731478354877982E-4</v>
      </c>
      <c r="Z4" s="17">
        <f t="shared" si="1"/>
        <v>7.6731171458171228E-4</v>
      </c>
      <c r="AA4" s="17">
        <f t="shared" si="1"/>
        <v>7.7730864561464475E-4</v>
      </c>
      <c r="AB4" s="17">
        <f t="shared" si="1"/>
        <v>7.8730557664757721E-4</v>
      </c>
      <c r="AC4" s="17">
        <f t="shared" si="1"/>
        <v>7.9730250768050967E-4</v>
      </c>
      <c r="AD4" s="17">
        <f t="shared" si="1"/>
        <v>8.0729943871344213E-4</v>
      </c>
      <c r="AE4" s="17">
        <f t="shared" si="1"/>
        <v>8.1729636974637459E-4</v>
      </c>
      <c r="AF4" s="17">
        <f t="shared" si="1"/>
        <v>8.2729330077930706E-4</v>
      </c>
      <c r="AG4" s="17">
        <f>AG5/AH5*AH4</f>
        <v>8.3729023181223952E-4</v>
      </c>
      <c r="AH4" s="17">
        <f t="shared" si="1"/>
        <v>8.4728716284517198E-4</v>
      </c>
      <c r="AI4" s="17">
        <f t="shared" si="1"/>
        <v>8.5728409387810444E-4</v>
      </c>
      <c r="AJ4" s="17">
        <f>AJ5/AK5*AK4</f>
        <v>8.672810249110369E-4</v>
      </c>
      <c r="AK4" s="30">
        <f>AK5/AL5*AL4</f>
        <v>8.7727795594396937E-4</v>
      </c>
      <c r="AL4" s="30">
        <f>AL5/AM5*AM4</f>
        <v>8.8727488697690183E-4</v>
      </c>
      <c r="AM4" s="31">
        <f>AM5/AN5*AN4</f>
        <v>8.9727181800983429E-4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7.911312883639107E-4</v>
      </c>
      <c r="X5" s="17">
        <f t="shared" ref="X5:AM5" si="3">($AN$5-$V$5)/COUNT($V$1:$AN$1)+W5</f>
        <v>8.0185780472514796E-4</v>
      </c>
      <c r="Y5" s="17">
        <f t="shared" si="3"/>
        <v>8.1258432108638522E-4</v>
      </c>
      <c r="Z5" s="17">
        <f t="shared" si="3"/>
        <v>8.2331083744762248E-4</v>
      </c>
      <c r="AA5" s="17">
        <f t="shared" si="3"/>
        <v>8.3403735380885974E-4</v>
      </c>
      <c r="AB5" s="17">
        <f t="shared" si="3"/>
        <v>8.4476387017009701E-4</v>
      </c>
      <c r="AC5" s="17">
        <f t="shared" si="3"/>
        <v>8.5549038653133427E-4</v>
      </c>
      <c r="AD5" s="17">
        <f t="shared" si="3"/>
        <v>8.6621690289257153E-4</v>
      </c>
      <c r="AE5" s="17">
        <f t="shared" si="3"/>
        <v>8.7694341925380879E-4</v>
      </c>
      <c r="AF5" s="17">
        <f t="shared" si="3"/>
        <v>8.8766993561504605E-4</v>
      </c>
      <c r="AG5" s="17">
        <f t="shared" si="3"/>
        <v>8.9839645197628331E-4</v>
      </c>
      <c r="AH5" s="17">
        <f t="shared" si="3"/>
        <v>9.0912296833752057E-4</v>
      </c>
      <c r="AI5" s="17">
        <f t="shared" si="3"/>
        <v>9.1984948469875784E-4</v>
      </c>
      <c r="AJ5" s="17">
        <f t="shared" si="3"/>
        <v>9.305760010599951E-4</v>
      </c>
      <c r="AK5" s="17">
        <f t="shared" si="3"/>
        <v>9.4130251742123236E-4</v>
      </c>
      <c r="AL5" s="17">
        <f t="shared" si="3"/>
        <v>9.5202903378246962E-4</v>
      </c>
      <c r="AM5" s="41">
        <f t="shared" si="3"/>
        <v>9.6275555014370688E-4</v>
      </c>
      <c r="AN5" s="15">
        <f>BNVFE!D11</f>
        <v>9.8420858286618054E-4</v>
      </c>
      <c r="AO5" s="15">
        <f>BNVFE!E11</f>
        <v>1.0030287154871532E-3</v>
      </c>
      <c r="AP5" s="15">
        <f>BNVFE!F11</f>
        <v>9.9987774082065106E-4</v>
      </c>
      <c r="AQ5" s="15">
        <f>BNVFE!G11</f>
        <v>1.0100402595155109E-3</v>
      </c>
      <c r="AR5" s="15">
        <f>BNVFE!H11</f>
        <v>1.0325249116521942E-3</v>
      </c>
      <c r="AS5" s="15">
        <f>BNVFE!I11</f>
        <v>1.0608569721602286E-3</v>
      </c>
      <c r="AT5" s="15">
        <f>BNVFE!J11</f>
        <v>1.0912598948515679E-3</v>
      </c>
      <c r="AU5" s="15">
        <f>BNVFE!K11</f>
        <v>1.124744252078814E-3</v>
      </c>
      <c r="AV5" s="15">
        <f>BNVFE!L11</f>
        <v>1.1457668247834094E-3</v>
      </c>
      <c r="AW5" s="15">
        <f>BNVFE!M11</f>
        <v>1.1685535874461422E-3</v>
      </c>
      <c r="AX5" s="15">
        <f>BNVFE!N11</f>
        <v>1.1853845208720599E-3</v>
      </c>
      <c r="AY5" s="15">
        <f>BNVFE!O11</f>
        <v>1.1990148299577217E-3</v>
      </c>
      <c r="AZ5" s="15">
        <f>BNVFE!P11</f>
        <v>1.2047174246149544E-3</v>
      </c>
      <c r="BA5" s="15">
        <f>BNVFE!Q11</f>
        <v>1.2043893325490249E-3</v>
      </c>
      <c r="BB5" s="15">
        <f>BNVFE!R11</f>
        <v>1.2044687817137519E-3</v>
      </c>
      <c r="BC5" s="15">
        <f>BNVFE!S11</f>
        <v>1.2038790115048291E-3</v>
      </c>
      <c r="BD5" s="15">
        <f>BNVFE!T11</f>
        <v>1.2020500474408489E-3</v>
      </c>
      <c r="BE5" s="15">
        <f>BNVFE!U11</f>
        <v>1.2010422280260159E-3</v>
      </c>
      <c r="BF5" s="15">
        <f>BNVFE!V11</f>
        <v>1.2021514928929698E-3</v>
      </c>
      <c r="BG5" s="15">
        <f>BNVFE!W11</f>
        <v>1.2003085978972948E-3</v>
      </c>
      <c r="BH5" s="15">
        <f>BNVFE!X11</f>
        <v>1.1971129806622458E-3</v>
      </c>
      <c r="BI5" s="15">
        <f>BNVFE!Y11</f>
        <v>1.1955907873099313E-3</v>
      </c>
      <c r="BJ5" s="15">
        <f>BNVFE!Z11</f>
        <v>1.1957627512616882E-3</v>
      </c>
      <c r="BK5" s="15">
        <f>BNVFE!AA11</f>
        <v>1.1961333308772588E-3</v>
      </c>
      <c r="BL5" s="15">
        <f>BNVFE!AB11</f>
        <v>1.1974670073310338E-3</v>
      </c>
      <c r="BM5" s="15">
        <f>BNVFE!AC11</f>
        <v>1.1994593034259026E-3</v>
      </c>
      <c r="BN5" s="15">
        <f>BNVFE!AD11</f>
        <v>1.1999384398697819E-3</v>
      </c>
      <c r="BO5" s="15">
        <f>BNVFE!AE11</f>
        <v>1.2026106636125447E-3</v>
      </c>
      <c r="BP5" s="15">
        <f>BNVFE!AF11</f>
        <v>1.2053856192917605E-3</v>
      </c>
      <c r="BQ5" s="15">
        <f>BNVFE!AG11</f>
        <v>1.2042243474789929E-3</v>
      </c>
      <c r="BR5" s="15">
        <f>BNVFE!AH11</f>
        <v>1.2041082589705342E-3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4DF-15AD-4C41-A812-225B20693204}">
  <sheetPr>
    <tabColor theme="3"/>
  </sheetPr>
  <dimension ref="A1:H16"/>
  <sheetViews>
    <sheetView workbookViewId="0">
      <selection activeCell="C3" sqref="C3"/>
    </sheetView>
  </sheetViews>
  <sheetFormatPr defaultColWidth="8.85546875" defaultRowHeight="15"/>
  <cols>
    <col min="1" max="1" width="36.140625" customWidth="1"/>
  </cols>
  <sheetData>
    <row r="1" spans="1:8">
      <c r="A1" s="47" t="s">
        <v>96</v>
      </c>
    </row>
    <row r="2" spans="1:8">
      <c r="A2" s="28" t="s">
        <v>95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88</v>
      </c>
      <c r="H2" s="43" t="s">
        <v>89</v>
      </c>
    </row>
    <row r="3" spans="1:8">
      <c r="A3" t="s">
        <v>15</v>
      </c>
      <c r="B3" s="44">
        <v>1.0094082465469424E-3</v>
      </c>
      <c r="C3" s="44">
        <v>7.4836420697954824E-6</v>
      </c>
      <c r="D3" s="45">
        <v>3.1700424271722166E-4</v>
      </c>
      <c r="E3" s="46">
        <v>3.1700424271722166E-4</v>
      </c>
      <c r="F3" s="46">
        <v>6.9782644482356809E-4</v>
      </c>
      <c r="G3" s="46">
        <v>2.4567828810584678E-4</v>
      </c>
      <c r="H3" s="46">
        <v>9.5101272815166483E-4</v>
      </c>
    </row>
    <row r="4" spans="1:8">
      <c r="A4" t="s">
        <v>8</v>
      </c>
      <c r="B4" s="44">
        <v>2.8309727187687166E-3</v>
      </c>
      <c r="C4" s="44">
        <v>2.6928817015314281E-6</v>
      </c>
      <c r="D4" s="46">
        <v>8.8096936666512947E-4</v>
      </c>
      <c r="E4" s="45">
        <v>8.8096936666512947E-4</v>
      </c>
      <c r="F4" s="46">
        <v>1.9534712103221026E-3</v>
      </c>
      <c r="G4" s="46">
        <v>6.8275125916547532E-4</v>
      </c>
      <c r="H4" s="46">
        <v>2.6429080999953881E-3</v>
      </c>
    </row>
    <row r="5" spans="1:8">
      <c r="A5" t="s">
        <v>7</v>
      </c>
      <c r="B5" s="44">
        <v>1.4307537620687272E-3</v>
      </c>
      <c r="C5" s="44">
        <v>4.452357407992435E-4</v>
      </c>
      <c r="D5" s="44">
        <v>4.452357407992435E-4</v>
      </c>
      <c r="E5" s="45">
        <v>4.452357407992435E-4</v>
      </c>
      <c r="F5" s="6">
        <v>0</v>
      </c>
      <c r="G5" s="6">
        <v>0</v>
      </c>
      <c r="H5" s="46">
        <v>1.3357072223977302E-3</v>
      </c>
    </row>
    <row r="6" spans="1:8">
      <c r="A6" t="s">
        <v>16</v>
      </c>
      <c r="B6" s="44">
        <v>1.2405209526886144E-3</v>
      </c>
      <c r="C6" s="44">
        <v>4.2438874697242065E-4</v>
      </c>
      <c r="D6" s="44">
        <v>4.2438874697242065E-4</v>
      </c>
      <c r="E6" s="46">
        <v>4.2438874697242065E-4</v>
      </c>
      <c r="F6" s="6">
        <v>0</v>
      </c>
      <c r="G6" s="6">
        <v>0</v>
      </c>
      <c r="H6" s="46">
        <v>1.2731662409172617E-3</v>
      </c>
    </row>
    <row r="7" spans="1:8">
      <c r="A7" t="s">
        <v>17</v>
      </c>
      <c r="B7" s="44">
        <v>3.2293530565471139E-5</v>
      </c>
      <c r="C7" s="44">
        <v>1.0049411985156037E-5</v>
      </c>
      <c r="D7" s="44">
        <v>1.0049411985156037E-5</v>
      </c>
      <c r="E7" s="45">
        <v>1.0049411985156037E-5</v>
      </c>
      <c r="F7" s="6">
        <v>0</v>
      </c>
      <c r="G7" s="6">
        <v>0</v>
      </c>
      <c r="H7" s="46">
        <v>3.0148235955468109E-5</v>
      </c>
    </row>
    <row r="8" spans="1:8">
      <c r="A8" t="s">
        <v>18</v>
      </c>
      <c r="B8" s="44">
        <v>3.8347187299137405E-3</v>
      </c>
      <c r="C8" s="44">
        <v>1.204291832534894E-3</v>
      </c>
      <c r="D8" s="45">
        <v>1.204291832534894E-3</v>
      </c>
      <c r="E8" s="46">
        <v>1.204291832534894E-3</v>
      </c>
      <c r="F8" s="46">
        <v>2.6510266260932596E-3</v>
      </c>
      <c r="G8" s="46">
        <v>9.3332617021454293E-4</v>
      </c>
      <c r="H8" s="46">
        <v>3.6128754976046816E-3</v>
      </c>
    </row>
    <row r="9" spans="1:8">
      <c r="A9" s="47" t="s">
        <v>97</v>
      </c>
    </row>
    <row r="10" spans="1:8">
      <c r="A10" t="s">
        <v>98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88</v>
      </c>
      <c r="H10" t="s">
        <v>89</v>
      </c>
    </row>
    <row r="11" spans="1:8">
      <c r="A11" t="s">
        <v>15</v>
      </c>
      <c r="B11" s="46">
        <v>2.7175224068570606E-4</v>
      </c>
      <c r="C11" s="46">
        <v>2.7797562958068832E-5</v>
      </c>
      <c r="D11" s="48">
        <v>8.5343678893031675E-5</v>
      </c>
      <c r="E11" s="49">
        <v>8.5343678893031675E-5</v>
      </c>
      <c r="F11" s="46">
        <v>1.8786838787900257E-4</v>
      </c>
      <c r="G11" s="46">
        <v>6.6141351142099544E-5</v>
      </c>
      <c r="H11" s="46">
        <v>2.5603103667909497E-4</v>
      </c>
    </row>
    <row r="12" spans="1:8">
      <c r="A12" t="s">
        <v>8</v>
      </c>
      <c r="B12" s="46">
        <v>2.6158745070478042E-3</v>
      </c>
      <c r="C12" s="46">
        <v>2.9143120632765266E-6</v>
      </c>
      <c r="D12" s="49">
        <v>8.1403303269968186E-4</v>
      </c>
      <c r="E12" s="48">
        <v>8.1403303269968186E-4</v>
      </c>
      <c r="F12" s="46">
        <v>1.8050458435911491E-3</v>
      </c>
      <c r="G12" s="46">
        <v>6.3087560034225348E-4</v>
      </c>
      <c r="H12" s="46">
        <v>2.442099098099045E-3</v>
      </c>
    </row>
    <row r="13" spans="1:8">
      <c r="A13" t="s">
        <v>7</v>
      </c>
      <c r="B13" s="44">
        <v>3.6837767936328798E-4</v>
      </c>
      <c r="C13" s="44">
        <v>1.146353155333106E-4</v>
      </c>
      <c r="D13" s="46">
        <v>1.146353155333106E-4</v>
      </c>
      <c r="E13" s="50">
        <v>1.146353155333106E-4</v>
      </c>
      <c r="F13" s="6">
        <v>0</v>
      </c>
      <c r="G13" s="6">
        <v>0</v>
      </c>
      <c r="H13" s="46">
        <v>3.4390594659993172E-4</v>
      </c>
    </row>
    <row r="14" spans="1:8">
      <c r="A14" t="s">
        <v>16</v>
      </c>
      <c r="B14" s="44">
        <v>1.1140743815291445E-2</v>
      </c>
      <c r="C14" s="44">
        <v>3.4668839999999999E-3</v>
      </c>
      <c r="D14" s="46">
        <v>3.4668839999999999E-3</v>
      </c>
      <c r="E14" s="50">
        <v>3.4668839999999999E-3</v>
      </c>
      <c r="F14" s="6">
        <v>0</v>
      </c>
      <c r="G14" s="6">
        <v>0</v>
      </c>
      <c r="H14" s="46">
        <v>1.0400651999999998E-2</v>
      </c>
    </row>
    <row r="15" spans="1:8">
      <c r="A15" t="s">
        <v>17</v>
      </c>
      <c r="B15" s="44">
        <v>1.5467626362604087E-2</v>
      </c>
      <c r="C15" s="44">
        <v>4.813365E-3</v>
      </c>
      <c r="D15" s="46">
        <v>4.813365E-3</v>
      </c>
      <c r="E15" s="50">
        <v>4.813365E-3</v>
      </c>
      <c r="F15" s="6">
        <v>0</v>
      </c>
      <c r="G15" s="6">
        <v>0</v>
      </c>
      <c r="H15" s="46">
        <v>1.4440094999999998E-2</v>
      </c>
    </row>
    <row r="16" spans="1:8">
      <c r="A16" t="s">
        <v>18</v>
      </c>
      <c r="B16">
        <v>3.8347187299137405E-3</v>
      </c>
      <c r="C16">
        <v>1.204291832534894E-3</v>
      </c>
      <c r="D16">
        <v>1.204291832534894E-3</v>
      </c>
      <c r="E16">
        <v>1.204291832534894E-3</v>
      </c>
      <c r="F16">
        <v>2.6510266260932596E-3</v>
      </c>
      <c r="G16">
        <v>9.3332617021454293E-4</v>
      </c>
      <c r="H16">
        <v>3.6128754976046816E-3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3" sqref="B3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'SYFAFE (for NG vehicles)'!$C$3</f>
        <v>7.4836420697954824E-6</v>
      </c>
      <c r="C3" s="4">
        <f>'SYFAFE (for NG vehicles)'!$C$3</f>
        <v>7.4836420697954824E-6</v>
      </c>
      <c r="D3" s="4">
        <f>'SYFAFE (for NG vehicles)'!$C$3</f>
        <v>7.4836420697954824E-6</v>
      </c>
      <c r="E3" s="4">
        <f>'SYFAFE (for NG vehicles)'!$C$3</f>
        <v>7.4836420697954824E-6</v>
      </c>
      <c r="F3" s="4">
        <f>'SYFAFE (for NG vehicles)'!$C$3</f>
        <v>7.4836420697954824E-6</v>
      </c>
      <c r="G3" s="4">
        <f>'SYFAFE (for NG vehicles)'!$C$3</f>
        <v>7.4836420697954824E-6</v>
      </c>
      <c r="H3" s="4">
        <f>'SYFAFE (for NG vehicles)'!$C$3</f>
        <v>7.4836420697954824E-6</v>
      </c>
      <c r="I3" s="4">
        <f>'SYFAFE (for NG vehicles)'!$C$3</f>
        <v>7.4836420697954824E-6</v>
      </c>
      <c r="J3" s="4">
        <f>'SYFAFE (for NG vehicles)'!$C$3</f>
        <v>7.4836420697954824E-6</v>
      </c>
      <c r="K3" s="4">
        <f>'SYFAFE (for NG vehicles)'!$C$3</f>
        <v>7.4836420697954824E-6</v>
      </c>
      <c r="L3" s="4">
        <f>'SYFAFE (for NG vehicles)'!$C$3</f>
        <v>7.4836420697954824E-6</v>
      </c>
      <c r="M3" s="4">
        <f>'SYFAFE (for NG vehicles)'!$C$3</f>
        <v>7.4836420697954824E-6</v>
      </c>
      <c r="N3" s="4">
        <f>'SYFAFE (for NG vehicles)'!$C$3</f>
        <v>7.4836420697954824E-6</v>
      </c>
      <c r="O3" s="4">
        <f>'SYFAFE (for NG vehicles)'!$C$3</f>
        <v>7.4836420697954824E-6</v>
      </c>
      <c r="P3" s="4">
        <f>'SYFAFE (for NG vehicles)'!$C$3</f>
        <v>7.4836420697954824E-6</v>
      </c>
      <c r="Q3" s="4">
        <f>'SYFAFE (for NG vehicles)'!$C$3</f>
        <v>7.4836420697954824E-6</v>
      </c>
      <c r="R3" s="4">
        <f>'SYFAFE (for NG vehicles)'!$C$3</f>
        <v>7.4836420697954824E-6</v>
      </c>
      <c r="S3" s="4">
        <f>'SYFAFE (for NG vehicles)'!$C$3</f>
        <v>7.4836420697954824E-6</v>
      </c>
      <c r="T3" s="4">
        <f>'SYFAFE (for NG vehicles)'!$C$3</f>
        <v>7.4836420697954824E-6</v>
      </c>
      <c r="U3" s="4">
        <f>'SYFAFE (for NG vehicles)'!$C$3</f>
        <v>7.4836420697954824E-6</v>
      </c>
      <c r="V3" s="4">
        <f>'SYFAFE (for NG vehicles)'!$C$3</f>
        <v>7.4836420697954824E-6</v>
      </c>
      <c r="W3" s="4">
        <f>'SYFAFE (for NG vehicles)'!$C$3</f>
        <v>7.4836420697954824E-6</v>
      </c>
      <c r="X3" s="4">
        <f>'SYFAFE (for NG vehicles)'!$C$3</f>
        <v>7.4836420697954824E-6</v>
      </c>
      <c r="Y3" s="4">
        <f>'SYFAFE (for NG vehicles)'!$C$3</f>
        <v>7.4836420697954824E-6</v>
      </c>
      <c r="Z3" s="4">
        <f>'SYFAFE (for NG vehicles)'!$C$3</f>
        <v>7.4836420697954824E-6</v>
      </c>
      <c r="AA3" s="4">
        <f>'SYFAFE (for NG vehicles)'!$C$3</f>
        <v>7.4836420697954824E-6</v>
      </c>
      <c r="AB3" s="4">
        <f>'SYFAFE (for NG vehicles)'!$C$3</f>
        <v>7.4836420697954824E-6</v>
      </c>
      <c r="AC3" s="4">
        <f>'SYFAFE (for NG vehicles)'!$C$3</f>
        <v>7.4836420697954824E-6</v>
      </c>
      <c r="AD3" s="4">
        <f>'SYFAFE (for NG vehicles)'!$C$3</f>
        <v>7.4836420697954824E-6</v>
      </c>
      <c r="AE3" s="4">
        <f>'SYFAFE (for NG vehicles)'!$C$3</f>
        <v>7.4836420697954824E-6</v>
      </c>
      <c r="AF3" s="4">
        <f>'SYFAFE (for NG vehicles)'!$C$3</f>
        <v>7.4836420697954824E-6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0">B$4</f>
        <v>3.142498616321923E-4</v>
      </c>
      <c r="C5" s="4">
        <f t="shared" si="0"/>
        <v>3.207320075161445E-4</v>
      </c>
      <c r="D5" s="4">
        <f t="shared" si="0"/>
        <v>3.272141534000967E-4</v>
      </c>
      <c r="E5" s="4">
        <f t="shared" si="0"/>
        <v>3.336962992840489E-4</v>
      </c>
      <c r="F5" s="4">
        <f t="shared" si="0"/>
        <v>3.401784451680011E-4</v>
      </c>
      <c r="G5" s="4">
        <f t="shared" si="0"/>
        <v>3.466605910519533E-4</v>
      </c>
      <c r="H5" s="4">
        <f t="shared" si="0"/>
        <v>3.531427369359055E-4</v>
      </c>
      <c r="I5" s="4">
        <f t="shared" si="0"/>
        <v>3.596248828198577E-4</v>
      </c>
      <c r="J5" s="4">
        <f t="shared" si="0"/>
        <v>3.661070287038099E-4</v>
      </c>
      <c r="K5" s="4">
        <f t="shared" si="0"/>
        <v>3.725891745877621E-4</v>
      </c>
      <c r="L5" s="4">
        <f t="shared" si="0"/>
        <v>3.790713204717143E-4</v>
      </c>
      <c r="M5" s="4">
        <f t="shared" si="0"/>
        <v>3.855534663556665E-4</v>
      </c>
      <c r="N5" s="4">
        <f t="shared" si="0"/>
        <v>3.920356122396187E-4</v>
      </c>
      <c r="O5" s="4">
        <f t="shared" si="0"/>
        <v>3.9851775812357079E-4</v>
      </c>
      <c r="P5" s="4">
        <f t="shared" si="0"/>
        <v>4.1245238248791824E-4</v>
      </c>
      <c r="Q5" s="4">
        <f t="shared" si="0"/>
        <v>4.1996419698319429E-4</v>
      </c>
      <c r="R5" s="4">
        <f t="shared" si="0"/>
        <v>4.2487319850780349E-4</v>
      </c>
      <c r="S5" s="4">
        <f t="shared" si="0"/>
        <v>4.284100729130481E-4</v>
      </c>
      <c r="T5" s="4">
        <f t="shared" si="0"/>
        <v>4.3229475648161309E-4</v>
      </c>
      <c r="U5" s="4">
        <f t="shared" si="0"/>
        <v>4.3562407119964938E-4</v>
      </c>
      <c r="V5" s="4">
        <f t="shared" si="0"/>
        <v>4.3560812002075292E-4</v>
      </c>
      <c r="W5" s="4">
        <f t="shared" si="0"/>
        <v>4.3525902639902458E-4</v>
      </c>
      <c r="X5" s="4">
        <f t="shared" si="0"/>
        <v>4.3494323063744613E-4</v>
      </c>
      <c r="Y5" s="4">
        <f t="shared" si="0"/>
        <v>4.3556364713577859E-4</v>
      </c>
      <c r="Z5" s="4">
        <f t="shared" si="0"/>
        <v>4.3522567663302421E-4</v>
      </c>
      <c r="AA5" s="4">
        <f t="shared" si="0"/>
        <v>4.3485093567965249E-4</v>
      </c>
      <c r="AB5" s="4">
        <f t="shared" si="0"/>
        <v>4.3444409287052158E-4</v>
      </c>
      <c r="AC5" s="4">
        <f t="shared" si="0"/>
        <v>4.3426236094515938E-4</v>
      </c>
      <c r="AD5" s="4">
        <f t="shared" si="0"/>
        <v>4.3334550299972978E-4</v>
      </c>
      <c r="AE5" s="4">
        <f t="shared" si="0"/>
        <v>4.3240292886877814E-4</v>
      </c>
      <c r="AF5" s="4">
        <f t="shared" si="0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O1" workbookViewId="0">
      <selection activeCell="AC13" sqref="AC13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3.0839302271754693E-4</v>
      </c>
      <c r="C2" s="4">
        <f>C$4/(1-'Other Values'!$B$2)</f>
        <v>3.0743794939182517E-4</v>
      </c>
      <c r="D2" s="4">
        <f>D$4/(1-'Other Values'!$B$2)</f>
        <v>3.0648287606610335E-4</v>
      </c>
      <c r="E2" s="4">
        <f>E$4/(1-'Other Values'!$B$2)</f>
        <v>3.0552780274038159E-4</v>
      </c>
      <c r="F2" s="4">
        <f>F$4/(1-'Other Values'!$B$2)</f>
        <v>3.0457272941465983E-4</v>
      </c>
      <c r="G2" s="4">
        <f>G$4/(1-'Other Values'!$B$2)</f>
        <v>3.0361765608893768E-4</v>
      </c>
      <c r="H2" s="4">
        <f>H$4/(1-'Other Values'!$B$2)</f>
        <v>3.0266258276321592E-4</v>
      </c>
      <c r="I2" s="4">
        <f>I$4/(1-'Other Values'!$B$2)</f>
        <v>3.0170750943749416E-4</v>
      </c>
      <c r="J2" s="4">
        <f>J$4/(1-'Other Values'!$B$2)</f>
        <v>3.0075243611177234E-4</v>
      </c>
      <c r="K2" s="4">
        <f>K$4/(1-'Other Values'!$B$2)</f>
        <v>2.9979736278605058E-4</v>
      </c>
      <c r="L2" s="4">
        <f>L$4/(1-'Other Values'!$B$2)</f>
        <v>2.9884228946032882E-4</v>
      </c>
      <c r="M2" s="4">
        <f>M$4/(1-'Other Values'!$B$2)</f>
        <v>2.9788721613460667E-4</v>
      </c>
      <c r="N2" s="4">
        <f>N$4/(1-'Other Values'!$B$2)</f>
        <v>2.9693214280888491E-4</v>
      </c>
      <c r="O2" s="4">
        <f>O$4/(1-'Other Values'!$B$2)</f>
        <v>2.9605701191974721E-4</v>
      </c>
      <c r="P2" s="4">
        <f>P$4/(1-'Other Values'!$B$2)</f>
        <v>2.9545763250060967E-4</v>
      </c>
      <c r="Q2" s="4">
        <f>Q$4/(1-'Other Values'!$B$2)</f>
        <v>2.9342582425636015E-4</v>
      </c>
      <c r="R2" s="4">
        <f>R$4/(1-'Other Values'!$B$2)</f>
        <v>2.9276736788087348E-4</v>
      </c>
      <c r="S2" s="4">
        <f>S$4/(1-'Other Values'!$B$2)</f>
        <v>2.9262677760100614E-4</v>
      </c>
      <c r="T2" s="4">
        <f>T$4/(1-'Other Values'!$B$2)</f>
        <v>2.9396480353797213E-4</v>
      </c>
      <c r="U2" s="4">
        <f>U$4/(1-'Other Values'!$B$2)</f>
        <v>2.9515937671765612E-4</v>
      </c>
      <c r="V2" s="4">
        <f>V$4/(1-'Other Values'!$B$2)</f>
        <v>2.9581668923797151E-4</v>
      </c>
      <c r="W2" s="4">
        <f>W$4/(1-'Other Values'!$B$2)</f>
        <v>2.9362295710211149E-4</v>
      </c>
      <c r="X2" s="4">
        <f>X$4/(1-'Other Values'!$B$2)</f>
        <v>2.9268155000172248E-4</v>
      </c>
      <c r="Y2" s="4">
        <f>Y$4/(1-'Other Values'!$B$2)</f>
        <v>2.9146115478153911E-4</v>
      </c>
      <c r="Z2" s="4">
        <f>Z$4/(1-'Other Values'!$B$2)</f>
        <v>2.89714311112042E-4</v>
      </c>
      <c r="AA2" s="4">
        <f>AA$4/(1-'Other Values'!$B$2)</f>
        <v>2.8772056430729955E-4</v>
      </c>
      <c r="AB2" s="4">
        <f>AB$4/(1-'Other Values'!$B$2)</f>
        <v>2.8572635287190079E-4</v>
      </c>
      <c r="AC2" s="4">
        <f>AC$4/(1-'Other Values'!$B$2)</f>
        <v>2.8404405113425228E-4</v>
      </c>
      <c r="AD2" s="4">
        <f>AD$4/(1-'Other Values'!$B$2)</f>
        <v>2.8183731858640368E-4</v>
      </c>
      <c r="AE2" s="4">
        <f>AE$4/(1-'Other Values'!$B$2)</f>
        <v>2.8065222765908245E-4</v>
      </c>
      <c r="AF2" s="4">
        <f>AF$4/(1-'Other Values'!$B$2)</f>
        <v>2.7903680323421208E-4</v>
      </c>
      <c r="AH2" s="4"/>
      <c r="AI2" s="4"/>
    </row>
    <row r="3" spans="1:35">
      <c r="A3" t="s">
        <v>3</v>
      </c>
      <c r="B3" s="4">
        <f>'SYFAFE (for NG vehicles)'!$C$11</f>
        <v>2.7797562958068832E-5</v>
      </c>
      <c r="C3" s="4">
        <f>'SYFAFE (for NG vehicles)'!$C$11</f>
        <v>2.7797562958068832E-5</v>
      </c>
      <c r="D3" s="4">
        <f>'SYFAFE (for NG vehicles)'!$C$11</f>
        <v>2.7797562958068832E-5</v>
      </c>
      <c r="E3" s="4">
        <f>'SYFAFE (for NG vehicles)'!$C$11</f>
        <v>2.7797562958068832E-5</v>
      </c>
      <c r="F3" s="4">
        <f>'SYFAFE (for NG vehicles)'!$C$11</f>
        <v>2.7797562958068832E-5</v>
      </c>
      <c r="G3" s="4">
        <f>'SYFAFE (for NG vehicles)'!$C$11</f>
        <v>2.7797562958068832E-5</v>
      </c>
      <c r="H3" s="4">
        <f>'SYFAFE (for NG vehicles)'!$C$11</f>
        <v>2.7797562958068832E-5</v>
      </c>
      <c r="I3" s="4">
        <f>'SYFAFE (for NG vehicles)'!$C$11</f>
        <v>2.7797562958068832E-5</v>
      </c>
      <c r="J3" s="4">
        <f>'SYFAFE (for NG vehicles)'!$C$11</f>
        <v>2.7797562958068832E-5</v>
      </c>
      <c r="K3" s="4">
        <f>'SYFAFE (for NG vehicles)'!$C$11</f>
        <v>2.7797562958068832E-5</v>
      </c>
      <c r="L3" s="4">
        <f>'SYFAFE (for NG vehicles)'!$C$11</f>
        <v>2.7797562958068832E-5</v>
      </c>
      <c r="M3" s="4">
        <f>'SYFAFE (for NG vehicles)'!$C$11</f>
        <v>2.7797562958068832E-5</v>
      </c>
      <c r="N3" s="4">
        <f>'SYFAFE (for NG vehicles)'!$C$11</f>
        <v>2.7797562958068832E-5</v>
      </c>
      <c r="O3" s="4">
        <f>'SYFAFE (for NG vehicles)'!$C$11</f>
        <v>2.7797562958068832E-5</v>
      </c>
      <c r="P3" s="4">
        <f>'SYFAFE (for NG vehicles)'!$C$11</f>
        <v>2.7797562958068832E-5</v>
      </c>
      <c r="Q3" s="4">
        <f>'SYFAFE (for NG vehicles)'!$C$11</f>
        <v>2.7797562958068832E-5</v>
      </c>
      <c r="R3" s="4">
        <f>'SYFAFE (for NG vehicles)'!$C$11</f>
        <v>2.7797562958068832E-5</v>
      </c>
      <c r="S3" s="4">
        <f>'SYFAFE (for NG vehicles)'!$C$11</f>
        <v>2.7797562958068832E-5</v>
      </c>
      <c r="T3" s="4">
        <f>'SYFAFE (for NG vehicles)'!$C$11</f>
        <v>2.7797562958068832E-5</v>
      </c>
      <c r="U3" s="4">
        <f>'SYFAFE (for NG vehicles)'!$C$11</f>
        <v>2.7797562958068832E-5</v>
      </c>
      <c r="V3" s="4">
        <f>'SYFAFE (for NG vehicles)'!$C$11</f>
        <v>2.7797562958068832E-5</v>
      </c>
      <c r="W3" s="4">
        <f>'SYFAFE (for NG vehicles)'!$C$11</f>
        <v>2.7797562958068832E-5</v>
      </c>
      <c r="X3" s="4">
        <f>'SYFAFE (for NG vehicles)'!$C$11</f>
        <v>2.7797562958068832E-5</v>
      </c>
      <c r="Y3" s="4">
        <f>'SYFAFE (for NG vehicles)'!$C$11</f>
        <v>2.7797562958068832E-5</v>
      </c>
      <c r="Z3" s="4">
        <f>'SYFAFE (for NG vehicles)'!$C$11</f>
        <v>2.7797562958068832E-5</v>
      </c>
      <c r="AA3" s="4">
        <f>'SYFAFE (for NG vehicles)'!$C$11</f>
        <v>2.7797562958068832E-5</v>
      </c>
      <c r="AB3" s="4">
        <f>'SYFAFE (for NG vehicles)'!$C$11</f>
        <v>2.7797562958068832E-5</v>
      </c>
      <c r="AC3" s="4">
        <f>'SYFAFE (for NG vehicles)'!$C$11</f>
        <v>2.7797562958068832E-5</v>
      </c>
      <c r="AD3" s="4">
        <f>'SYFAFE (for NG vehicles)'!$C$11</f>
        <v>2.7797562958068832E-5</v>
      </c>
      <c r="AE3" s="4">
        <f>'SYFAFE (for NG vehicles)'!$C$11</f>
        <v>2.7797562958068832E-5</v>
      </c>
      <c r="AF3" s="4">
        <f>'SYFAFE (for NG vehicles)'!$C$11</f>
        <v>2.7797562958068832E-5</v>
      </c>
      <c r="AH3" s="4"/>
      <c r="AI3" s="4"/>
    </row>
    <row r="4" spans="1:35">
      <c r="A4" t="s">
        <v>4</v>
      </c>
      <c r="B4" s="4">
        <f>Extrapolations!AA3</f>
        <v>9.6850701349312281E-5</v>
      </c>
      <c r="C4" s="4">
        <f>Extrapolations!AB3</f>
        <v>9.6550760966027755E-5</v>
      </c>
      <c r="D4" s="4">
        <f>Extrapolations!AC3</f>
        <v>9.6250820582743229E-5</v>
      </c>
      <c r="E4" s="4">
        <f>Extrapolations!AD3</f>
        <v>9.5950880199458704E-5</v>
      </c>
      <c r="F4" s="4">
        <f>Extrapolations!AE3</f>
        <v>9.5650939816174178E-5</v>
      </c>
      <c r="G4" s="4">
        <f>Extrapolations!AF3</f>
        <v>9.5350999432889543E-5</v>
      </c>
      <c r="H4" s="4">
        <f>Extrapolations!AG3</f>
        <v>9.5051059049605017E-5</v>
      </c>
      <c r="I4" s="4">
        <f>Extrapolations!AH3</f>
        <v>9.4751118666320491E-5</v>
      </c>
      <c r="J4" s="4">
        <f>Extrapolations!AI3</f>
        <v>9.4451178283035966E-5</v>
      </c>
      <c r="K4" s="4">
        <f>Extrapolations!AJ3</f>
        <v>9.415123789975144E-5</v>
      </c>
      <c r="L4" s="4">
        <f>Extrapolations!AK3</f>
        <v>9.3851297516466914E-5</v>
      </c>
      <c r="M4" s="4">
        <f>Extrapolations!AL3</f>
        <v>9.3551357133182279E-5</v>
      </c>
      <c r="N4" s="4">
        <f>Extrapolations!AM3</f>
        <v>9.3251416749897753E-5</v>
      </c>
      <c r="O4" s="4">
        <f>Extrapolations!AN3</f>
        <v>9.2976582255788396E-5</v>
      </c>
      <c r="P4" s="4">
        <f>Extrapolations!AO3</f>
        <v>9.2788347396885706E-5</v>
      </c>
      <c r="Q4" s="4">
        <f>Extrapolations!AP3</f>
        <v>9.2150258857369327E-5</v>
      </c>
      <c r="R4" s="4">
        <f>Extrapolations!AQ3</f>
        <v>9.1943470904737144E-5</v>
      </c>
      <c r="S4" s="4">
        <f>Extrapolations!AR3</f>
        <v>9.1899318585439966E-5</v>
      </c>
      <c r="T4" s="4">
        <f>Extrapolations!AS3</f>
        <v>9.2319525078040856E-5</v>
      </c>
      <c r="U4" s="4">
        <f>Extrapolations!AT3</f>
        <v>9.2694680291495327E-5</v>
      </c>
      <c r="V4" s="4">
        <f>Extrapolations!AU3</f>
        <v>9.2901109016883625E-5</v>
      </c>
      <c r="W4" s="4">
        <f>Extrapolations!AV3</f>
        <v>9.2212168346117676E-5</v>
      </c>
      <c r="X4" s="4">
        <f>Extrapolations!AW3</f>
        <v>9.19165198352517E-5</v>
      </c>
      <c r="Y4" s="4">
        <f>Extrapolations!AX3</f>
        <v>9.1533255220648671E-5</v>
      </c>
      <c r="Z4" s="4">
        <f>Extrapolations!AY3</f>
        <v>9.0984659688079332E-5</v>
      </c>
      <c r="AA4" s="4">
        <f>Extrapolations!AZ3</f>
        <v>9.0358524327912283E-5</v>
      </c>
      <c r="AB4" s="4">
        <f>Extrapolations!BA3</f>
        <v>8.97322430506796E-5</v>
      </c>
      <c r="AC4" s="4">
        <f>Extrapolations!BB3</f>
        <v>8.9203916885137102E-5</v>
      </c>
      <c r="AD4" s="4">
        <f>Extrapolations!BC3</f>
        <v>8.85108934403582E-5</v>
      </c>
      <c r="AE4" s="4">
        <f>Extrapolations!BD3</f>
        <v>8.8138716124339965E-5</v>
      </c>
      <c r="AF4" s="4">
        <f>Extrapolations!BE3</f>
        <v>8.7631392751240183E-5</v>
      </c>
      <c r="AH4" s="4"/>
      <c r="AI4" s="4"/>
    </row>
    <row r="5" spans="1:35">
      <c r="A5" t="s">
        <v>5</v>
      </c>
      <c r="B5" s="4">
        <f t="shared" ref="B5:AF5" si="0">B$4</f>
        <v>9.6850701349312281E-5</v>
      </c>
      <c r="C5" s="4">
        <f t="shared" si="0"/>
        <v>9.6550760966027755E-5</v>
      </c>
      <c r="D5" s="4">
        <f t="shared" si="0"/>
        <v>9.6250820582743229E-5</v>
      </c>
      <c r="E5" s="4">
        <f t="shared" si="0"/>
        <v>9.5950880199458704E-5</v>
      </c>
      <c r="F5" s="4">
        <f t="shared" si="0"/>
        <v>9.5650939816174178E-5</v>
      </c>
      <c r="G5" s="4">
        <f t="shared" si="0"/>
        <v>9.5350999432889543E-5</v>
      </c>
      <c r="H5" s="4">
        <f t="shared" si="0"/>
        <v>9.5051059049605017E-5</v>
      </c>
      <c r="I5" s="4">
        <f t="shared" si="0"/>
        <v>9.4751118666320491E-5</v>
      </c>
      <c r="J5" s="4">
        <f t="shared" si="0"/>
        <v>9.4451178283035966E-5</v>
      </c>
      <c r="K5" s="4">
        <f t="shared" si="0"/>
        <v>9.415123789975144E-5</v>
      </c>
      <c r="L5" s="4">
        <f t="shared" si="0"/>
        <v>9.3851297516466914E-5</v>
      </c>
      <c r="M5" s="4">
        <f t="shared" si="0"/>
        <v>9.3551357133182279E-5</v>
      </c>
      <c r="N5" s="4">
        <f t="shared" si="0"/>
        <v>9.3251416749897753E-5</v>
      </c>
      <c r="O5" s="4">
        <f t="shared" si="0"/>
        <v>9.2976582255788396E-5</v>
      </c>
      <c r="P5" s="4">
        <f t="shared" si="0"/>
        <v>9.2788347396885706E-5</v>
      </c>
      <c r="Q5" s="4">
        <f t="shared" si="0"/>
        <v>9.2150258857369327E-5</v>
      </c>
      <c r="R5" s="4">
        <f t="shared" si="0"/>
        <v>9.1943470904737144E-5</v>
      </c>
      <c r="S5" s="4">
        <f t="shared" si="0"/>
        <v>9.1899318585439966E-5</v>
      </c>
      <c r="T5" s="4">
        <f t="shared" si="0"/>
        <v>9.2319525078040856E-5</v>
      </c>
      <c r="U5" s="4">
        <f t="shared" si="0"/>
        <v>9.2694680291495327E-5</v>
      </c>
      <c r="V5" s="4">
        <f t="shared" si="0"/>
        <v>9.2901109016883625E-5</v>
      </c>
      <c r="W5" s="4">
        <f t="shared" si="0"/>
        <v>9.2212168346117676E-5</v>
      </c>
      <c r="X5" s="4">
        <f t="shared" si="0"/>
        <v>9.19165198352517E-5</v>
      </c>
      <c r="Y5" s="4">
        <f t="shared" si="0"/>
        <v>9.1533255220648671E-5</v>
      </c>
      <c r="Z5" s="4">
        <f t="shared" si="0"/>
        <v>9.0984659688079332E-5</v>
      </c>
      <c r="AA5" s="4">
        <f t="shared" si="0"/>
        <v>9.0358524327912283E-5</v>
      </c>
      <c r="AB5" s="4">
        <f t="shared" si="0"/>
        <v>8.97322430506796E-5</v>
      </c>
      <c r="AC5" s="4">
        <f t="shared" si="0"/>
        <v>8.9203916885137102E-5</v>
      </c>
      <c r="AD5" s="4">
        <f t="shared" si="0"/>
        <v>8.85108934403582E-5</v>
      </c>
      <c r="AE5" s="4">
        <f t="shared" si="0"/>
        <v>8.8138716124339965E-5</v>
      </c>
      <c r="AF5" s="4">
        <f t="shared" si="0"/>
        <v>8.7631392751240183E-5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2.1319897810184136E-4</v>
      </c>
      <c r="C6" s="4">
        <f>C$4/(1-'Other Values'!$B$2)*'Other Values'!$B$6+C$4*(1-'Other Values'!$B$6)</f>
        <v>2.1253871460021634E-4</v>
      </c>
      <c r="D6" s="4">
        <f>D$4/(1-'Other Values'!$B$2)*'Other Values'!$B$6+D$4*(1-'Other Values'!$B$6)</f>
        <v>2.1187845109859132E-4</v>
      </c>
      <c r="E6" s="4">
        <f>E$4/(1-'Other Values'!$B$2)*'Other Values'!$B$6+E$4*(1-'Other Values'!$B$6)</f>
        <v>2.112181875969663E-4</v>
      </c>
      <c r="F6" s="4">
        <f>F$4/(1-'Other Values'!$B$2)*'Other Values'!$B$6+F$4*(1-'Other Values'!$B$6)</f>
        <v>2.1055792409534129E-4</v>
      </c>
      <c r="G6" s="4">
        <f>G$4/(1-'Other Values'!$B$2)*'Other Values'!$B$6+G$4*(1-'Other Values'!$B$6)</f>
        <v>2.0989766059371603E-4</v>
      </c>
      <c r="H6" s="4">
        <f>H$4/(1-'Other Values'!$B$2)*'Other Values'!$B$6+H$4*(1-'Other Values'!$B$6)</f>
        <v>2.0923739709209101E-4</v>
      </c>
      <c r="I6" s="4">
        <f>I$4/(1-'Other Values'!$B$2)*'Other Values'!$B$6+I$4*(1-'Other Values'!$B$6)</f>
        <v>2.0857713359046602E-4</v>
      </c>
      <c r="J6" s="4">
        <f>J$4/(1-'Other Values'!$B$2)*'Other Values'!$B$6+J$4*(1-'Other Values'!$B$6)</f>
        <v>2.0791687008884098E-4</v>
      </c>
      <c r="K6" s="4">
        <f>K$4/(1-'Other Values'!$B$2)*'Other Values'!$B$6+K$4*(1-'Other Values'!$B$6)</f>
        <v>2.0725660658721599E-4</v>
      </c>
      <c r="L6" s="4">
        <f>L$4/(1-'Other Values'!$B$2)*'Other Values'!$B$6+L$4*(1-'Other Values'!$B$6)</f>
        <v>2.0659634308559097E-4</v>
      </c>
      <c r="M6" s="4">
        <f>M$4/(1-'Other Values'!$B$2)*'Other Values'!$B$6+M$4*(1-'Other Values'!$B$6)</f>
        <v>2.0593607958396571E-4</v>
      </c>
      <c r="N6" s="4">
        <f>N$4/(1-'Other Values'!$B$2)*'Other Values'!$B$6+N$4*(1-'Other Values'!$B$6)</f>
        <v>2.0527581608234069E-4</v>
      </c>
      <c r="O6" s="4">
        <f>O$4/(1-'Other Values'!$B$2)*'Other Values'!$B$6+O$4*(1-'Other Values'!$B$6)</f>
        <v>2.0467081857096576E-4</v>
      </c>
      <c r="P6" s="4">
        <f>P$4/(1-'Other Values'!$B$2)*'Other Values'!$B$6+P$4*(1-'Other Values'!$B$6)</f>
        <v>2.0425645420393389E-4</v>
      </c>
      <c r="Q6" s="4">
        <f>Q$4/(1-'Other Values'!$B$2)*'Other Values'!$B$6+Q$4*(1-'Other Values'!$B$6)</f>
        <v>2.028518198268143E-4</v>
      </c>
      <c r="R6" s="4">
        <f>R$4/(1-'Other Values'!$B$2)*'Other Values'!$B$6+R$4*(1-'Other Values'!$B$6)</f>
        <v>2.0239661424161214E-4</v>
      </c>
      <c r="S6" s="4">
        <f>S$4/(1-'Other Values'!$B$2)*'Other Values'!$B$6+S$4*(1-'Other Values'!$B$6)</f>
        <v>2.0229942104400139E-4</v>
      </c>
      <c r="T6" s="4">
        <f>T$4/(1-'Other Values'!$B$2)*'Other Values'!$B$6+T$4*(1-'Other Values'!$B$6)</f>
        <v>2.0322442823100304E-4</v>
      </c>
      <c r="U6" s="4">
        <f>U$4/(1-'Other Values'!$B$2)*'Other Values'!$B$6+U$4*(1-'Other Values'!$B$6)</f>
        <v>2.0405026332588378E-4</v>
      </c>
      <c r="V6" s="4">
        <f>V$4/(1-'Other Values'!$B$2)*'Other Values'!$B$6+V$4*(1-'Other Values'!$B$6)</f>
        <v>2.0450467813848199E-4</v>
      </c>
      <c r="W6" s="4">
        <f>W$4/(1-'Other Values'!$B$2)*'Other Values'!$B$6+W$4*(1-'Other Values'!$B$6)</f>
        <v>2.0298810216191427E-4</v>
      </c>
      <c r="X6" s="4">
        <f>X$4/(1-'Other Values'!$B$2)*'Other Values'!$B$6+X$4*(1-'Other Values'!$B$6)</f>
        <v>2.0233728642681063E-4</v>
      </c>
      <c r="Y6" s="4">
        <f>Y$4/(1-'Other Values'!$B$2)*'Other Values'!$B$6+Y$4*(1-'Other Values'!$B$6)</f>
        <v>2.0149359997913841E-4</v>
      </c>
      <c r="Z6" s="4">
        <f>Z$4/(1-'Other Values'!$B$2)*'Other Values'!$B$6+Z$4*(1-'Other Values'!$B$6)</f>
        <v>2.0028596797125881E-4</v>
      </c>
      <c r="AA6" s="4">
        <f>AA$4/(1-'Other Values'!$B$2)*'Other Values'!$B$6+AA$4*(1-'Other Values'!$B$6)</f>
        <v>1.989076463165753E-4</v>
      </c>
      <c r="AB6" s="4">
        <f>AB$4/(1-'Other Values'!$B$2)*'Other Values'!$B$6+AB$4*(1-'Other Values'!$B$6)</f>
        <v>1.9752900345235125E-4</v>
      </c>
      <c r="AC6" s="4">
        <f>AC$4/(1-'Other Values'!$B$2)*'Other Values'!$B$6+AC$4*(1-'Other Values'!$B$6)</f>
        <v>1.9636599072215047E-4</v>
      </c>
      <c r="AD6" s="4">
        <f>AD$4/(1-'Other Values'!$B$2)*'Other Values'!$B$6+AD$4*(1-'Other Values'!$B$6)</f>
        <v>1.9484042727068324E-4</v>
      </c>
      <c r="AE6" s="4">
        <f>AE$4/(1-'Other Values'!$B$2)*'Other Values'!$B$6+AE$4*(1-'Other Values'!$B$6)</f>
        <v>1.9402114746844835E-4</v>
      </c>
      <c r="AF6" s="4">
        <f>AF$4/(1-'Other Values'!$B$2)*'Other Values'!$B$6+AF$4*(1-'Other Values'!$B$6)</f>
        <v>1.9290436851687471E-4</v>
      </c>
      <c r="AH6" s="4"/>
      <c r="AI6" s="4"/>
    </row>
    <row r="7" spans="1:35">
      <c r="A7" t="s">
        <v>88</v>
      </c>
      <c r="B7" s="4">
        <f>B$4*Calculations!$B$31</f>
        <v>7.5059293545717018E-5</v>
      </c>
      <c r="C7" s="4">
        <f>C$4*Calculations!$B$31</f>
        <v>7.482683974867151E-5</v>
      </c>
      <c r="D7" s="4">
        <f>D$4*Calculations!$B$31</f>
        <v>7.4594385951626003E-5</v>
      </c>
      <c r="E7" s="4">
        <f>E$4*Calculations!$B$31</f>
        <v>7.4361932154580495E-5</v>
      </c>
      <c r="F7" s="4">
        <f>F$4*Calculations!$B$31</f>
        <v>7.4129478357534988E-5</v>
      </c>
      <c r="G7" s="4">
        <f>G$4*Calculations!$B$31</f>
        <v>7.3897024560489399E-5</v>
      </c>
      <c r="H7" s="4">
        <f>H$4*Calculations!$B$31</f>
        <v>7.3664570763443891E-5</v>
      </c>
      <c r="I7" s="4">
        <f>I$4*Calculations!$B$31</f>
        <v>7.3432116966398384E-5</v>
      </c>
      <c r="J7" s="4">
        <f>J$4*Calculations!$B$31</f>
        <v>7.3199663169352876E-5</v>
      </c>
      <c r="K7" s="4">
        <f>K$4*Calculations!$B$31</f>
        <v>7.2967209372307368E-5</v>
      </c>
      <c r="L7" s="4">
        <f>L$4*Calculations!$B$31</f>
        <v>7.2734755575261861E-5</v>
      </c>
      <c r="M7" s="4">
        <f>M$4*Calculations!$B$31</f>
        <v>7.2502301778216272E-5</v>
      </c>
      <c r="N7" s="4">
        <f>N$4*Calculations!$B$31</f>
        <v>7.2269847981170764E-5</v>
      </c>
      <c r="O7" s="4">
        <f>O$4*Calculations!$B$31</f>
        <v>7.2056851248236006E-5</v>
      </c>
      <c r="P7" s="4">
        <f>P$4*Calculations!$B$31</f>
        <v>7.1910969232586423E-5</v>
      </c>
      <c r="Q7" s="4">
        <f>Q$4*Calculations!$B$31</f>
        <v>7.1416450614461227E-5</v>
      </c>
      <c r="R7" s="4">
        <f>R$4*Calculations!$B$31</f>
        <v>7.1256189951171285E-5</v>
      </c>
      <c r="S7" s="4">
        <f>S$4*Calculations!$B$31</f>
        <v>7.1221971903715969E-5</v>
      </c>
      <c r="T7" s="4">
        <f>T$4*Calculations!$B$31</f>
        <v>7.154763193548167E-5</v>
      </c>
      <c r="U7" s="4">
        <f>U$4*Calculations!$B$31</f>
        <v>7.1838377225908875E-5</v>
      </c>
      <c r="V7" s="4">
        <f>V$4*Calculations!$B$31</f>
        <v>7.1998359488084805E-5</v>
      </c>
      <c r="W7" s="4">
        <f>W$4*Calculations!$B$31</f>
        <v>7.1464430468241204E-5</v>
      </c>
      <c r="X7" s="4">
        <f>X$4*Calculations!$B$31</f>
        <v>7.123530287232007E-5</v>
      </c>
      <c r="Y7" s="4">
        <f>Y$4*Calculations!$B$31</f>
        <v>7.0938272796002724E-5</v>
      </c>
      <c r="Z7" s="4">
        <f>Z$4*Calculations!$B$31</f>
        <v>7.0513111258261482E-5</v>
      </c>
      <c r="AA7" s="4">
        <f>AA$4*Calculations!$B$31</f>
        <v>7.0027856354132028E-5</v>
      </c>
      <c r="AB7" s="4">
        <f>AB$4*Calculations!$B$31</f>
        <v>6.9542488364276691E-5</v>
      </c>
      <c r="AC7" s="4">
        <f>AC$4*Calculations!$B$31</f>
        <v>6.9133035585981255E-5</v>
      </c>
      <c r="AD7" s="4">
        <f>AD$4*Calculations!$B$31</f>
        <v>6.8595942416277601E-5</v>
      </c>
      <c r="AE7" s="4">
        <f>AE$4*Calculations!$B$31</f>
        <v>6.8307504996363474E-5</v>
      </c>
      <c r="AF7" s="4">
        <f>AF$4*Calculations!$B$31</f>
        <v>6.791432938221115E-5</v>
      </c>
      <c r="AH7" s="4"/>
      <c r="AI7" s="4"/>
    </row>
    <row r="8" spans="1:35">
      <c r="A8" t="s">
        <v>89</v>
      </c>
      <c r="B8" s="4">
        <f>B$4*Calculations!$B$27</f>
        <v>2.9055210404793679E-4</v>
      </c>
      <c r="C8" s="4">
        <f>C$4*Calculations!$B$27</f>
        <v>2.8965228289808321E-4</v>
      </c>
      <c r="D8" s="4">
        <f>D$4*Calculations!$B$27</f>
        <v>2.8875246174822963E-4</v>
      </c>
      <c r="E8" s="4">
        <f>E$4*Calculations!$B$27</f>
        <v>2.8785264059837606E-4</v>
      </c>
      <c r="F8" s="4">
        <f>F$4*Calculations!$B$27</f>
        <v>2.8695281944852248E-4</v>
      </c>
      <c r="G8" s="4">
        <f>G$4*Calculations!$B$27</f>
        <v>2.8605299829866858E-4</v>
      </c>
      <c r="H8" s="4">
        <f>H$4*Calculations!$B$27</f>
        <v>2.85153177148815E-4</v>
      </c>
      <c r="I8" s="4">
        <f>I$4*Calculations!$B$27</f>
        <v>2.8425335599896142E-4</v>
      </c>
      <c r="J8" s="4">
        <f>J$4*Calculations!$B$27</f>
        <v>2.8335353484910784E-4</v>
      </c>
      <c r="K8" s="4">
        <f>K$4*Calculations!$B$27</f>
        <v>2.8245371369925426E-4</v>
      </c>
      <c r="L8" s="4">
        <f>L$4*Calculations!$B$27</f>
        <v>2.8155389254940069E-4</v>
      </c>
      <c r="M8" s="4">
        <f>M$4*Calculations!$B$27</f>
        <v>2.8065407139954678E-4</v>
      </c>
      <c r="N8" s="4">
        <f>N$4*Calculations!$B$27</f>
        <v>2.7975425024969321E-4</v>
      </c>
      <c r="O8" s="4">
        <f>O$4*Calculations!$B$27</f>
        <v>2.7892974676736515E-4</v>
      </c>
      <c r="P8" s="4">
        <f>P$4*Calculations!$B$27</f>
        <v>2.7836504219065709E-4</v>
      </c>
      <c r="Q8" s="4">
        <f>Q$4*Calculations!$B$27</f>
        <v>2.7645077657210791E-4</v>
      </c>
      <c r="R8" s="4">
        <f>R$4*Calculations!$B$27</f>
        <v>2.7583041271421141E-4</v>
      </c>
      <c r="S8" s="4">
        <f>S$4*Calculations!$B$27</f>
        <v>2.7569795575631983E-4</v>
      </c>
      <c r="T8" s="4">
        <f>T$4*Calculations!$B$27</f>
        <v>2.7695857523412254E-4</v>
      </c>
      <c r="U8" s="4">
        <f>U$4*Calculations!$B$27</f>
        <v>2.7808404087448593E-4</v>
      </c>
      <c r="V8" s="4">
        <f>V$4*Calculations!$B$27</f>
        <v>2.7870332705065082E-4</v>
      </c>
      <c r="W8" s="4">
        <f>W$4*Calculations!$B$27</f>
        <v>2.7663650503835296E-4</v>
      </c>
      <c r="X8" s="4">
        <f>X$4*Calculations!$B$27</f>
        <v>2.7574955950575503E-4</v>
      </c>
      <c r="Y8" s="4">
        <f>Y$4*Calculations!$B$27</f>
        <v>2.74599765661946E-4</v>
      </c>
      <c r="Z8" s="4">
        <f>Z$4*Calculations!$B$27</f>
        <v>2.7295397906423798E-4</v>
      </c>
      <c r="AA8" s="4">
        <f>AA$4*Calculations!$B$27</f>
        <v>2.7107557298373681E-4</v>
      </c>
      <c r="AB8" s="4">
        <f>AB$4*Calculations!$B$27</f>
        <v>2.6919672915203874E-4</v>
      </c>
      <c r="AC8" s="4">
        <f>AC$4*Calculations!$B$27</f>
        <v>2.6761175065541127E-4</v>
      </c>
      <c r="AD8" s="4">
        <f>AD$4*Calculations!$B$27</f>
        <v>2.6553268032107456E-4</v>
      </c>
      <c r="AE8" s="4">
        <f>AE$4*Calculations!$B$27</f>
        <v>2.6441614837301988E-4</v>
      </c>
      <c r="AF8" s="4">
        <f>AF$4*Calculations!$B$27</f>
        <v>2.6289417825372049E-4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C1" workbookViewId="0">
      <selection activeCell="Q12" sqref="Q12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2.3372371986829488E-3</v>
      </c>
      <c r="C2" s="4">
        <f>C$5/(1-'Other Values'!$B$3)</f>
        <v>2.3372371986829488E-3</v>
      </c>
      <c r="D2" s="4">
        <f>D$5/(1-'Other Values'!$B$3)</f>
        <v>2.3372371986829488E-3</v>
      </c>
      <c r="E2" s="4">
        <f>E$5/(1-'Other Values'!$B$3)</f>
        <v>2.3372371986829488E-3</v>
      </c>
      <c r="F2" s="4">
        <f>F$5/(1-'Other Values'!$B$3)</f>
        <v>2.3372371986829488E-3</v>
      </c>
      <c r="G2" s="4">
        <f>G$5/(1-'Other Values'!$B$3)</f>
        <v>2.3372371986829488E-3</v>
      </c>
      <c r="H2" s="4">
        <f>H$5/(1-'Other Values'!$B$3)</f>
        <v>2.3372371986829488E-3</v>
      </c>
      <c r="I2" s="4">
        <f>I$5/(1-'Other Values'!$B$3)</f>
        <v>2.3372371986829488E-3</v>
      </c>
      <c r="J2" s="4">
        <f>J$5/(1-'Other Values'!$B$3)</f>
        <v>2.3372371986829488E-3</v>
      </c>
      <c r="K2" s="4">
        <f>K$5/(1-'Other Values'!$B$3)</f>
        <v>2.3372371986829488E-3</v>
      </c>
      <c r="L2" s="4">
        <f>L$5/(1-'Other Values'!$B$3)</f>
        <v>2.3372371986829488E-3</v>
      </c>
      <c r="M2" s="4">
        <f>M$5/(1-'Other Values'!$B$3)</f>
        <v>2.3693620830393444E-3</v>
      </c>
      <c r="N2" s="4">
        <f>N$5/(1-'Other Values'!$B$3)</f>
        <v>2.4014869673957395E-3</v>
      </c>
      <c r="O2" s="4">
        <f>O$5/(1-'Other Values'!$B$3)</f>
        <v>2.433611851752135E-3</v>
      </c>
      <c r="P2" s="4">
        <f>P$5/(1-'Other Values'!$B$3)</f>
        <v>2.4657367361085301E-3</v>
      </c>
      <c r="Q2" s="4">
        <f>Q$5/(1-'Other Values'!$B$3)</f>
        <v>2.4978616204649256E-3</v>
      </c>
      <c r="R2" s="4">
        <f>R$5/(1-'Other Values'!$B$3)</f>
        <v>2.5299865048213212E-3</v>
      </c>
      <c r="S2" s="4">
        <f>S$5/(1-'Other Values'!$B$3)</f>
        <v>2.5621113891777163E-3</v>
      </c>
      <c r="T2" s="4">
        <f>T$5/(1-'Other Values'!$B$3)</f>
        <v>2.5942362735341118E-3</v>
      </c>
      <c r="U2" s="4">
        <f>U$5/(1-'Other Values'!$B$3)</f>
        <v>2.6263611578905073E-3</v>
      </c>
      <c r="V2" s="4">
        <f>V$5/(1-'Other Values'!$B$3)</f>
        <v>2.6584860422469024E-3</v>
      </c>
      <c r="W2" s="4">
        <f>W$5/(1-'Other Values'!$B$3)</f>
        <v>2.690610926603298E-3</v>
      </c>
      <c r="X2" s="4">
        <f>X$5/(1-'Other Values'!$B$3)</f>
        <v>2.7227358109596935E-3</v>
      </c>
      <c r="Y2" s="4">
        <f>Y$5/(1-'Other Values'!$B$3)</f>
        <v>2.7548606953160886E-3</v>
      </c>
      <c r="Z2" s="4">
        <f>Z$5/(1-'Other Values'!$B$3)</f>
        <v>2.7869855796724841E-3</v>
      </c>
      <c r="AA2" s="4">
        <f>AA$5/(1-'Other Values'!$B$3)</f>
        <v>2.8191104640288797E-3</v>
      </c>
      <c r="AB2" s="4">
        <f>AB$5/(1-'Other Values'!$B$3)</f>
        <v>2.8512353483852748E-3</v>
      </c>
      <c r="AC2" s="4">
        <f>AC$5/(1-'Other Values'!$B$3)</f>
        <v>2.8833602327416703E-3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'SYFAFE (for NG vehicles)'!$C$4</f>
        <v>2.6928817015314281E-6</v>
      </c>
      <c r="C3" s="4">
        <f>'SYFAFE (for NG vehicles)'!$C$4</f>
        <v>2.6928817015314281E-6</v>
      </c>
      <c r="D3" s="4">
        <f>'SYFAFE (for NG vehicles)'!$C$4</f>
        <v>2.6928817015314281E-6</v>
      </c>
      <c r="E3" s="4">
        <f>'SYFAFE (for NG vehicles)'!$C$4</f>
        <v>2.6928817015314281E-6</v>
      </c>
      <c r="F3" s="4">
        <f>'SYFAFE (for NG vehicles)'!$C$4</f>
        <v>2.6928817015314281E-6</v>
      </c>
      <c r="G3" s="4">
        <f>'SYFAFE (for NG vehicles)'!$C$4</f>
        <v>2.6928817015314281E-6</v>
      </c>
      <c r="H3" s="4">
        <f>'SYFAFE (for NG vehicles)'!$C$4</f>
        <v>2.6928817015314281E-6</v>
      </c>
      <c r="I3" s="4">
        <f>'SYFAFE (for NG vehicles)'!$C$4</f>
        <v>2.6928817015314281E-6</v>
      </c>
      <c r="J3" s="4">
        <f>'SYFAFE (for NG vehicles)'!$C$4</f>
        <v>2.6928817015314281E-6</v>
      </c>
      <c r="K3" s="4">
        <f>'SYFAFE (for NG vehicles)'!$C$4</f>
        <v>2.6928817015314281E-6</v>
      </c>
      <c r="L3" s="4">
        <f>'SYFAFE (for NG vehicles)'!$C$4</f>
        <v>2.6928817015314281E-6</v>
      </c>
      <c r="M3" s="4">
        <f>'SYFAFE (for NG vehicles)'!$C$4</f>
        <v>2.6928817015314281E-6</v>
      </c>
      <c r="N3" s="4">
        <f>'SYFAFE (for NG vehicles)'!$C$4</f>
        <v>2.6928817015314281E-6</v>
      </c>
      <c r="O3" s="4">
        <f>'SYFAFE (for NG vehicles)'!$C$4</f>
        <v>2.6928817015314281E-6</v>
      </c>
      <c r="P3" s="4">
        <f>'SYFAFE (for NG vehicles)'!$C$4</f>
        <v>2.6928817015314281E-6</v>
      </c>
      <c r="Q3" s="4">
        <f>'SYFAFE (for NG vehicles)'!$C$4</f>
        <v>2.6928817015314281E-6</v>
      </c>
      <c r="R3" s="4">
        <f>'SYFAFE (for NG vehicles)'!$C$4</f>
        <v>2.6928817015314281E-6</v>
      </c>
      <c r="S3" s="4">
        <f>'SYFAFE (for NG vehicles)'!$C$4</f>
        <v>2.6928817015314281E-6</v>
      </c>
      <c r="T3" s="4">
        <f>'SYFAFE (for NG vehicles)'!$C$4</f>
        <v>2.6928817015314281E-6</v>
      </c>
      <c r="U3" s="4">
        <f>'SYFAFE (for NG vehicles)'!$C$4</f>
        <v>2.6928817015314281E-6</v>
      </c>
      <c r="V3" s="4">
        <f>'SYFAFE (for NG vehicles)'!$C$4</f>
        <v>2.6928817015314281E-6</v>
      </c>
      <c r="W3" s="4">
        <f>'SYFAFE (for NG vehicles)'!$C$4</f>
        <v>2.6928817015314281E-6</v>
      </c>
      <c r="X3" s="4">
        <f>'SYFAFE (for NG vehicles)'!$C$4</f>
        <v>2.6928817015314281E-6</v>
      </c>
      <c r="Y3" s="4">
        <f>'SYFAFE (for NG vehicles)'!$C$4</f>
        <v>2.6928817015314281E-6</v>
      </c>
      <c r="Z3" s="4">
        <f>'SYFAFE (for NG vehicles)'!$C$4</f>
        <v>2.6928817015314281E-6</v>
      </c>
      <c r="AA3" s="4">
        <f>'SYFAFE (for NG vehicles)'!$C$4</f>
        <v>2.6928817015314281E-6</v>
      </c>
      <c r="AB3" s="4">
        <f>'SYFAFE (for NG vehicles)'!$C$4</f>
        <v>2.6928817015314281E-6</v>
      </c>
      <c r="AC3" s="4">
        <f>'SYFAFE (for NG vehicles)'!$C$4</f>
        <v>2.6928817015314281E-6</v>
      </c>
      <c r="AD3" s="4">
        <f>'SYFAFE (for NG vehicles)'!$C$4</f>
        <v>2.6928817015314281E-6</v>
      </c>
      <c r="AE3" s="4">
        <f>'SYFAFE (for NG vehicles)'!$C$4</f>
        <v>2.6928817015314281E-6</v>
      </c>
      <c r="AF3" s="4">
        <f>'SYFAFE (for NG vehicles)'!$C$4</f>
        <v>2.6928817015314281E-6</v>
      </c>
      <c r="AH3" s="4"/>
      <c r="AI3" s="4"/>
    </row>
    <row r="4" spans="1:35">
      <c r="A4" t="s">
        <v>4</v>
      </c>
      <c r="B4" s="4">
        <f t="shared" ref="B4:K4" si="0">B$5</f>
        <v>7.2732399044998244E-4</v>
      </c>
      <c r="C4" s="4">
        <f t="shared" si="0"/>
        <v>7.2732399044998244E-4</v>
      </c>
      <c r="D4" s="4">
        <f t="shared" si="0"/>
        <v>7.2732399044998244E-4</v>
      </c>
      <c r="E4" s="4">
        <f t="shared" si="0"/>
        <v>7.2732399044998244E-4</v>
      </c>
      <c r="F4" s="4">
        <f t="shared" si="0"/>
        <v>7.2732399044998244E-4</v>
      </c>
      <c r="G4" s="4">
        <f t="shared" si="0"/>
        <v>7.2732399044998244E-4</v>
      </c>
      <c r="H4" s="4">
        <f t="shared" si="0"/>
        <v>7.2732399044998244E-4</v>
      </c>
      <c r="I4" s="4">
        <f t="shared" si="0"/>
        <v>7.2732399044998244E-4</v>
      </c>
      <c r="J4" s="4">
        <f t="shared" si="0"/>
        <v>7.2732399044998244E-4</v>
      </c>
      <c r="K4" s="4">
        <f t="shared" si="0"/>
        <v>7.2732399044998244E-4</v>
      </c>
      <c r="L4" s="4">
        <f t="shared" ref="L4:U4" si="1">L$5</f>
        <v>7.2732399044998244E-4</v>
      </c>
      <c r="M4" s="4">
        <f t="shared" si="1"/>
        <v>7.373209214829149E-4</v>
      </c>
      <c r="N4" s="4">
        <f t="shared" si="1"/>
        <v>7.4731785251584736E-4</v>
      </c>
      <c r="O4" s="4">
        <f t="shared" si="1"/>
        <v>7.5731478354877982E-4</v>
      </c>
      <c r="P4" s="4">
        <f t="shared" si="1"/>
        <v>7.6731171458171228E-4</v>
      </c>
      <c r="Q4" s="4">
        <f t="shared" si="1"/>
        <v>7.7730864561464475E-4</v>
      </c>
      <c r="R4" s="4">
        <f t="shared" si="1"/>
        <v>7.8730557664757721E-4</v>
      </c>
      <c r="S4" s="4">
        <f t="shared" si="1"/>
        <v>7.9730250768050967E-4</v>
      </c>
      <c r="T4" s="4">
        <f t="shared" si="1"/>
        <v>8.0729943871344213E-4</v>
      </c>
      <c r="U4" s="4">
        <f t="shared" si="1"/>
        <v>8.1729636974637459E-4</v>
      </c>
      <c r="V4" s="4">
        <f t="shared" ref="V4:AF4" si="2">V$5</f>
        <v>8.2729330077930706E-4</v>
      </c>
      <c r="W4" s="4">
        <f t="shared" si="2"/>
        <v>8.3729023181223952E-4</v>
      </c>
      <c r="X4" s="4">
        <f t="shared" si="2"/>
        <v>8.4728716284517198E-4</v>
      </c>
      <c r="Y4" s="4">
        <f t="shared" si="2"/>
        <v>8.5728409387810444E-4</v>
      </c>
      <c r="Z4" s="4">
        <f t="shared" si="2"/>
        <v>8.672810249110369E-4</v>
      </c>
      <c r="AA4" s="4">
        <f t="shared" si="2"/>
        <v>8.7727795594396937E-4</v>
      </c>
      <c r="AB4" s="4">
        <f t="shared" si="2"/>
        <v>8.8727488697690183E-4</v>
      </c>
      <c r="AC4" s="4">
        <f t="shared" si="2"/>
        <v>8.9727181800983429E-4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7.2732399044998244E-4</v>
      </c>
      <c r="C5" s="4">
        <f>Extrapolations!M4</f>
        <v>7.2732399044998244E-4</v>
      </c>
      <c r="D5" s="4">
        <f>Extrapolations!N4</f>
        <v>7.2732399044998244E-4</v>
      </c>
      <c r="E5" s="4">
        <f>Extrapolations!O4</f>
        <v>7.2732399044998244E-4</v>
      </c>
      <c r="F5" s="4">
        <f>Extrapolations!P4</f>
        <v>7.2732399044998244E-4</v>
      </c>
      <c r="G5" s="4">
        <f>Extrapolations!Q4</f>
        <v>7.2732399044998244E-4</v>
      </c>
      <c r="H5" s="4">
        <f>Extrapolations!R4</f>
        <v>7.2732399044998244E-4</v>
      </c>
      <c r="I5" s="4">
        <f>Extrapolations!S4</f>
        <v>7.2732399044998244E-4</v>
      </c>
      <c r="J5" s="4">
        <f>Extrapolations!T4</f>
        <v>7.2732399044998244E-4</v>
      </c>
      <c r="K5" s="4">
        <f>Extrapolations!U4</f>
        <v>7.2732399044998244E-4</v>
      </c>
      <c r="L5" s="4">
        <f>Extrapolations!V4</f>
        <v>7.2732399044998244E-4</v>
      </c>
      <c r="M5" s="4">
        <f>Extrapolations!W4</f>
        <v>7.373209214829149E-4</v>
      </c>
      <c r="N5" s="4">
        <f>Extrapolations!X4</f>
        <v>7.4731785251584736E-4</v>
      </c>
      <c r="O5" s="4">
        <f>Extrapolations!Y4</f>
        <v>7.5731478354877982E-4</v>
      </c>
      <c r="P5" s="4">
        <f>Extrapolations!Z4</f>
        <v>7.6731171458171228E-4</v>
      </c>
      <c r="Q5" s="4">
        <f>Extrapolations!AA4</f>
        <v>7.7730864561464475E-4</v>
      </c>
      <c r="R5" s="4">
        <f>Extrapolations!AB4</f>
        <v>7.8730557664757721E-4</v>
      </c>
      <c r="S5" s="4">
        <f>Extrapolations!AC4</f>
        <v>7.9730250768050967E-4</v>
      </c>
      <c r="T5" s="4">
        <f>Extrapolations!AD4</f>
        <v>8.0729943871344213E-4</v>
      </c>
      <c r="U5" s="4">
        <f>Extrapolations!AE4</f>
        <v>8.1729636974637459E-4</v>
      </c>
      <c r="V5" s="4">
        <f>Extrapolations!AF4</f>
        <v>8.2729330077930706E-4</v>
      </c>
      <c r="W5" s="4">
        <f>Extrapolations!AG4</f>
        <v>8.3729023181223952E-4</v>
      </c>
      <c r="X5" s="4">
        <f>Extrapolations!AH4</f>
        <v>8.4728716284517198E-4</v>
      </c>
      <c r="Y5" s="4">
        <f>Extrapolations!AI4</f>
        <v>8.5728409387810444E-4</v>
      </c>
      <c r="Z5" s="4">
        <f>Extrapolations!AJ4</f>
        <v>8.672810249110369E-4</v>
      </c>
      <c r="AA5" s="4">
        <f>Extrapolations!AK4</f>
        <v>8.7727795594396937E-4</v>
      </c>
      <c r="AB5" s="4">
        <f>Extrapolations!AL4</f>
        <v>8.8727488697690183E-4</v>
      </c>
      <c r="AC5" s="4">
        <f>Extrapolations!AM4</f>
        <v>8.9727181800983429E-4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1.6127762549781139E-3</v>
      </c>
      <c r="C6" s="4">
        <f>C$5/(1-'Other Values'!$B$3)*'Other Values'!$B$6+C$5*(1-'Other Values'!$B$6)</f>
        <v>1.6127762549781139E-3</v>
      </c>
      <c r="D6" s="4">
        <f>D$5/(1-'Other Values'!$B$3)*'Other Values'!$B$6+D$5*(1-'Other Values'!$B$6)</f>
        <v>1.6127762549781139E-3</v>
      </c>
      <c r="E6" s="4">
        <f>E$5/(1-'Other Values'!$B$3)*'Other Values'!$B$6+E$5*(1-'Other Values'!$B$6)</f>
        <v>1.6127762549781139E-3</v>
      </c>
      <c r="F6" s="4">
        <f>F$5/(1-'Other Values'!$B$3)*'Other Values'!$B$6+F$5*(1-'Other Values'!$B$6)</f>
        <v>1.6127762549781139E-3</v>
      </c>
      <c r="G6" s="4">
        <f>G$5/(1-'Other Values'!$B$3)*'Other Values'!$B$6+G$5*(1-'Other Values'!$B$6)</f>
        <v>1.6127762549781139E-3</v>
      </c>
      <c r="H6" s="4">
        <f>H$5/(1-'Other Values'!$B$3)*'Other Values'!$B$6+H$5*(1-'Other Values'!$B$6)</f>
        <v>1.6127762549781139E-3</v>
      </c>
      <c r="I6" s="4">
        <f>I$5/(1-'Other Values'!$B$3)*'Other Values'!$B$6+I$5*(1-'Other Values'!$B$6)</f>
        <v>1.6127762549781139E-3</v>
      </c>
      <c r="J6" s="4">
        <f>J$5/(1-'Other Values'!$B$3)*'Other Values'!$B$6+J$5*(1-'Other Values'!$B$6)</f>
        <v>1.6127762549781139E-3</v>
      </c>
      <c r="K6" s="4">
        <f>K$5/(1-'Other Values'!$B$3)*'Other Values'!$B$6+K$5*(1-'Other Values'!$B$6)</f>
        <v>1.6127762549781139E-3</v>
      </c>
      <c r="L6" s="4">
        <f>L$5/(1-'Other Values'!$B$3)*'Other Values'!$B$6+L$5*(1-'Other Values'!$B$6)</f>
        <v>1.6127762549781139E-3</v>
      </c>
      <c r="M6" s="4">
        <f>M$5/(1-'Other Values'!$B$3)*'Other Values'!$B$6+M$5*(1-'Other Values'!$B$6)</f>
        <v>1.6349435603389511E-3</v>
      </c>
      <c r="N6" s="4">
        <f>N$5/(1-'Other Values'!$B$3)*'Other Values'!$B$6+N$5*(1-'Other Values'!$B$6)</f>
        <v>1.6571108656997879E-3</v>
      </c>
      <c r="O6" s="4">
        <f>O$5/(1-'Other Values'!$B$3)*'Other Values'!$B$6+O$5*(1-'Other Values'!$B$6)</f>
        <v>1.6792781710606253E-3</v>
      </c>
      <c r="P6" s="4">
        <f>P$5/(1-'Other Values'!$B$3)*'Other Values'!$B$6+P$5*(1-'Other Values'!$B$6)</f>
        <v>1.7014454764214622E-3</v>
      </c>
      <c r="Q6" s="4">
        <f>Q$5/(1-'Other Values'!$B$3)*'Other Values'!$B$6+Q$5*(1-'Other Values'!$B$6)</f>
        <v>1.7236127817822993E-3</v>
      </c>
      <c r="R6" s="4">
        <f>R$5/(1-'Other Values'!$B$3)*'Other Values'!$B$6+R$5*(1-'Other Values'!$B$6)</f>
        <v>1.7457800871431366E-3</v>
      </c>
      <c r="S6" s="4">
        <f>S$5/(1-'Other Values'!$B$3)*'Other Values'!$B$6+S$5*(1-'Other Values'!$B$6)</f>
        <v>1.7679473925039735E-3</v>
      </c>
      <c r="T6" s="4">
        <f>T$5/(1-'Other Values'!$B$3)*'Other Values'!$B$6+T$5*(1-'Other Values'!$B$6)</f>
        <v>1.7901146978648104E-3</v>
      </c>
      <c r="U6" s="4">
        <f>U$5/(1-'Other Values'!$B$3)*'Other Values'!$B$6+U$5*(1-'Other Values'!$B$6)</f>
        <v>1.8122820032256475E-3</v>
      </c>
      <c r="V6" s="4">
        <f>V$5/(1-'Other Values'!$B$3)*'Other Values'!$B$6+V$5*(1-'Other Values'!$B$6)</f>
        <v>1.8344493085864846E-3</v>
      </c>
      <c r="W6" s="4">
        <f>W$5/(1-'Other Values'!$B$3)*'Other Values'!$B$6+W$5*(1-'Other Values'!$B$6)</f>
        <v>1.8566166139473218E-3</v>
      </c>
      <c r="X6" s="4">
        <f>X$5/(1-'Other Values'!$B$3)*'Other Values'!$B$6+X$5*(1-'Other Values'!$B$6)</f>
        <v>1.8787839193081589E-3</v>
      </c>
      <c r="Y6" s="4">
        <f>Y$5/(1-'Other Values'!$B$3)*'Other Values'!$B$6+Y$5*(1-'Other Values'!$B$6)</f>
        <v>1.9009512246689958E-3</v>
      </c>
      <c r="Z6" s="4">
        <f>Z$5/(1-'Other Values'!$B$3)*'Other Values'!$B$6+Z$5*(1-'Other Values'!$B$6)</f>
        <v>1.9231185300298331E-3</v>
      </c>
      <c r="AA6" s="4">
        <f>AA$5/(1-'Other Values'!$B$3)*'Other Values'!$B$6+AA$5*(1-'Other Values'!$B$6)</f>
        <v>1.94528583539067E-3</v>
      </c>
      <c r="AB6" s="4">
        <f>AB$5/(1-'Other Values'!$B$3)*'Other Values'!$B$6+AB$5*(1-'Other Values'!$B$6)</f>
        <v>1.9674531407515069E-3</v>
      </c>
      <c r="AC6" s="4">
        <f>AC$5/(1-'Other Values'!$B$3)*'Other Values'!$B$6+AC$5*(1-'Other Values'!$B$6)</f>
        <v>1.9896204461123442E-3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5.6367609259873645E-4</v>
      </c>
      <c r="C7" s="4">
        <f>C$4*Calculations!$B$31</f>
        <v>5.6367609259873645E-4</v>
      </c>
      <c r="D7" s="4">
        <f>D$4*Calculations!$B$31</f>
        <v>5.6367609259873645E-4</v>
      </c>
      <c r="E7" s="4">
        <f>E$4*Calculations!$B$31</f>
        <v>5.6367609259873645E-4</v>
      </c>
      <c r="F7" s="4">
        <f>F$4*Calculations!$B$31</f>
        <v>5.6367609259873645E-4</v>
      </c>
      <c r="G7" s="4">
        <f>G$4*Calculations!$B$31</f>
        <v>5.6367609259873645E-4</v>
      </c>
      <c r="H7" s="4">
        <f>H$4*Calculations!$B$31</f>
        <v>5.6367609259873645E-4</v>
      </c>
      <c r="I7" s="4">
        <f>I$4*Calculations!$B$31</f>
        <v>5.6367609259873645E-4</v>
      </c>
      <c r="J7" s="4">
        <f>J$4*Calculations!$B$31</f>
        <v>5.6367609259873645E-4</v>
      </c>
      <c r="K7" s="4">
        <f>K$4*Calculations!$B$31</f>
        <v>5.6367609259873645E-4</v>
      </c>
      <c r="L7" s="4">
        <f>L$4*Calculations!$B$31</f>
        <v>5.6367609259873645E-4</v>
      </c>
      <c r="M7" s="4">
        <f>M$4*Calculations!$B$31</f>
        <v>5.7142371414925909E-4</v>
      </c>
      <c r="N7" s="4">
        <f>N$4*Calculations!$B$31</f>
        <v>5.7917133569978174E-4</v>
      </c>
      <c r="O7" s="4">
        <f>O$4*Calculations!$B$31</f>
        <v>5.8691895725030438E-4</v>
      </c>
      <c r="P7" s="4">
        <f>P$4*Calculations!$B$31</f>
        <v>5.9466657880082702E-4</v>
      </c>
      <c r="Q7" s="4">
        <f>Q$4*Calculations!$B$31</f>
        <v>6.0241420035134967E-4</v>
      </c>
      <c r="R7" s="4">
        <f>R$4*Calculations!$B$31</f>
        <v>6.1016182190187231E-4</v>
      </c>
      <c r="S7" s="4">
        <f>S$4*Calculations!$B$31</f>
        <v>6.1790944345239496E-4</v>
      </c>
      <c r="T7" s="4">
        <f>T$4*Calculations!$B$31</f>
        <v>6.2565706500291771E-4</v>
      </c>
      <c r="U7" s="4">
        <f>U$4*Calculations!$B$31</f>
        <v>6.3340468655344036E-4</v>
      </c>
      <c r="V7" s="4">
        <f>V$4*Calculations!$B$31</f>
        <v>6.41152308103963E-4</v>
      </c>
      <c r="W7" s="4">
        <f>W$4*Calculations!$B$31</f>
        <v>6.4889992965448564E-4</v>
      </c>
      <c r="X7" s="4">
        <f>X$4*Calculations!$B$31</f>
        <v>6.5664755120500829E-4</v>
      </c>
      <c r="Y7" s="4">
        <f>Y$4*Calculations!$B$31</f>
        <v>6.6439517275553093E-4</v>
      </c>
      <c r="Z7" s="4">
        <f>Z$4*Calculations!$B$31</f>
        <v>6.7214279430605358E-4</v>
      </c>
      <c r="AA7" s="4">
        <f>AA$4*Calculations!$B$31</f>
        <v>6.7989041585657633E-4</v>
      </c>
      <c r="AB7" s="4">
        <f>AB$4*Calculations!$B$31</f>
        <v>6.8763803740709898E-4</v>
      </c>
      <c r="AC7" s="4">
        <f>AC$4*Calculations!$B$31</f>
        <v>6.9538565895762162E-4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2.1819719713499471E-3</v>
      </c>
      <c r="C8" s="4">
        <f>C$4*Calculations!$B$27</f>
        <v>2.1819719713499471E-3</v>
      </c>
      <c r="D8" s="4">
        <f>D$4*Calculations!$B$27</f>
        <v>2.1819719713499471E-3</v>
      </c>
      <c r="E8" s="4">
        <f>E$4*Calculations!$B$27</f>
        <v>2.1819719713499471E-3</v>
      </c>
      <c r="F8" s="4">
        <f>F$4*Calculations!$B$27</f>
        <v>2.1819719713499471E-3</v>
      </c>
      <c r="G8" s="4">
        <f>G$4*Calculations!$B$27</f>
        <v>2.1819719713499471E-3</v>
      </c>
      <c r="H8" s="4">
        <f>H$4*Calculations!$B$27</f>
        <v>2.1819719713499471E-3</v>
      </c>
      <c r="I8" s="4">
        <f>I$4*Calculations!$B$27</f>
        <v>2.1819719713499471E-3</v>
      </c>
      <c r="J8" s="4">
        <f>J$4*Calculations!$B$27</f>
        <v>2.1819719713499471E-3</v>
      </c>
      <c r="K8" s="4">
        <f>K$4*Calculations!$B$27</f>
        <v>2.1819719713499471E-3</v>
      </c>
      <c r="L8" s="4">
        <f>L$4*Calculations!$B$27</f>
        <v>2.1819719713499471E-3</v>
      </c>
      <c r="M8" s="4">
        <f>M$4*Calculations!$B$27</f>
        <v>2.2119627644487444E-3</v>
      </c>
      <c r="N8" s="4">
        <f>N$4*Calculations!$B$27</f>
        <v>2.2419535575475416E-3</v>
      </c>
      <c r="O8" s="4">
        <f>O$4*Calculations!$B$27</f>
        <v>2.2719443506463389E-3</v>
      </c>
      <c r="P8" s="4">
        <f>P$4*Calculations!$B$27</f>
        <v>2.3019351437451366E-3</v>
      </c>
      <c r="Q8" s="4">
        <f>Q$4*Calculations!$B$27</f>
        <v>2.3319259368439339E-3</v>
      </c>
      <c r="R8" s="4">
        <f>R$4*Calculations!$B$27</f>
        <v>2.3619167299427312E-3</v>
      </c>
      <c r="S8" s="4">
        <f>S$4*Calculations!$B$27</f>
        <v>2.3919075230415285E-3</v>
      </c>
      <c r="T8" s="4">
        <f>T$4*Calculations!$B$27</f>
        <v>2.4218983161403262E-3</v>
      </c>
      <c r="U8" s="4">
        <f>U$4*Calculations!$B$27</f>
        <v>2.4518891092391235E-3</v>
      </c>
      <c r="V8" s="4">
        <f>V$4*Calculations!$B$27</f>
        <v>2.4818799023379207E-3</v>
      </c>
      <c r="W8" s="4">
        <f>W$4*Calculations!$B$27</f>
        <v>2.511870695436718E-3</v>
      </c>
      <c r="X8" s="4">
        <f>X$4*Calculations!$B$27</f>
        <v>2.5418614885355157E-3</v>
      </c>
      <c r="Y8" s="4">
        <f>Y$4*Calculations!$B$27</f>
        <v>2.571852281634313E-3</v>
      </c>
      <c r="Z8" s="4">
        <f>Z$4*Calculations!$B$27</f>
        <v>2.6018430747331103E-3</v>
      </c>
      <c r="AA8" s="4">
        <f>AA$4*Calculations!$B$27</f>
        <v>2.6318338678319076E-3</v>
      </c>
      <c r="AB8" s="4">
        <f>AB$4*Calculations!$B$27</f>
        <v>2.6618246609307053E-3</v>
      </c>
      <c r="AC8" s="4">
        <f>AC$4*Calculations!$B$27</f>
        <v>2.6918154540295025E-3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opLeftCell="O1" workbookViewId="0">
      <selection activeCell="AE13" sqref="AE13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2.5422803324033315E-3</v>
      </c>
      <c r="N2" s="4">
        <f>N$5/(1-'Other Values'!$B$3)</f>
        <v>2.5767497207102594E-3</v>
      </c>
      <c r="O2" s="4">
        <f>O$5/(1-'Other Values'!$B$3)</f>
        <v>2.6112191090171878E-3</v>
      </c>
      <c r="P2" s="4">
        <f>P$5/(1-'Other Values'!$B$3)</f>
        <v>2.6456884973241161E-3</v>
      </c>
      <c r="Q2" s="4">
        <f>Q$5/(1-'Other Values'!$B$3)</f>
        <v>2.680157885631044E-3</v>
      </c>
      <c r="R2" s="4">
        <f>R$5/(1-'Other Values'!$B$3)</f>
        <v>2.7146272739379724E-3</v>
      </c>
      <c r="S2" s="4">
        <f>S$5/(1-'Other Values'!$B$3)</f>
        <v>2.7490966622449008E-3</v>
      </c>
      <c r="T2" s="4">
        <f>T$5/(1-'Other Values'!$B$3)</f>
        <v>2.7835660505518291E-3</v>
      </c>
      <c r="U2" s="4">
        <f>U$5/(1-'Other Values'!$B$3)</f>
        <v>2.818035438858757E-3</v>
      </c>
      <c r="V2" s="4">
        <f>V$5/(1-'Other Values'!$B$3)</f>
        <v>2.8525048271656854E-3</v>
      </c>
      <c r="W2" s="4">
        <f>W$5/(1-'Other Values'!$B$3)</f>
        <v>2.8869742154726138E-3</v>
      </c>
      <c r="X2" s="4">
        <f>X$5/(1-'Other Values'!$B$3)</f>
        <v>2.9214436037795417E-3</v>
      </c>
      <c r="Y2" s="4">
        <f>Y$5/(1-'Other Values'!$B$3)</f>
        <v>2.95591299208647E-3</v>
      </c>
      <c r="Z2" s="4">
        <f>Z$5/(1-'Other Values'!$B$3)</f>
        <v>2.9903823803933984E-3</v>
      </c>
      <c r="AA2" s="4">
        <f>AA$5/(1-'Other Values'!$B$3)</f>
        <v>3.0248517687003263E-3</v>
      </c>
      <c r="AB2" s="4">
        <f>AB$5/(1-'Other Values'!$B$3)</f>
        <v>3.0593211570072547E-3</v>
      </c>
      <c r="AC2" s="4">
        <f>AC$5/(1-'Other Values'!$B$3)</f>
        <v>3.093790545314183E-3</v>
      </c>
      <c r="AD2" s="4">
        <f>AD$5/(1-'Other Values'!$B$3)</f>
        <v>3.1627293219280363E-3</v>
      </c>
      <c r="AE2" s="4">
        <f>AE$5/(1-'Other Values'!$B$3)</f>
        <v>3.2232073408349471E-3</v>
      </c>
      <c r="AF2" s="4">
        <f>AF$5/(1-'Other Values'!$B$3)</f>
        <v>3.2130817636515244E-3</v>
      </c>
      <c r="AH2" s="4"/>
      <c r="AI2" s="4"/>
    </row>
    <row r="3" spans="1:35">
      <c r="A3" t="s">
        <v>3</v>
      </c>
      <c r="B3" s="4">
        <f>'SYFAFE (for NG vehicles)'!$C$12</f>
        <v>2.9143120632765266E-6</v>
      </c>
      <c r="C3" s="4">
        <f>'SYFAFE (for NG vehicles)'!$C$12</f>
        <v>2.9143120632765266E-6</v>
      </c>
      <c r="D3" s="4">
        <f>'SYFAFE (for NG vehicles)'!$C$12</f>
        <v>2.9143120632765266E-6</v>
      </c>
      <c r="E3" s="4">
        <f>'SYFAFE (for NG vehicles)'!$C$12</f>
        <v>2.9143120632765266E-6</v>
      </c>
      <c r="F3" s="4">
        <f>'SYFAFE (for NG vehicles)'!$C$12</f>
        <v>2.9143120632765266E-6</v>
      </c>
      <c r="G3" s="4">
        <f>'SYFAFE (for NG vehicles)'!$C$12</f>
        <v>2.9143120632765266E-6</v>
      </c>
      <c r="H3" s="4">
        <f>'SYFAFE (for NG vehicles)'!$C$12</f>
        <v>2.9143120632765266E-6</v>
      </c>
      <c r="I3" s="4">
        <f>'SYFAFE (for NG vehicles)'!$C$12</f>
        <v>2.9143120632765266E-6</v>
      </c>
      <c r="J3" s="4">
        <f>'SYFAFE (for NG vehicles)'!$C$12</f>
        <v>2.9143120632765266E-6</v>
      </c>
      <c r="K3" s="4">
        <f>'SYFAFE (for NG vehicles)'!$C$12</f>
        <v>2.9143120632765266E-6</v>
      </c>
      <c r="L3" s="4">
        <f>'SYFAFE (for NG vehicles)'!$C$12</f>
        <v>2.9143120632765266E-6</v>
      </c>
      <c r="M3" s="4">
        <f>'SYFAFE (for NG vehicles)'!$C$12</f>
        <v>2.9143120632765266E-6</v>
      </c>
      <c r="N3" s="4">
        <f>'SYFAFE (for NG vehicles)'!$C$12</f>
        <v>2.9143120632765266E-6</v>
      </c>
      <c r="O3" s="4">
        <f>'SYFAFE (for NG vehicles)'!$C$12</f>
        <v>2.9143120632765266E-6</v>
      </c>
      <c r="P3" s="4">
        <f>'SYFAFE (for NG vehicles)'!$C$12</f>
        <v>2.9143120632765266E-6</v>
      </c>
      <c r="Q3" s="4">
        <f>'SYFAFE (for NG vehicles)'!$C$12</f>
        <v>2.9143120632765266E-6</v>
      </c>
      <c r="R3" s="4">
        <f>'SYFAFE (for NG vehicles)'!$C$12</f>
        <v>2.9143120632765266E-6</v>
      </c>
      <c r="S3" s="4">
        <f>'SYFAFE (for NG vehicles)'!$C$12</f>
        <v>2.9143120632765266E-6</v>
      </c>
      <c r="T3" s="4">
        <f>'SYFAFE (for NG vehicles)'!$C$12</f>
        <v>2.9143120632765266E-6</v>
      </c>
      <c r="U3" s="4">
        <f>'SYFAFE (for NG vehicles)'!$C$12</f>
        <v>2.9143120632765266E-6</v>
      </c>
      <c r="V3" s="4">
        <f>'SYFAFE (for NG vehicles)'!$C$12</f>
        <v>2.9143120632765266E-6</v>
      </c>
      <c r="W3" s="4">
        <f>'SYFAFE (for NG vehicles)'!$C$12</f>
        <v>2.9143120632765266E-6</v>
      </c>
      <c r="X3" s="4">
        <f>'SYFAFE (for NG vehicles)'!$C$12</f>
        <v>2.9143120632765266E-6</v>
      </c>
      <c r="Y3" s="4">
        <f>'SYFAFE (for NG vehicles)'!$C$12</f>
        <v>2.9143120632765266E-6</v>
      </c>
      <c r="Z3" s="4">
        <f>'SYFAFE (for NG vehicles)'!$C$12</f>
        <v>2.9143120632765266E-6</v>
      </c>
      <c r="AA3" s="4">
        <f>'SYFAFE (for NG vehicles)'!$C$12</f>
        <v>2.9143120632765266E-6</v>
      </c>
      <c r="AB3" s="4">
        <f>'SYFAFE (for NG vehicles)'!$C$12</f>
        <v>2.9143120632765266E-6</v>
      </c>
      <c r="AC3" s="4">
        <f>'SYFAFE (for NG vehicles)'!$C$12</f>
        <v>2.9143120632765266E-6</v>
      </c>
      <c r="AD3" s="4">
        <f>'SYFAFE (for NG vehicles)'!$C$12</f>
        <v>2.9143120632765266E-6</v>
      </c>
      <c r="AE3" s="4">
        <f>'SYFAFE (for NG vehicles)'!$C$12</f>
        <v>2.9143120632765266E-6</v>
      </c>
      <c r="AF3" s="4">
        <f>'SYFAFE (for NG vehicles)'!$C$12</f>
        <v>2.9143120632765266E-6</v>
      </c>
      <c r="AH3" s="4"/>
      <c r="AI3" s="4"/>
    </row>
    <row r="4" spans="1:35">
      <c r="A4" t="s">
        <v>4</v>
      </c>
      <c r="B4" s="4">
        <f t="shared" ref="B4:K4" si="0">B$5</f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ref="L4:U4" si="1">L$5</f>
        <v>7.8040477200267344E-4</v>
      </c>
      <c r="M4" s="4">
        <f t="shared" si="1"/>
        <v>7.911312883639107E-4</v>
      </c>
      <c r="N4" s="4">
        <f t="shared" si="1"/>
        <v>8.0185780472514796E-4</v>
      </c>
      <c r="O4" s="4">
        <f t="shared" si="1"/>
        <v>8.1258432108638522E-4</v>
      </c>
      <c r="P4" s="4">
        <f t="shared" si="1"/>
        <v>8.2331083744762248E-4</v>
      </c>
      <c r="Q4" s="4">
        <f t="shared" si="1"/>
        <v>8.3403735380885974E-4</v>
      </c>
      <c r="R4" s="4">
        <f t="shared" si="1"/>
        <v>8.4476387017009701E-4</v>
      </c>
      <c r="S4" s="4">
        <f t="shared" si="1"/>
        <v>8.5549038653133427E-4</v>
      </c>
      <c r="T4" s="4">
        <f t="shared" si="1"/>
        <v>8.6621690289257153E-4</v>
      </c>
      <c r="U4" s="4">
        <f t="shared" si="1"/>
        <v>8.7694341925380879E-4</v>
      </c>
      <c r="V4" s="4">
        <f t="shared" ref="V4:AF4" si="2">V$5</f>
        <v>8.8766993561504605E-4</v>
      </c>
      <c r="W4" s="4">
        <f t="shared" si="2"/>
        <v>8.9839645197628331E-4</v>
      </c>
      <c r="X4" s="4">
        <f t="shared" si="2"/>
        <v>9.0912296833752057E-4</v>
      </c>
      <c r="Y4" s="4">
        <f t="shared" si="2"/>
        <v>9.1984948469875784E-4</v>
      </c>
      <c r="Z4" s="4">
        <f t="shared" si="2"/>
        <v>9.305760010599951E-4</v>
      </c>
      <c r="AA4" s="4">
        <f t="shared" si="2"/>
        <v>9.4130251742123236E-4</v>
      </c>
      <c r="AB4" s="4">
        <f t="shared" si="2"/>
        <v>9.5202903378246962E-4</v>
      </c>
      <c r="AC4" s="4">
        <f t="shared" si="2"/>
        <v>9.6275555014370688E-4</v>
      </c>
      <c r="AD4" s="4">
        <f t="shared" si="2"/>
        <v>9.8420858286618054E-4</v>
      </c>
      <c r="AE4" s="4">
        <f t="shared" si="2"/>
        <v>1.0030287154871532E-3</v>
      </c>
      <c r="AF4" s="4">
        <f t="shared" si="2"/>
        <v>9.9987774082065106E-4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7.911312883639107E-4</v>
      </c>
      <c r="N5" s="4">
        <f>Extrapolations!X5</f>
        <v>8.0185780472514796E-4</v>
      </c>
      <c r="O5" s="4">
        <f>Extrapolations!Y5</f>
        <v>8.1258432108638522E-4</v>
      </c>
      <c r="P5" s="4">
        <f>Extrapolations!Z5</f>
        <v>8.2331083744762248E-4</v>
      </c>
      <c r="Q5" s="4">
        <f>Extrapolations!AA5</f>
        <v>8.3403735380885974E-4</v>
      </c>
      <c r="R5" s="4">
        <f>Extrapolations!AB5</f>
        <v>8.4476387017009701E-4</v>
      </c>
      <c r="S5" s="4">
        <f>Extrapolations!AC5</f>
        <v>8.5549038653133427E-4</v>
      </c>
      <c r="T5" s="4">
        <f>Extrapolations!AD5</f>
        <v>8.6621690289257153E-4</v>
      </c>
      <c r="U5" s="4">
        <f>Extrapolations!AE5</f>
        <v>8.7694341925380879E-4</v>
      </c>
      <c r="V5" s="4">
        <f>Extrapolations!AF5</f>
        <v>8.8766993561504605E-4</v>
      </c>
      <c r="W5" s="4">
        <f>Extrapolations!AG5</f>
        <v>8.9839645197628331E-4</v>
      </c>
      <c r="X5" s="4">
        <f>Extrapolations!AH5</f>
        <v>9.0912296833752057E-4</v>
      </c>
      <c r="Y5" s="4">
        <f>Extrapolations!AI5</f>
        <v>9.1984948469875784E-4</v>
      </c>
      <c r="Z5" s="4">
        <f>Extrapolations!AJ5</f>
        <v>9.305760010599951E-4</v>
      </c>
      <c r="AA5" s="4">
        <f>Extrapolations!AK5</f>
        <v>9.4130251742123236E-4</v>
      </c>
      <c r="AB5" s="4">
        <f>Extrapolations!AL5</f>
        <v>9.5202903378246962E-4</v>
      </c>
      <c r="AC5" s="4">
        <f>Extrapolations!AM5</f>
        <v>9.6275555014370688E-4</v>
      </c>
      <c r="AD5" s="4">
        <f>Extrapolations!AN5</f>
        <v>9.8420858286618054E-4</v>
      </c>
      <c r="AE5" s="4">
        <f>Extrapolations!AO5</f>
        <v>1.0030287154871532E-3</v>
      </c>
      <c r="AF5" s="4">
        <f>Extrapolations!AP5</f>
        <v>9.9987774082065106E-4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1.7542632625855922E-3</v>
      </c>
      <c r="N6" s="4">
        <f>N$5/(1-'Other Values'!$B$3)*'Other Values'!$B$6+N$5*(1-'Other Values'!$B$6)</f>
        <v>1.7780483585169596E-3</v>
      </c>
      <c r="O6" s="4">
        <f>O$5/(1-'Other Values'!$B$3)*'Other Values'!$B$6+O$5*(1-'Other Values'!$B$6)</f>
        <v>1.8018334544483267E-3</v>
      </c>
      <c r="P6" s="4">
        <f>P$5/(1-'Other Values'!$B$3)*'Other Values'!$B$6+P$5*(1-'Other Values'!$B$6)</f>
        <v>1.8256185503796941E-3</v>
      </c>
      <c r="Q6" s="4">
        <f>Q$5/(1-'Other Values'!$B$3)*'Other Values'!$B$6+Q$5*(1-'Other Values'!$B$6)</f>
        <v>1.849403646311061E-3</v>
      </c>
      <c r="R6" s="4">
        <f>R$5/(1-'Other Values'!$B$3)*'Other Values'!$B$6+R$5*(1-'Other Values'!$B$6)</f>
        <v>1.8731887422424286E-3</v>
      </c>
      <c r="S6" s="4">
        <f>S$5/(1-'Other Values'!$B$3)*'Other Values'!$B$6+S$5*(1-'Other Values'!$B$6)</f>
        <v>1.8969738381737959E-3</v>
      </c>
      <c r="T6" s="4">
        <f>T$5/(1-'Other Values'!$B$3)*'Other Values'!$B$6+T$5*(1-'Other Values'!$B$6)</f>
        <v>1.9207589341051633E-3</v>
      </c>
      <c r="U6" s="4">
        <f>U$5/(1-'Other Values'!$B$3)*'Other Values'!$B$6+U$5*(1-'Other Values'!$B$6)</f>
        <v>1.9445440300365304E-3</v>
      </c>
      <c r="V6" s="4">
        <f>V$5/(1-'Other Values'!$B$3)*'Other Values'!$B$6+V$5*(1-'Other Values'!$B$6)</f>
        <v>1.968329125967898E-3</v>
      </c>
      <c r="W6" s="4">
        <f>W$5/(1-'Other Values'!$B$3)*'Other Values'!$B$6+W$5*(1-'Other Values'!$B$6)</f>
        <v>1.9921142218992651E-3</v>
      </c>
      <c r="X6" s="4">
        <f>X$5/(1-'Other Values'!$B$3)*'Other Values'!$B$6+X$5*(1-'Other Values'!$B$6)</f>
        <v>2.0158993178306323E-3</v>
      </c>
      <c r="Y6" s="4">
        <f>Y$5/(1-'Other Values'!$B$3)*'Other Values'!$B$6+Y$5*(1-'Other Values'!$B$6)</f>
        <v>2.0396844137619999E-3</v>
      </c>
      <c r="Z6" s="4">
        <f>Z$5/(1-'Other Values'!$B$3)*'Other Values'!$B$6+Z$5*(1-'Other Values'!$B$6)</f>
        <v>2.063469509693367E-3</v>
      </c>
      <c r="AA6" s="4">
        <f>AA$5/(1-'Other Values'!$B$3)*'Other Values'!$B$6+AA$5*(1-'Other Values'!$B$6)</f>
        <v>2.0872546056247341E-3</v>
      </c>
      <c r="AB6" s="4">
        <f>AB$5/(1-'Other Values'!$B$3)*'Other Values'!$B$6+AB$5*(1-'Other Values'!$B$6)</f>
        <v>2.1110397015561013E-3</v>
      </c>
      <c r="AC6" s="4">
        <f>AC$5/(1-'Other Values'!$B$3)*'Other Values'!$B$6+AC$5*(1-'Other Values'!$B$6)</f>
        <v>2.1348247974874689E-3</v>
      </c>
      <c r="AD6" s="4">
        <f>AD$5/(1-'Other Values'!$B$3)*'Other Values'!$B$6+AD$5*(1-'Other Values'!$B$6)</f>
        <v>2.1823949893502014E-3</v>
      </c>
      <c r="AE6" s="4">
        <f>AE$5/(1-'Other Values'!$B$3)*'Other Values'!$B$6+AE$5*(1-'Other Values'!$B$6)</f>
        <v>2.2241269594284402E-3</v>
      </c>
      <c r="AF6" s="4">
        <f>AF$5/(1-'Other Values'!$B$3)*'Other Values'!$B$6+AF$5*(1-'Other Values'!$B$6)</f>
        <v>2.2171399533776315E-3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6.1312674848203077E-4</v>
      </c>
      <c r="N7" s="4">
        <f>N$4*Calculations!$B$31</f>
        <v>6.2143979866198973E-4</v>
      </c>
      <c r="O7" s="4">
        <f>O$4*Calculations!$B$31</f>
        <v>6.2975284884194858E-4</v>
      </c>
      <c r="P7" s="4">
        <f>P$4*Calculations!$B$31</f>
        <v>6.3806589902190743E-4</v>
      </c>
      <c r="Q7" s="4">
        <f>Q$4*Calculations!$B$31</f>
        <v>6.4637894920186627E-4</v>
      </c>
      <c r="R7" s="4">
        <f>R$4*Calculations!$B$31</f>
        <v>6.5469199938182523E-4</v>
      </c>
      <c r="S7" s="4">
        <f>S$4*Calculations!$B$31</f>
        <v>6.6300504956178408E-4</v>
      </c>
      <c r="T7" s="4">
        <f>T$4*Calculations!$B$31</f>
        <v>6.7131809974174293E-4</v>
      </c>
      <c r="U7" s="4">
        <f>U$4*Calculations!$B$31</f>
        <v>6.7963114992170188E-4</v>
      </c>
      <c r="V7" s="4">
        <f>V$4*Calculations!$B$31</f>
        <v>6.8794420010166073E-4</v>
      </c>
      <c r="W7" s="4">
        <f>W$4*Calculations!$B$31</f>
        <v>6.9625725028161958E-4</v>
      </c>
      <c r="X7" s="4">
        <f>X$4*Calculations!$B$31</f>
        <v>7.0457030046157843E-4</v>
      </c>
      <c r="Y7" s="4">
        <f>Y$4*Calculations!$B$31</f>
        <v>7.1288335064153738E-4</v>
      </c>
      <c r="Z7" s="4">
        <f>Z$4*Calculations!$B$31</f>
        <v>7.2119640082149623E-4</v>
      </c>
      <c r="AA7" s="4">
        <f>AA$4*Calculations!$B$31</f>
        <v>7.2950945100145508E-4</v>
      </c>
      <c r="AB7" s="4">
        <f>AB$4*Calculations!$B$31</f>
        <v>7.3782250118141393E-4</v>
      </c>
      <c r="AC7" s="4">
        <f>AC$4*Calculations!$B$31</f>
        <v>7.4613555136137288E-4</v>
      </c>
      <c r="AD7" s="4">
        <f>AD$4*Calculations!$B$31</f>
        <v>7.6276165172128993E-4</v>
      </c>
      <c r="AE7" s="4">
        <f>AE$4*Calculations!$B$31</f>
        <v>7.7734725450254378E-4</v>
      </c>
      <c r="AF7" s="4">
        <f>AF$4*Calculations!$B$31</f>
        <v>7.7490524913600457E-4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2.3733938650917319E-3</v>
      </c>
      <c r="N8" s="4">
        <f>N$4*Calculations!$B$27</f>
        <v>2.4055734141754433E-3</v>
      </c>
      <c r="O8" s="4">
        <f>O$4*Calculations!$B$27</f>
        <v>2.4377529632591552E-3</v>
      </c>
      <c r="P8" s="4">
        <f>P$4*Calculations!$B$27</f>
        <v>2.4699325123428671E-3</v>
      </c>
      <c r="Q8" s="4">
        <f>Q$4*Calculations!$B$27</f>
        <v>2.502112061426579E-3</v>
      </c>
      <c r="R8" s="4">
        <f>R$4*Calculations!$B$27</f>
        <v>2.5342916105102905E-3</v>
      </c>
      <c r="S8" s="4">
        <f>S$4*Calculations!$B$27</f>
        <v>2.5664711595940024E-3</v>
      </c>
      <c r="T8" s="4">
        <f>T$4*Calculations!$B$27</f>
        <v>2.5986507086777143E-3</v>
      </c>
      <c r="U8" s="4">
        <f>U$4*Calculations!$B$27</f>
        <v>2.6308302577614262E-3</v>
      </c>
      <c r="V8" s="4">
        <f>V$4*Calculations!$B$27</f>
        <v>2.6630098068451376E-3</v>
      </c>
      <c r="W8" s="4">
        <f>W$4*Calculations!$B$27</f>
        <v>2.6951893559288495E-3</v>
      </c>
      <c r="X8" s="4">
        <f>X$4*Calculations!$B$27</f>
        <v>2.7273689050125614E-3</v>
      </c>
      <c r="Y8" s="4">
        <f>Y$4*Calculations!$B$27</f>
        <v>2.7595484540962733E-3</v>
      </c>
      <c r="Z8" s="4">
        <f>Z$4*Calculations!$B$27</f>
        <v>2.7917280031799848E-3</v>
      </c>
      <c r="AA8" s="4">
        <f>AA$4*Calculations!$B$27</f>
        <v>2.8239075522636966E-3</v>
      </c>
      <c r="AB8" s="4">
        <f>AB$4*Calculations!$B$27</f>
        <v>2.8560871013474085E-3</v>
      </c>
      <c r="AC8" s="4">
        <f>AC$4*Calculations!$B$27</f>
        <v>2.8882666504311204E-3</v>
      </c>
      <c r="AD8" s="4">
        <f>AD$4*Calculations!$B$27</f>
        <v>2.9526257485985412E-3</v>
      </c>
      <c r="AE8" s="4">
        <f>AE$4*Calculations!$B$27</f>
        <v>3.0090861464614591E-3</v>
      </c>
      <c r="AF8" s="4">
        <f>AF$4*Calculations!$B$27</f>
        <v>2.9996332224619528E-3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defaultColWidth="8.85546875"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defaultColWidth="8.85546875" defaultRowHeight="15"/>
  <cols>
    <col min="1" max="1" width="31.140625" customWidth="1"/>
  </cols>
  <sheetData>
    <row r="1" spans="1:33" ht="30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Other Values</vt:lpstr>
      <vt:lpstr>Calculations</vt:lpstr>
      <vt:lpstr>Extrapolations</vt:lpstr>
      <vt:lpstr>SYFAFE (for NG vehicles)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2021-09-09T00:18:09Z</dcterms:modified>
</cp:coreProperties>
</file>