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MPCbS\"/>
    </mc:Choice>
  </mc:AlternateContent>
  <xr:revisionPtr revIDLastSave="0" documentId="13_ncr:1_{9D5077E0-1E7A-4F94-A974-B998BDE33BF5}" xr6:coauthVersionLast="47" xr6:coauthVersionMax="47" xr10:uidLastSave="{00000000-0000-0000-0000-000000000000}"/>
  <bookViews>
    <workbookView xWindow="15195" yWindow="1020" windowWidth="12585" windowHeight="13980" firstSheet="1" activeTab="3" xr2:uid="{00000000-000D-0000-FFFF-FFFF00000000}"/>
  </bookViews>
  <sheets>
    <sheet name="About" sheetId="1" r:id="rId1"/>
    <sheet name="Population by state" sheetId="2" r:id="rId2"/>
    <sheet name="Sheet1" sheetId="11" r:id="rId3"/>
    <sheet name="MPCbS" sheetId="3" r:id="rId4"/>
    <sheet name="solar PV" sheetId="4" r:id="rId5"/>
    <sheet name="solar thermal" sheetId="5" r:id="rId6"/>
    <sheet name="offshore wind" sheetId="6" r:id="rId7"/>
    <sheet name="onshore wind" sheetId="7" r:id="rId8"/>
    <sheet name="bio" sheetId="8" r:id="rId9"/>
    <sheet name="geothermal" sheetId="9" r:id="rId10"/>
    <sheet name="hydro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H85" i="10"/>
  <c r="F83" i="10"/>
  <c r="F82" i="10"/>
  <c r="B81" i="10"/>
  <c r="F81" i="10" s="1"/>
  <c r="B80" i="10"/>
  <c r="F80" i="10" s="1"/>
  <c r="H100" i="10" s="1"/>
  <c r="F79" i="10"/>
  <c r="B79" i="10"/>
  <c r="B78" i="10"/>
  <c r="F78" i="10" s="1"/>
  <c r="B77" i="10"/>
  <c r="F77" i="10" s="1"/>
  <c r="F76" i="10"/>
  <c r="B76" i="10"/>
  <c r="F75" i="10"/>
  <c r="H106" i="10" s="1"/>
  <c r="B75" i="10"/>
  <c r="F74" i="10"/>
  <c r="B74" i="10"/>
  <c r="F73" i="10"/>
  <c r="H86" i="10" s="1"/>
  <c r="B73" i="10"/>
  <c r="H72" i="10"/>
  <c r="F72" i="10"/>
  <c r="B72" i="10"/>
  <c r="F71" i="10"/>
  <c r="H76" i="10" s="1"/>
  <c r="F70" i="10"/>
  <c r="F69" i="10"/>
  <c r="F68" i="10"/>
  <c r="H112" i="10" s="1"/>
  <c r="C68" i="10"/>
  <c r="B68" i="10"/>
  <c r="F67" i="10"/>
  <c r="H96" i="10" s="1"/>
  <c r="C67" i="10"/>
  <c r="B67" i="10"/>
  <c r="F66" i="10"/>
  <c r="H93" i="10" s="1"/>
  <c r="C66" i="10"/>
  <c r="B66" i="10"/>
  <c r="C65" i="10"/>
  <c r="B65" i="10"/>
  <c r="F65" i="10" s="1"/>
  <c r="H82" i="10" s="1"/>
  <c r="D21" i="10"/>
  <c r="C21" i="10"/>
  <c r="D17" i="10"/>
  <c r="C17" i="10"/>
  <c r="D13" i="10"/>
  <c r="C13" i="10"/>
  <c r="D9" i="10"/>
  <c r="C9" i="10"/>
  <c r="D5" i="10"/>
  <c r="C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D25" i="8"/>
  <c r="C25" i="8"/>
  <c r="D21" i="8"/>
  <c r="C21" i="8"/>
  <c r="D17" i="8"/>
  <c r="C17" i="8"/>
  <c r="D13" i="8"/>
  <c r="C13" i="8"/>
  <c r="D9" i="8"/>
  <c r="C9" i="8"/>
  <c r="D5" i="8"/>
  <c r="C5" i="8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B1" i="7"/>
  <c r="C1" i="7" s="1"/>
  <c r="B6" i="3" s="1"/>
  <c r="A1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53" i="4" s="1"/>
  <c r="E3" i="4"/>
  <c r="B13" i="3"/>
  <c r="B12" i="3"/>
  <c r="B11" i="3"/>
  <c r="B4" i="3"/>
  <c r="B3" i="3"/>
  <c r="B2" i="3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B17" i="3" s="1"/>
  <c r="D10" i="2"/>
  <c r="E9" i="2"/>
  <c r="D9" i="2"/>
  <c r="E8" i="2"/>
  <c r="D8" i="2"/>
  <c r="E7" i="2"/>
  <c r="D7" i="2"/>
  <c r="E6" i="2"/>
  <c r="D6" i="2"/>
  <c r="B2" i="1"/>
  <c r="A1" i="6" s="1"/>
  <c r="B1" i="6" s="1"/>
  <c r="H91" i="10" l="1"/>
  <c r="H69" i="10"/>
  <c r="H94" i="10"/>
  <c r="H66" i="10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H71" i="10"/>
  <c r="H98" i="10"/>
  <c r="A1" i="4"/>
  <c r="B1" i="4" s="1"/>
  <c r="B7" i="3" s="1"/>
  <c r="A1" i="5"/>
  <c r="B1" i="5" s="1"/>
  <c r="B8" i="3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H83" i="10"/>
  <c r="H101" i="10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H109" i="10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H70" i="10"/>
  <c r="B1" i="8" l="1"/>
  <c r="B9" i="3" s="1"/>
</calcChain>
</file>

<file path=xl/sharedStrings.xml><?xml version="1.0" encoding="utf-8"?>
<sst xmlns="http://schemas.openxmlformats.org/spreadsheetml/2006/main" count="840" uniqueCount="238">
  <si>
    <t>MPCbS Max Potential Capacity by Source</t>
  </si>
  <si>
    <t>California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</si>
  <si>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</si>
  <si>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</si>
  <si>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</si>
  <si>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</si>
  <si>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</si>
  <si>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</si>
  <si>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</si>
  <si>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</si>
  <si>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</si>
  <si>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</si>
  <si>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</si>
  <si>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</si>
  <si>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</si>
  <si>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</si>
  <si>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</si>
  <si>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</si>
  <si>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</si>
  <si>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</si>
  <si>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</si>
  <si>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</si>
  <si>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</si>
  <si>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</si>
  <si>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</si>
  <si>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</si>
  <si>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</si>
  <si>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</si>
  <si>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</si>
  <si>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</si>
  <si>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</si>
  <si>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</si>
  <si>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</si>
  <si>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</si>
  <si>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</si>
  <si>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</si>
  <si>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</si>
  <si>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</si>
  <si>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</si>
  <si>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</si>
  <si>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</si>
  <si>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</si>
  <si>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</si>
  <si>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</si>
  <si>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</si>
  <si>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</si>
  <si>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</si>
  <si>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</si>
  <si>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</si>
  <si>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</si>
  <si>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</si>
  <si>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</si>
  <si>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</si>
  <si>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</si>
  <si>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</si>
  <si>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</si>
  <si>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</si>
  <si>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</si>
  <si>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</si>
  <si>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</si>
  <si>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</si>
  <si>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</si>
  <si>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</si>
  <si>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</si>
  <si>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</si>
  <si>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</si>
  <si>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</si>
  <si>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</si>
  <si>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</si>
  <si>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</si>
  <si>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</si>
  <si>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</si>
  <si>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</si>
  <si>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</si>
  <si>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</si>
  <si>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</si>
  <si>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</si>
  <si>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</si>
  <si>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</si>
  <si>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</si>
  <si>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</si>
  <si>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</si>
  <si>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</si>
  <si>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</si>
  <si>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</si>
  <si>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</si>
  <si>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</si>
  <si>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</si>
  <si>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</si>
  <si>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</si>
  <si>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</si>
  <si>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</si>
  <si>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</si>
  <si>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</si>
  <si>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</si>
  <si>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</si>
  <si>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</si>
  <si>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</si>
  <si>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</si>
  <si>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</si>
  <si>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</si>
  <si>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</si>
  <si>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</si>
  <si>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</si>
  <si>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</si>
  <si>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</si>
  <si>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</si>
  <si>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</si>
  <si>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</si>
  <si>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</si>
  <si>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</si>
  <si>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</si>
  <si>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</si>
  <si>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</si>
  <si>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</si>
  <si>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</si>
  <si>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</si>
  <si>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</si>
  <si>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</si>
  <si>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</si>
  <si>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</si>
  <si>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</si>
  <si>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</si>
  <si>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</si>
  <si>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</si>
  <si>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</si>
  <si>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</si>
  <si>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</si>
  <si>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</si>
  <si>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</si>
  <si>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</si>
  <si>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</si>
  <si>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</si>
  <si>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</si>
  <si>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</si>
  <si>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</si>
  <si>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</si>
  <si>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</si>
  <si>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</si>
  <si>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</si>
  <si>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</si>
  <si>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</si>
  <si>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</si>
  <si>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</si>
  <si>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</si>
  <si>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</si>
  <si>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</si>
  <si>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</si>
  <si>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</si>
  <si>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</si>
  <si>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</si>
  <si>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</si>
  <si>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</si>
  <si>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</si>
  <si>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</si>
  <si>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</si>
  <si>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</si>
  <si>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</si>
  <si>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</si>
  <si>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</si>
  <si>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</si>
  <si>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</si>
  <si>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</si>
  <si>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</si>
  <si>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</si>
  <si>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</si>
  <si>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</si>
  <si>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</si>
  <si>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</si>
  <si>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</si>
  <si>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</si>
  <si>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</si>
  <si>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</si>
  <si>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</si>
  <si>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</si>
  <si>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</si>
  <si>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</si>
  <si>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</si>
  <si>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</si>
  <si>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</si>
  <si>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</si>
  <si>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</si>
  <si>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</si>
  <si>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</si>
  <si>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</si>
  <si>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</si>
  <si>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</si>
  <si>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</si>
  <si>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</si>
  <si>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</si>
  <si>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</si>
  <si>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</si>
  <si>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</si>
  <si>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</si>
  <si>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</si>
  <si>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</si>
  <si>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</si>
  <si>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</si>
  <si>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</si>
  <si>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</si>
  <si>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</si>
  <si>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</si>
  <si>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</si>
  <si>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</si>
  <si>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</si>
  <si>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</si>
  <si>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</si>
  <si>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</si>
  <si>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</si>
  <si>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</si>
  <si>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</si>
  <si>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</si>
  <si>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</si>
  <si>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</si>
  <si>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</si>
  <si>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</si>
  <si>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</si>
  <si>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</si>
  <si>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</si>
  <si>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</si>
  <si>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</si>
  <si>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</si>
  <si>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</si>
  <si>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</si>
  <si>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</si>
  <si>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</si>
  <si>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</si>
  <si>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</si>
  <si>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</si>
  <si>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</si>
  <si>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</si>
  <si>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</si>
  <si>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</si>
  <si>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</si>
  <si>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https://efiling.energy.ca.gov/Lists/DocketLog.aspx?docketnumber=17-MISC-01</t>
  </si>
  <si>
    <t>California Offshore Renewable Energy</t>
  </si>
  <si>
    <t>AB525 Offshore Wind Report</t>
  </si>
  <si>
    <t>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</si>
</sst>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6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14" fontId="3" fillId="0" borderId="0" xfId="0" applyNumberFormat="1" applyFont="1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" xfId="0"/>
    <xf numFmtId="14" fontId="0" fillId="0" border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75590</xdr:colOff>
      <xdr:row>10</xdr:row>
      <xdr:rowOff>28436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2FA53-EA21-F7D7-2A44-9293AA2A4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723900"/>
          <a:ext cx="4876190" cy="1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9" sqref="A29"/>
    </sheetView>
  </sheetViews>
  <sheetFormatPr defaultColWidth="12.625" defaultRowHeight="15" customHeight="1" x14ac:dyDescent="0.2"/>
  <cols>
    <col min="1" max="1" width="7.625" style="53" customWidth="1"/>
    <col min="2" max="2" width="53.125" style="53" customWidth="1"/>
    <col min="3" max="26" width="7.625" style="53" customWidth="1"/>
  </cols>
  <sheetData>
    <row r="1" spans="1:9" x14ac:dyDescent="0.25">
      <c r="A1" s="1" t="s">
        <v>0</v>
      </c>
      <c r="B1" s="2" t="s">
        <v>1</v>
      </c>
      <c r="C1" s="54">
        <v>44307</v>
      </c>
    </row>
    <row r="2" spans="1:9" x14ac:dyDescent="0.25">
      <c r="B2" s="9" t="str">
        <f>LOOKUP(B1,H3:I52,I3:I52)</f>
        <v>CA</v>
      </c>
      <c r="H2" s="3" t="s">
        <v>2</v>
      </c>
      <c r="I2" s="3" t="s">
        <v>2</v>
      </c>
    </row>
    <row r="3" spans="1:9" x14ac:dyDescent="0.25">
      <c r="A3" s="1" t="s">
        <v>3</v>
      </c>
      <c r="B3" s="4" t="s">
        <v>4</v>
      </c>
      <c r="H3" s="5" t="s">
        <v>5</v>
      </c>
      <c r="I3" s="5" t="s">
        <v>6</v>
      </c>
    </row>
    <row r="4" spans="1:9" x14ac:dyDescent="0.25">
      <c r="B4" s="9" t="s">
        <v>7</v>
      </c>
      <c r="H4" s="5" t="s">
        <v>8</v>
      </c>
      <c r="I4" s="5" t="s">
        <v>9</v>
      </c>
    </row>
    <row r="5" spans="1:9" x14ac:dyDescent="0.25">
      <c r="B5" s="6">
        <v>2012</v>
      </c>
      <c r="H5" s="5" t="s">
        <v>10</v>
      </c>
      <c r="I5" s="5" t="s">
        <v>11</v>
      </c>
    </row>
    <row r="6" spans="1:9" x14ac:dyDescent="0.25">
      <c r="B6" s="9" t="s">
        <v>12</v>
      </c>
      <c r="H6" s="5" t="s">
        <v>13</v>
      </c>
      <c r="I6" s="5" t="s">
        <v>14</v>
      </c>
    </row>
    <row r="7" spans="1:9" x14ac:dyDescent="0.25">
      <c r="B7" s="7" t="s">
        <v>15</v>
      </c>
      <c r="H7" s="5" t="s">
        <v>1</v>
      </c>
      <c r="I7" s="5" t="s">
        <v>16</v>
      </c>
    </row>
    <row r="8" spans="1:9" x14ac:dyDescent="0.25">
      <c r="B8" s="9" t="s">
        <v>17</v>
      </c>
      <c r="H8" s="5" t="s">
        <v>18</v>
      </c>
      <c r="I8" s="5" t="s">
        <v>19</v>
      </c>
    </row>
    <row r="9" spans="1:9" x14ac:dyDescent="0.25">
      <c r="H9" s="5" t="s">
        <v>20</v>
      </c>
      <c r="I9" s="5" t="s">
        <v>21</v>
      </c>
    </row>
    <row r="10" spans="1:9" x14ac:dyDescent="0.25">
      <c r="B10" s="4" t="s">
        <v>22</v>
      </c>
      <c r="H10" s="5" t="s">
        <v>23</v>
      </c>
      <c r="I10" s="5" t="s">
        <v>24</v>
      </c>
    </row>
    <row r="11" spans="1:9" x14ac:dyDescent="0.25">
      <c r="B11" s="9" t="s">
        <v>25</v>
      </c>
      <c r="H11" s="5" t="s">
        <v>26</v>
      </c>
      <c r="I11" s="5" t="s">
        <v>27</v>
      </c>
    </row>
    <row r="12" spans="1:9" x14ac:dyDescent="0.25">
      <c r="B12" s="6">
        <v>2018</v>
      </c>
      <c r="H12" s="5" t="s">
        <v>28</v>
      </c>
      <c r="I12" s="5" t="s">
        <v>29</v>
      </c>
    </row>
    <row r="13" spans="1:9" x14ac:dyDescent="0.25">
      <c r="B13" s="9" t="s">
        <v>30</v>
      </c>
      <c r="H13" s="5" t="s">
        <v>31</v>
      </c>
      <c r="I13" s="5" t="s">
        <v>32</v>
      </c>
    </row>
    <row r="14" spans="1:9" x14ac:dyDescent="0.25">
      <c r="B14" s="9" t="s">
        <v>33</v>
      </c>
      <c r="H14" s="5" t="s">
        <v>34</v>
      </c>
      <c r="I14" s="5" t="s">
        <v>35</v>
      </c>
    </row>
    <row r="15" spans="1:9" x14ac:dyDescent="0.25">
      <c r="B15" s="9" t="s">
        <v>36</v>
      </c>
      <c r="H15" s="5" t="s">
        <v>37</v>
      </c>
      <c r="I15" s="5" t="s">
        <v>38</v>
      </c>
    </row>
    <row r="16" spans="1:9" x14ac:dyDescent="0.25">
      <c r="H16" s="5" t="s">
        <v>39</v>
      </c>
      <c r="I16" s="5" t="s">
        <v>40</v>
      </c>
    </row>
    <row r="17" spans="1:9" x14ac:dyDescent="0.25">
      <c r="B17" s="4" t="s">
        <v>41</v>
      </c>
      <c r="H17" s="5" t="s">
        <v>42</v>
      </c>
      <c r="I17" s="5" t="s">
        <v>43</v>
      </c>
    </row>
    <row r="18" spans="1:9" x14ac:dyDescent="0.25">
      <c r="B18" s="9" t="s">
        <v>44</v>
      </c>
      <c r="H18" s="5" t="s">
        <v>45</v>
      </c>
      <c r="I18" s="5" t="s">
        <v>46</v>
      </c>
    </row>
    <row r="19" spans="1:9" x14ac:dyDescent="0.25">
      <c r="B19" s="6">
        <v>2016</v>
      </c>
      <c r="H19" s="5" t="s">
        <v>47</v>
      </c>
      <c r="I19" s="5" t="s">
        <v>48</v>
      </c>
    </row>
    <row r="20" spans="1:9" x14ac:dyDescent="0.25">
      <c r="B20" s="9" t="s">
        <v>49</v>
      </c>
      <c r="H20" s="5" t="s">
        <v>50</v>
      </c>
      <c r="I20" s="5" t="s">
        <v>51</v>
      </c>
    </row>
    <row r="21" spans="1:9" ht="15.75" customHeight="1" x14ac:dyDescent="0.25">
      <c r="B21" s="7" t="s">
        <v>52</v>
      </c>
      <c r="H21" s="5" t="s">
        <v>53</v>
      </c>
      <c r="I21" s="5" t="s">
        <v>54</v>
      </c>
    </row>
    <row r="22" spans="1:9" ht="15.75" customHeight="1" x14ac:dyDescent="0.25">
      <c r="B22" s="9" t="s">
        <v>55</v>
      </c>
      <c r="H22" s="5" t="s">
        <v>56</v>
      </c>
      <c r="I22" s="5" t="s">
        <v>57</v>
      </c>
    </row>
    <row r="23" spans="1:9" ht="15.75" customHeight="1" x14ac:dyDescent="0.25">
      <c r="H23" s="5" t="s">
        <v>58</v>
      </c>
      <c r="I23" s="5" t="s">
        <v>59</v>
      </c>
    </row>
    <row r="24" spans="1:9" ht="15.75" customHeight="1" x14ac:dyDescent="0.25">
      <c r="B24" s="9" t="s">
        <v>60</v>
      </c>
      <c r="H24" s="5" t="s">
        <v>61</v>
      </c>
      <c r="I24" s="5" t="s">
        <v>62</v>
      </c>
    </row>
    <row r="25" spans="1:9" ht="15.75" customHeight="1" x14ac:dyDescent="0.25">
      <c r="B25" s="7" t="s">
        <v>63</v>
      </c>
      <c r="H25" s="5" t="s">
        <v>64</v>
      </c>
      <c r="I25" s="5" t="s">
        <v>65</v>
      </c>
    </row>
    <row r="26" spans="1:9" ht="15.75" customHeight="1" x14ac:dyDescent="0.25">
      <c r="H26" s="5" t="s">
        <v>66</v>
      </c>
      <c r="I26" s="5" t="s">
        <v>67</v>
      </c>
    </row>
    <row r="27" spans="1:9" ht="15.75" customHeight="1" x14ac:dyDescent="0.25">
      <c r="H27" s="5" t="s">
        <v>68</v>
      </c>
      <c r="I27" s="5" t="s">
        <v>69</v>
      </c>
    </row>
    <row r="28" spans="1:9" ht="15.75" customHeight="1" x14ac:dyDescent="0.25">
      <c r="A28" s="1" t="s">
        <v>70</v>
      </c>
      <c r="H28" s="5" t="s">
        <v>71</v>
      </c>
      <c r="I28" s="5" t="s">
        <v>72</v>
      </c>
    </row>
    <row r="29" spans="1:9" ht="15.75" customHeight="1" x14ac:dyDescent="0.25">
      <c r="A29" s="9" t="s">
        <v>73</v>
      </c>
      <c r="H29" s="5" t="s">
        <v>74</v>
      </c>
      <c r="I29" s="5" t="s">
        <v>75</v>
      </c>
    </row>
    <row r="30" spans="1:9" ht="15.75" customHeight="1" x14ac:dyDescent="0.25">
      <c r="H30" s="5" t="s">
        <v>76</v>
      </c>
      <c r="I30" s="5" t="s">
        <v>77</v>
      </c>
    </row>
    <row r="31" spans="1:9" ht="15.75" customHeight="1" x14ac:dyDescent="0.25">
      <c r="H31" s="5" t="s">
        <v>78</v>
      </c>
      <c r="I31" s="5" t="s">
        <v>79</v>
      </c>
    </row>
    <row r="32" spans="1:9" ht="15.75" customHeight="1" x14ac:dyDescent="0.25">
      <c r="H32" s="5" t="s">
        <v>80</v>
      </c>
      <c r="I32" s="5" t="s">
        <v>81</v>
      </c>
    </row>
    <row r="33" spans="8:9" ht="15.75" customHeight="1" x14ac:dyDescent="0.25">
      <c r="H33" s="5" t="s">
        <v>82</v>
      </c>
      <c r="I33" s="5" t="s">
        <v>83</v>
      </c>
    </row>
    <row r="34" spans="8:9" ht="15.75" customHeight="1" x14ac:dyDescent="0.25">
      <c r="H34" s="5" t="s">
        <v>84</v>
      </c>
      <c r="I34" s="5" t="s">
        <v>85</v>
      </c>
    </row>
    <row r="35" spans="8:9" ht="15.75" customHeight="1" x14ac:dyDescent="0.25">
      <c r="H35" s="5" t="s">
        <v>86</v>
      </c>
      <c r="I35" s="5" t="s">
        <v>87</v>
      </c>
    </row>
    <row r="36" spans="8:9" ht="15.75" customHeight="1" x14ac:dyDescent="0.25">
      <c r="H36" s="5" t="s">
        <v>88</v>
      </c>
      <c r="I36" s="5" t="s">
        <v>89</v>
      </c>
    </row>
    <row r="37" spans="8:9" ht="15.75" customHeight="1" x14ac:dyDescent="0.25">
      <c r="H37" s="5" t="s">
        <v>90</v>
      </c>
      <c r="I37" s="5" t="s">
        <v>91</v>
      </c>
    </row>
    <row r="38" spans="8:9" ht="15.75" customHeight="1" x14ac:dyDescent="0.25">
      <c r="H38" s="5" t="s">
        <v>92</v>
      </c>
      <c r="I38" s="5" t="s">
        <v>93</v>
      </c>
    </row>
    <row r="39" spans="8:9" ht="15.75" customHeight="1" x14ac:dyDescent="0.25">
      <c r="H39" s="5" t="s">
        <v>94</v>
      </c>
      <c r="I39" s="5" t="s">
        <v>95</v>
      </c>
    </row>
    <row r="40" spans="8:9" ht="15.75" customHeight="1" x14ac:dyDescent="0.25">
      <c r="H40" s="5" t="s">
        <v>96</v>
      </c>
      <c r="I40" s="5" t="s">
        <v>97</v>
      </c>
    </row>
    <row r="41" spans="8:9" ht="15.75" customHeight="1" x14ac:dyDescent="0.25">
      <c r="H41" s="5" t="s">
        <v>98</v>
      </c>
      <c r="I41" s="5" t="s">
        <v>99</v>
      </c>
    </row>
    <row r="42" spans="8:9" ht="15.75" customHeight="1" x14ac:dyDescent="0.25">
      <c r="H42" s="5" t="s">
        <v>100</v>
      </c>
      <c r="I42" s="5" t="s">
        <v>101</v>
      </c>
    </row>
    <row r="43" spans="8:9" ht="15.75" customHeight="1" x14ac:dyDescent="0.25">
      <c r="H43" s="5" t="s">
        <v>102</v>
      </c>
      <c r="I43" s="5" t="s">
        <v>103</v>
      </c>
    </row>
    <row r="44" spans="8:9" ht="15.75" customHeight="1" x14ac:dyDescent="0.25">
      <c r="H44" s="5" t="s">
        <v>104</v>
      </c>
      <c r="I44" s="5" t="s">
        <v>105</v>
      </c>
    </row>
    <row r="45" spans="8:9" ht="15.75" customHeight="1" x14ac:dyDescent="0.25">
      <c r="H45" s="5" t="s">
        <v>106</v>
      </c>
      <c r="I45" s="5" t="s">
        <v>107</v>
      </c>
    </row>
    <row r="46" spans="8:9" ht="15.75" customHeight="1" x14ac:dyDescent="0.25">
      <c r="H46" s="5" t="s">
        <v>108</v>
      </c>
      <c r="I46" s="5" t="s">
        <v>109</v>
      </c>
    </row>
    <row r="47" spans="8:9" ht="15.75" customHeight="1" x14ac:dyDescent="0.25">
      <c r="H47" s="5" t="s">
        <v>110</v>
      </c>
      <c r="I47" s="5" t="s">
        <v>111</v>
      </c>
    </row>
    <row r="48" spans="8:9" ht="15.75" customHeight="1" x14ac:dyDescent="0.25">
      <c r="H48" s="5" t="s">
        <v>112</v>
      </c>
      <c r="I48" s="5" t="s">
        <v>113</v>
      </c>
    </row>
    <row r="49" spans="8:9" ht="15.75" customHeight="1" x14ac:dyDescent="0.25">
      <c r="H49" s="5" t="s">
        <v>114</v>
      </c>
      <c r="I49" s="5" t="s">
        <v>115</v>
      </c>
    </row>
    <row r="50" spans="8:9" ht="15.75" customHeight="1" x14ac:dyDescent="0.25">
      <c r="H50" s="5" t="s">
        <v>116</v>
      </c>
      <c r="I50" s="5" t="s">
        <v>117</v>
      </c>
    </row>
    <row r="51" spans="8:9" ht="15.75" customHeight="1" x14ac:dyDescent="0.25">
      <c r="H51" s="5" t="s">
        <v>118</v>
      </c>
      <c r="I51" s="5" t="s">
        <v>119</v>
      </c>
    </row>
    <row r="52" spans="8:9" ht="15.75" customHeight="1" x14ac:dyDescent="0.25">
      <c r="H52" s="5" t="s">
        <v>120</v>
      </c>
      <c r="I52" s="5" t="s">
        <v>121</v>
      </c>
    </row>
    <row r="53" spans="8:9" ht="15.75" customHeight="1" x14ac:dyDescent="0.2"/>
    <row r="54" spans="8:9" ht="15.75" customHeight="1" x14ac:dyDescent="0.2"/>
    <row r="55" spans="8:9" ht="15.75" customHeight="1" x14ac:dyDescent="0.2"/>
    <row r="56" spans="8:9" ht="15.75" customHeight="1" x14ac:dyDescent="0.2"/>
    <row r="57" spans="8:9" ht="15.75" customHeight="1" x14ac:dyDescent="0.2"/>
    <row r="58" spans="8:9" ht="15.75" customHeight="1" x14ac:dyDescent="0.2"/>
    <row r="59" spans="8:9" ht="15.75" customHeight="1" x14ac:dyDescent="0.2"/>
    <row r="60" spans="8:9" ht="15.75" customHeight="1" x14ac:dyDescent="0.2"/>
    <row r="61" spans="8:9" ht="15.75" customHeight="1" x14ac:dyDescent="0.2"/>
    <row r="62" spans="8:9" ht="15.75" customHeight="1" x14ac:dyDescent="0.2"/>
    <row r="63" spans="8:9" ht="15.75" customHeight="1" x14ac:dyDescent="0.2"/>
    <row r="64" spans="8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2.125" style="53" customWidth="1"/>
    <col min="3" max="26" width="7.625" style="53" customWidth="1"/>
  </cols>
  <sheetData>
    <row r="1" spans="1:6" x14ac:dyDescent="0.25">
      <c r="A1" s="9" t="str">
        <f>About!B2</f>
        <v>CA</v>
      </c>
      <c r="B1" s="9">
        <f>SUMIFS(C3:C52,A3:A52,A1)</f>
        <v>170000</v>
      </c>
    </row>
    <row r="2" spans="1:6" x14ac:dyDescent="0.25">
      <c r="A2" s="9" t="s">
        <v>2</v>
      </c>
      <c r="B2" s="9" t="s">
        <v>178</v>
      </c>
      <c r="C2" s="9" t="s">
        <v>173</v>
      </c>
    </row>
    <row r="3" spans="1:6" ht="15.95" customHeight="1" x14ac:dyDescent="0.25">
      <c r="A3" s="26" t="s">
        <v>6</v>
      </c>
      <c r="B3" s="9">
        <v>68</v>
      </c>
      <c r="C3" s="28">
        <f t="shared" ref="C3:C12" si="0">B3*1000</f>
        <v>68000</v>
      </c>
    </row>
    <row r="4" spans="1:6" ht="15.95" customHeight="1" x14ac:dyDescent="0.25">
      <c r="A4" s="26" t="s">
        <v>9</v>
      </c>
      <c r="B4" s="9">
        <v>9000000</v>
      </c>
      <c r="C4" s="28">
        <f t="shared" si="0"/>
        <v>9000000000</v>
      </c>
    </row>
    <row r="5" spans="1:6" ht="15.95" customHeight="1" x14ac:dyDescent="0.25">
      <c r="A5" s="26" t="s">
        <v>11</v>
      </c>
      <c r="B5" s="9">
        <v>157</v>
      </c>
      <c r="C5" s="28">
        <f t="shared" si="0"/>
        <v>157000</v>
      </c>
    </row>
    <row r="6" spans="1:6" ht="15.95" customHeight="1" x14ac:dyDescent="0.25">
      <c r="A6" s="26" t="s">
        <v>14</v>
      </c>
      <c r="B6" s="9">
        <v>80</v>
      </c>
      <c r="C6" s="28">
        <f t="shared" si="0"/>
        <v>80000</v>
      </c>
    </row>
    <row r="7" spans="1:6" ht="15.95" customHeight="1" x14ac:dyDescent="0.25">
      <c r="A7" s="26" t="s">
        <v>16</v>
      </c>
      <c r="B7" s="9">
        <v>170</v>
      </c>
      <c r="C7" s="28">
        <f t="shared" si="0"/>
        <v>170000</v>
      </c>
    </row>
    <row r="8" spans="1:6" ht="15.95" customHeight="1" x14ac:dyDescent="0.25">
      <c r="A8" s="26" t="s">
        <v>19</v>
      </c>
      <c r="B8" s="9">
        <v>159</v>
      </c>
      <c r="C8" s="28">
        <f t="shared" si="0"/>
        <v>159000</v>
      </c>
    </row>
    <row r="9" spans="1:6" ht="15.95" customHeight="1" x14ac:dyDescent="0.25">
      <c r="A9" s="26" t="s">
        <v>21</v>
      </c>
      <c r="B9" s="9">
        <v>7</v>
      </c>
      <c r="C9" s="28">
        <f t="shared" si="0"/>
        <v>7000</v>
      </c>
    </row>
    <row r="10" spans="1:6" ht="15.95" customHeight="1" x14ac:dyDescent="0.25">
      <c r="A10" s="26" t="s">
        <v>24</v>
      </c>
      <c r="B10" s="9">
        <v>3</v>
      </c>
      <c r="C10" s="28">
        <f t="shared" si="0"/>
        <v>3000</v>
      </c>
    </row>
    <row r="11" spans="1:6" ht="15.95" customHeight="1" x14ac:dyDescent="0.25">
      <c r="A11" s="26" t="s">
        <v>27</v>
      </c>
      <c r="B11" s="9">
        <v>47</v>
      </c>
      <c r="C11" s="28">
        <f t="shared" si="0"/>
        <v>47000</v>
      </c>
    </row>
    <row r="12" spans="1:6" ht="15.95" customHeight="1" x14ac:dyDescent="0.25">
      <c r="A12" s="26" t="s">
        <v>29</v>
      </c>
      <c r="B12" s="9">
        <v>45</v>
      </c>
      <c r="C12" s="28">
        <f t="shared" si="0"/>
        <v>45000</v>
      </c>
    </row>
    <row r="13" spans="1:6" ht="15.95" customHeight="1" x14ac:dyDescent="0.25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5.95" customHeight="1" x14ac:dyDescent="0.25">
      <c r="A14" s="26" t="s">
        <v>35</v>
      </c>
      <c r="B14" s="9">
        <v>126</v>
      </c>
      <c r="C14" s="28">
        <f t="shared" ref="C14:C52" si="1">B14*1000</f>
        <v>126000</v>
      </c>
    </row>
    <row r="15" spans="1:6" ht="15.95" customHeight="1" x14ac:dyDescent="0.25">
      <c r="A15" s="26" t="s">
        <v>38</v>
      </c>
      <c r="B15" s="9">
        <v>86</v>
      </c>
      <c r="C15" s="28">
        <f t="shared" si="1"/>
        <v>86000</v>
      </c>
    </row>
    <row r="16" spans="1:6" ht="15.95" customHeight="1" x14ac:dyDescent="0.25">
      <c r="A16" s="26" t="s">
        <v>40</v>
      </c>
      <c r="B16" s="9">
        <v>55</v>
      </c>
      <c r="C16" s="28">
        <f t="shared" si="1"/>
        <v>55000</v>
      </c>
      <c r="F16" s="38"/>
    </row>
    <row r="17" spans="1:3" ht="15.95" customHeight="1" x14ac:dyDescent="0.25">
      <c r="A17" s="26" t="s">
        <v>43</v>
      </c>
      <c r="B17" s="9">
        <v>77</v>
      </c>
      <c r="C17" s="28">
        <f t="shared" si="1"/>
        <v>77000</v>
      </c>
    </row>
    <row r="18" spans="1:3" ht="15.95" customHeight="1" x14ac:dyDescent="0.25">
      <c r="A18" s="26" t="s">
        <v>46</v>
      </c>
      <c r="B18" s="9">
        <v>126</v>
      </c>
      <c r="C18" s="28">
        <f t="shared" si="1"/>
        <v>126000</v>
      </c>
    </row>
    <row r="19" spans="1:3" ht="15.95" customHeight="1" x14ac:dyDescent="0.25">
      <c r="A19" s="26" t="s">
        <v>48</v>
      </c>
      <c r="B19" s="9">
        <v>61</v>
      </c>
      <c r="C19" s="28">
        <f t="shared" si="1"/>
        <v>61000</v>
      </c>
    </row>
    <row r="20" spans="1:3" ht="15.95" customHeight="1" x14ac:dyDescent="0.25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25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25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25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25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25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25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25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25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25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25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25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25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25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25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25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25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25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25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25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5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5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5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5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5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5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5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5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5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5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5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5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5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5">
      <c r="A53" s="3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625" defaultRowHeight="15" customHeight="1" x14ac:dyDescent="0.2"/>
  <cols>
    <col min="1" max="1" width="12" style="53" customWidth="1"/>
    <col min="2" max="2" width="15.875" style="53" customWidth="1"/>
    <col min="3" max="3" width="20.5" style="53" customWidth="1"/>
    <col min="4" max="4" width="7.625" style="53" customWidth="1"/>
    <col min="5" max="5" width="19.625" style="53" customWidth="1"/>
    <col min="6" max="6" width="13.375" style="53" customWidth="1"/>
    <col min="7" max="7" width="10.375" style="53" customWidth="1"/>
    <col min="8" max="8" width="20.625" style="53" customWidth="1"/>
    <col min="9" max="9" width="20.875" style="53" customWidth="1"/>
    <col min="10" max="10" width="19.5" style="53" customWidth="1"/>
    <col min="11" max="11" width="18.5" style="53" customWidth="1"/>
    <col min="12" max="26" width="7.625" style="53" customWidth="1"/>
  </cols>
  <sheetData>
    <row r="1" spans="1:26" x14ac:dyDescent="0.25">
      <c r="A1" s="9" t="str">
        <f>About!B2</f>
        <v>CA</v>
      </c>
      <c r="B1" s="9">
        <f>SUMIFS(D5:D54,A5:A54,A1)</f>
        <v>6854.7945205479455</v>
      </c>
    </row>
    <row r="2" spans="1:26" x14ac:dyDescent="0.25">
      <c r="A2" s="39" t="s">
        <v>181</v>
      </c>
      <c r="B2" s="39"/>
      <c r="C2" s="39"/>
      <c r="D2" s="39"/>
      <c r="E2" s="39"/>
      <c r="F2" s="39"/>
      <c r="I2" s="1"/>
    </row>
    <row r="3" spans="1:26" x14ac:dyDescent="0.25">
      <c r="A3" s="9" t="s">
        <v>182</v>
      </c>
      <c r="F3" s="9" t="s">
        <v>183</v>
      </c>
      <c r="G3" s="9" t="s">
        <v>184</v>
      </c>
      <c r="I3" s="25"/>
    </row>
    <row r="4" spans="1:26" ht="15.95" customHeight="1" x14ac:dyDescent="0.2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95" customHeight="1" x14ac:dyDescent="0.25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95" customHeight="1" x14ac:dyDescent="0.25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95" customHeight="1" x14ac:dyDescent="0.25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95" customHeight="1" x14ac:dyDescent="0.25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95" customHeight="1" x14ac:dyDescent="0.25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95" customHeight="1" x14ac:dyDescent="0.25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95" customHeight="1" x14ac:dyDescent="0.25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95" customHeight="1" x14ac:dyDescent="0.25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95" customHeight="1" x14ac:dyDescent="0.25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95" customHeight="1" x14ac:dyDescent="0.25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95" customHeight="1" x14ac:dyDescent="0.25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95" customHeight="1" x14ac:dyDescent="0.25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95" customHeight="1" x14ac:dyDescent="0.25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95" customHeight="1" x14ac:dyDescent="0.25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95" customHeight="1" x14ac:dyDescent="0.25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95" customHeight="1" x14ac:dyDescent="0.25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5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5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5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5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5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5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5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5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5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5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5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5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5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5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5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5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5">
      <c r="A37" s="26" t="s">
        <v>87</v>
      </c>
      <c r="B37" s="25">
        <v>3037</v>
      </c>
      <c r="C37" s="25">
        <f t="shared" ref="C37:C54" si="2">B37/$F$4</f>
        <v>0.69337899543379</v>
      </c>
      <c r="D37" s="9">
        <f t="shared" ref="D37:D54" si="3">C37*1000</f>
        <v>693.37899543379001</v>
      </c>
      <c r="I37" s="25"/>
    </row>
    <row r="38" spans="1:10" ht="15.75" customHeight="1" x14ac:dyDescent="0.25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5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5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5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5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5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5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5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5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5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5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5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5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5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5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5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5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5">
      <c r="A55" s="30"/>
    </row>
    <row r="56" spans="1:13" ht="15.75" customHeight="1" x14ac:dyDescent="0.2"/>
    <row r="57" spans="1:13" ht="15.75" customHeight="1" x14ac:dyDescent="0.2"/>
    <row r="58" spans="1:13" ht="15.75" customHeight="1" x14ac:dyDescent="0.3">
      <c r="I58" s="44"/>
      <c r="J58" s="44"/>
      <c r="K58" s="44"/>
      <c r="L58" s="44"/>
      <c r="M58" s="44"/>
    </row>
    <row r="59" spans="1:13" ht="15.75" customHeight="1" x14ac:dyDescent="0.3">
      <c r="I59" s="45"/>
      <c r="J59" s="46"/>
      <c r="K59" s="47"/>
      <c r="L59" s="47"/>
      <c r="M59" s="48"/>
    </row>
    <row r="60" spans="1:13" ht="15.75" customHeight="1" x14ac:dyDescent="0.3">
      <c r="I60" s="46"/>
      <c r="J60" s="47"/>
      <c r="K60" s="47"/>
      <c r="L60" s="48"/>
    </row>
    <row r="61" spans="1:13" ht="15.75" customHeight="1" x14ac:dyDescent="0.3">
      <c r="I61" s="45"/>
      <c r="J61" s="46"/>
      <c r="K61" s="47"/>
      <c r="L61" s="47"/>
      <c r="M61" s="48"/>
    </row>
    <row r="62" spans="1:13" ht="15.75" customHeight="1" x14ac:dyDescent="0.3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3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3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3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3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3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3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</v>
      </c>
      <c r="J68" s="47"/>
      <c r="K68" s="47"/>
      <c r="L68" s="48"/>
    </row>
    <row r="69" spans="1:13" ht="15.75" customHeight="1" x14ac:dyDescent="0.3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3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3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3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3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3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3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3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3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3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3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3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3">
      <c r="A81" s="26" t="s">
        <v>1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3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3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3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3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3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3">
      <c r="G87" s="25" t="s">
        <v>66</v>
      </c>
      <c r="J87" s="46"/>
      <c r="K87" s="47"/>
      <c r="L87" s="47"/>
      <c r="M87" s="48"/>
    </row>
    <row r="88" spans="1:13" ht="15.75" customHeight="1" x14ac:dyDescent="0.3">
      <c r="G88" s="25" t="s">
        <v>68</v>
      </c>
      <c r="J88" s="46"/>
      <c r="K88" s="47"/>
      <c r="L88" s="48"/>
    </row>
    <row r="89" spans="1:13" ht="15.75" customHeight="1" x14ac:dyDescent="0.3">
      <c r="G89" s="25" t="s">
        <v>71</v>
      </c>
      <c r="J89" s="46"/>
      <c r="K89" s="46"/>
      <c r="L89" s="47"/>
      <c r="M89" s="48"/>
    </row>
    <row r="90" spans="1:13" ht="15.75" customHeight="1" x14ac:dyDescent="0.3">
      <c r="G90" s="25" t="s">
        <v>74</v>
      </c>
      <c r="J90" s="46"/>
      <c r="K90" s="47"/>
      <c r="L90" s="48"/>
    </row>
    <row r="91" spans="1:13" ht="15.75" customHeight="1" x14ac:dyDescent="0.3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3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3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3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5">
      <c r="G95" s="25" t="s">
        <v>84</v>
      </c>
    </row>
    <row r="96" spans="1:13" ht="15.75" customHeight="1" x14ac:dyDescent="0.25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25">
      <c r="G97" s="25" t="s">
        <v>88</v>
      </c>
    </row>
    <row r="98" spans="7:9" ht="15.75" customHeight="1" x14ac:dyDescent="0.25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25">
      <c r="G99" s="25" t="s">
        <v>92</v>
      </c>
    </row>
    <row r="100" spans="7:9" ht="15.75" customHeight="1" x14ac:dyDescent="0.2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25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5">
      <c r="G102" s="25" t="s">
        <v>98</v>
      </c>
    </row>
    <row r="103" spans="7:9" ht="15.75" customHeight="1" x14ac:dyDescent="0.25">
      <c r="G103" s="25" t="s">
        <v>100</v>
      </c>
    </row>
    <row r="104" spans="7:9" ht="15.75" customHeight="1" x14ac:dyDescent="0.25">
      <c r="G104" s="25" t="s">
        <v>102</v>
      </c>
    </row>
    <row r="105" spans="7:9" ht="15.75" customHeight="1" x14ac:dyDescent="0.25">
      <c r="G105" s="25" t="s">
        <v>104</v>
      </c>
    </row>
    <row r="106" spans="7:9" ht="15.75" customHeight="1" x14ac:dyDescent="0.25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5">
      <c r="G107" s="25" t="s">
        <v>108</v>
      </c>
    </row>
    <row r="108" spans="7:9" ht="15.75" customHeight="1" x14ac:dyDescent="0.25">
      <c r="G108" s="25" t="s">
        <v>110</v>
      </c>
    </row>
    <row r="109" spans="7:9" ht="15.75" customHeight="1" x14ac:dyDescent="0.25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5">
      <c r="G110" s="25" t="s">
        <v>114</v>
      </c>
    </row>
    <row r="111" spans="7:9" ht="15.75" customHeight="1" x14ac:dyDescent="0.25">
      <c r="G111" s="25" t="s">
        <v>116</v>
      </c>
    </row>
    <row r="112" spans="7:9" ht="15.75" customHeight="1" x14ac:dyDescent="0.25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5">
      <c r="G113" s="39" t="s">
        <v>120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sqref="A1:J1"/>
    </sheetView>
  </sheetViews>
  <sheetFormatPr defaultColWidth="12.625" defaultRowHeight="15" customHeight="1" x14ac:dyDescent="0.2"/>
  <cols>
    <col min="8" max="8" width="37.5" style="53" customWidth="1"/>
    <col min="10" max="10" width="20.875" style="53" customWidth="1"/>
  </cols>
  <sheetData>
    <row r="1" spans="1:10" ht="15" customHeight="1" x14ac:dyDescent="0.3">
      <c r="A1" s="57" t="s">
        <v>122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x14ac:dyDescent="0.25">
      <c r="A2" s="58" t="s">
        <v>123</v>
      </c>
      <c r="B2" s="56"/>
      <c r="C2" s="56"/>
      <c r="D2" s="56"/>
      <c r="E2" s="56"/>
      <c r="F2" s="56"/>
      <c r="G2" s="16"/>
      <c r="H2" s="16"/>
      <c r="I2" s="16"/>
      <c r="J2" s="16"/>
    </row>
    <row r="3" spans="1:10" x14ac:dyDescent="0.25">
      <c r="A3" s="59" t="s">
        <v>124</v>
      </c>
      <c r="B3" s="59" t="s">
        <v>125</v>
      </c>
      <c r="C3" s="60" t="s">
        <v>126</v>
      </c>
      <c r="D3" s="56"/>
      <c r="E3" s="56"/>
      <c r="F3" s="56"/>
      <c r="G3" s="16"/>
      <c r="H3" s="16"/>
      <c r="I3" s="16"/>
      <c r="J3" s="16"/>
    </row>
    <row r="4" spans="1:10" x14ac:dyDescent="0.25">
      <c r="A4" s="56"/>
      <c r="B4" s="56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x14ac:dyDescent="0.25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x14ac:dyDescent="0.25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x14ac:dyDescent="0.25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x14ac:dyDescent="0.25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x14ac:dyDescent="0.25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x14ac:dyDescent="0.25">
      <c r="A10" s="8">
        <v>6</v>
      </c>
      <c r="B10" s="16" t="s">
        <v>1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x14ac:dyDescent="0.25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x14ac:dyDescent="0.25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x14ac:dyDescent="0.25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x14ac:dyDescent="0.25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x14ac:dyDescent="0.25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x14ac:dyDescent="0.25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x14ac:dyDescent="0.25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x14ac:dyDescent="0.25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x14ac:dyDescent="0.25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x14ac:dyDescent="0.25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x14ac:dyDescent="0.25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x14ac:dyDescent="0.25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x14ac:dyDescent="0.25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x14ac:dyDescent="0.25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x14ac:dyDescent="0.25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x14ac:dyDescent="0.25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x14ac:dyDescent="0.25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x14ac:dyDescent="0.25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x14ac:dyDescent="0.25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x14ac:dyDescent="0.25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x14ac:dyDescent="0.25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x14ac:dyDescent="0.25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x14ac:dyDescent="0.25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x14ac:dyDescent="0.25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x14ac:dyDescent="0.25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x14ac:dyDescent="0.25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x14ac:dyDescent="0.25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x14ac:dyDescent="0.25">
      <c r="A38" s="8">
        <v>36</v>
      </c>
      <c r="B38" s="16" t="s">
        <v>84</v>
      </c>
      <c r="C38" s="17">
        <v>20031150</v>
      </c>
      <c r="D38" s="18">
        <f t="shared" ref="D38:D56" si="2">C38/$C$5</f>
        <v>6.023906927554766E-2</v>
      </c>
      <c r="E38" s="9">
        <f t="shared" ref="E38:E56" si="3">$I$23*D38</f>
        <v>483.77996535192324</v>
      </c>
      <c r="F38" s="19"/>
      <c r="G38" s="16"/>
      <c r="H38" s="16"/>
      <c r="I38" s="16"/>
      <c r="J38" s="16"/>
    </row>
    <row r="39" spans="1:10" x14ac:dyDescent="0.25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x14ac:dyDescent="0.25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x14ac:dyDescent="0.25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x14ac:dyDescent="0.25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x14ac:dyDescent="0.25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x14ac:dyDescent="0.25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x14ac:dyDescent="0.25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x14ac:dyDescent="0.25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x14ac:dyDescent="0.25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x14ac:dyDescent="0.25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x14ac:dyDescent="0.25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x14ac:dyDescent="0.25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x14ac:dyDescent="0.25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x14ac:dyDescent="0.25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x14ac:dyDescent="0.25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x14ac:dyDescent="0.25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x14ac:dyDescent="0.25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x14ac:dyDescent="0.25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x14ac:dyDescent="0.25">
      <c r="A57" s="55" t="s">
        <v>148</v>
      </c>
      <c r="B57" s="56"/>
      <c r="C57" s="56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B4D-7EA0-407B-BC73-DE2B39553891}">
  <dimension ref="A1:A5"/>
  <sheetViews>
    <sheetView workbookViewId="0"/>
  </sheetViews>
  <sheetFormatPr defaultRowHeight="14.25" x14ac:dyDescent="0.2"/>
  <sheetData>
    <row r="1" spans="1:1" x14ac:dyDescent="0.2">
      <c r="A1" s="64" t="s">
        <v>234</v>
      </c>
    </row>
    <row r="2" spans="1:1" x14ac:dyDescent="0.2">
      <c r="A2" s="64" t="s">
        <v>235</v>
      </c>
    </row>
    <row r="3" spans="1:1" x14ac:dyDescent="0.2">
      <c r="A3" s="64" t="s">
        <v>236</v>
      </c>
    </row>
    <row r="4" spans="1:1" x14ac:dyDescent="0.2">
      <c r="A4" s="65">
        <v>44687</v>
      </c>
    </row>
    <row r="5" spans="1:1" x14ac:dyDescent="0.2">
      <c r="A5" s="64" t="s">
        <v>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tabSelected="1" workbookViewId="0">
      <selection activeCell="B14" sqref="B14"/>
    </sheetView>
  </sheetViews>
  <sheetFormatPr defaultColWidth="12.625" defaultRowHeight="15" customHeight="1" x14ac:dyDescent="0.2"/>
  <cols>
    <col min="1" max="1" width="19.125" style="53" customWidth="1"/>
    <col min="2" max="2" width="23.875" style="53" customWidth="1"/>
    <col min="3" max="26" width="7.625" style="53" customWidth="1"/>
  </cols>
  <sheetData>
    <row r="1" spans="1:2" x14ac:dyDescent="0.25">
      <c r="A1" s="1" t="s">
        <v>149</v>
      </c>
      <c r="B1" s="1" t="s">
        <v>150</v>
      </c>
    </row>
    <row r="2" spans="1:2" x14ac:dyDescent="0.25">
      <c r="A2" s="9" t="s">
        <v>151</v>
      </c>
      <c r="B2" s="24">
        <f>9*10^12</f>
        <v>9000000000000</v>
      </c>
    </row>
    <row r="3" spans="1:2" x14ac:dyDescent="0.25">
      <c r="A3" s="9" t="s">
        <v>152</v>
      </c>
      <c r="B3" s="24">
        <f>9*10^12</f>
        <v>9000000000000</v>
      </c>
    </row>
    <row r="4" spans="1:2" x14ac:dyDescent="0.25">
      <c r="A4" s="9" t="s">
        <v>153</v>
      </c>
      <c r="B4" s="24">
        <f>9*10^12</f>
        <v>9000000000000</v>
      </c>
    </row>
    <row r="5" spans="1:2" x14ac:dyDescent="0.25">
      <c r="A5" s="9" t="s">
        <v>154</v>
      </c>
      <c r="B5" s="25">
        <f>hydro!B1</f>
        <v>6854.7945205479455</v>
      </c>
    </row>
    <row r="6" spans="1:2" x14ac:dyDescent="0.25">
      <c r="A6" s="9" t="s">
        <v>155</v>
      </c>
      <c r="B6" s="25">
        <f>'onshore wind'!C1</f>
        <v>303375</v>
      </c>
    </row>
    <row r="7" spans="1:2" x14ac:dyDescent="0.25">
      <c r="A7" s="9" t="s">
        <v>156</v>
      </c>
      <c r="B7" s="24">
        <f>'solar PV'!B1</f>
        <v>4197000</v>
      </c>
    </row>
    <row r="8" spans="1:2" x14ac:dyDescent="0.25">
      <c r="A8" s="9" t="s">
        <v>157</v>
      </c>
      <c r="B8" s="24">
        <f>'solar thermal'!B1</f>
        <v>2726000</v>
      </c>
    </row>
    <row r="9" spans="1:2" x14ac:dyDescent="0.25">
      <c r="A9" s="9" t="s">
        <v>158</v>
      </c>
      <c r="B9" s="9">
        <f>bio!B1</f>
        <v>4553.0006523157208</v>
      </c>
    </row>
    <row r="10" spans="1:2" x14ac:dyDescent="0.25">
      <c r="A10" s="9" t="s">
        <v>159</v>
      </c>
      <c r="B10" s="9">
        <f>geothermal!B1</f>
        <v>170000</v>
      </c>
    </row>
    <row r="11" spans="1:2" x14ac:dyDescent="0.25">
      <c r="A11" s="9" t="s">
        <v>160</v>
      </c>
      <c r="B11" s="24">
        <f>9*10^12</f>
        <v>9000000000000</v>
      </c>
    </row>
    <row r="12" spans="1:2" x14ac:dyDescent="0.25">
      <c r="A12" s="9" t="s">
        <v>161</v>
      </c>
      <c r="B12" s="24">
        <f>9*10^12</f>
        <v>9000000000000</v>
      </c>
    </row>
    <row r="13" spans="1:2" x14ac:dyDescent="0.25">
      <c r="A13" s="9" t="s">
        <v>162</v>
      </c>
      <c r="B13" s="24">
        <f>B2</f>
        <v>9000000000000</v>
      </c>
    </row>
    <row r="14" spans="1:2" x14ac:dyDescent="0.25">
      <c r="A14" s="9" t="s">
        <v>163</v>
      </c>
      <c r="B14" s="9">
        <f>21.8*1000</f>
        <v>21800</v>
      </c>
    </row>
    <row r="15" spans="1:2" x14ac:dyDescent="0.25">
      <c r="A15" s="9" t="s">
        <v>164</v>
      </c>
      <c r="B15" s="9">
        <v>1</v>
      </c>
    </row>
    <row r="16" spans="1:2" x14ac:dyDescent="0.25">
      <c r="A16" s="9" t="s">
        <v>165</v>
      </c>
      <c r="B16" s="9">
        <v>9000000000000</v>
      </c>
    </row>
    <row r="17" spans="1:2" x14ac:dyDescent="0.25">
      <c r="A17" s="9" t="s">
        <v>166</v>
      </c>
      <c r="B17" s="9">
        <f>SUMIFS('Population by state'!E6:E56,'Population by state'!B6:B56,About!B1)</f>
        <v>976.64906198989559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26" width="7.625" style="53" customWidth="1"/>
  </cols>
  <sheetData>
    <row r="1" spans="1:10" ht="15.95" customHeight="1" x14ac:dyDescent="0.25">
      <c r="A1" s="26" t="str">
        <f>About!B2</f>
        <v>CA</v>
      </c>
      <c r="B1" s="9">
        <f>SUMIFS(E3:E52,A3:A52,A1)</f>
        <v>4197000</v>
      </c>
    </row>
    <row r="2" spans="1:10" ht="21" customHeight="1" x14ac:dyDescent="0.3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3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3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3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3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3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3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3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3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3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3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3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3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3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3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3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3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3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3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3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3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3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3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3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3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3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3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3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3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3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3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3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3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3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52" si="1">SUM(B35:D35)*1000</f>
        <v>2408000</v>
      </c>
      <c r="I35" s="29"/>
      <c r="J35" s="29"/>
    </row>
    <row r="36" spans="1:10" ht="15.75" customHeight="1" x14ac:dyDescent="0.3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3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3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3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3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3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3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3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3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3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3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3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3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3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3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3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3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5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1.625" style="53" customWidth="1"/>
    <col min="3" max="26" width="7.625" style="53" customWidth="1"/>
  </cols>
  <sheetData>
    <row r="1" spans="1:3" ht="15.95" customHeight="1" x14ac:dyDescent="0.25">
      <c r="A1" s="26" t="str">
        <f>About!B2</f>
        <v>CA</v>
      </c>
      <c r="B1" s="9">
        <f>SUMIFS(C3:C53,A3:A53,A1)</f>
        <v>2726000</v>
      </c>
    </row>
    <row r="3" spans="1:3" ht="15.95" customHeight="1" x14ac:dyDescent="0.25">
      <c r="A3" s="26" t="s">
        <v>2</v>
      </c>
      <c r="B3" s="9" t="s">
        <v>172</v>
      </c>
      <c r="C3" s="9" t="s">
        <v>173</v>
      </c>
    </row>
    <row r="4" spans="1:3" ht="15.95" customHeight="1" x14ac:dyDescent="0.25">
      <c r="A4" s="26" t="s">
        <v>6</v>
      </c>
      <c r="B4" s="9">
        <v>0</v>
      </c>
      <c r="C4" s="28">
        <f t="shared" ref="C4:C35" si="0">B4*1000</f>
        <v>0</v>
      </c>
    </row>
    <row r="5" spans="1:3" ht="15.95" customHeight="1" x14ac:dyDescent="0.25">
      <c r="A5" s="26" t="s">
        <v>9</v>
      </c>
      <c r="B5" s="9">
        <v>0</v>
      </c>
      <c r="C5" s="28">
        <f t="shared" si="0"/>
        <v>0</v>
      </c>
    </row>
    <row r="6" spans="1:3" ht="15.95" customHeight="1" x14ac:dyDescent="0.25">
      <c r="A6" s="26" t="s">
        <v>11</v>
      </c>
      <c r="B6" s="9">
        <v>3528</v>
      </c>
      <c r="C6" s="28">
        <f t="shared" si="0"/>
        <v>3528000</v>
      </c>
    </row>
    <row r="7" spans="1:3" ht="15.95" customHeight="1" x14ac:dyDescent="0.25">
      <c r="A7" s="26" t="s">
        <v>14</v>
      </c>
      <c r="B7" s="9">
        <v>0</v>
      </c>
      <c r="C7" s="28">
        <f t="shared" si="0"/>
        <v>0</v>
      </c>
    </row>
    <row r="8" spans="1:3" ht="15.95" customHeight="1" x14ac:dyDescent="0.25">
      <c r="A8" s="26" t="s">
        <v>16</v>
      </c>
      <c r="B8" s="9">
        <v>2726</v>
      </c>
      <c r="C8" s="28">
        <f t="shared" si="0"/>
        <v>2726000</v>
      </c>
    </row>
    <row r="9" spans="1:3" ht="15.95" customHeight="1" x14ac:dyDescent="0.25">
      <c r="A9" s="26" t="s">
        <v>19</v>
      </c>
      <c r="B9" s="9">
        <v>3098</v>
      </c>
      <c r="C9" s="28">
        <f t="shared" si="0"/>
        <v>3098000</v>
      </c>
    </row>
    <row r="10" spans="1:3" ht="15.95" customHeight="1" x14ac:dyDescent="0.25">
      <c r="A10" s="26" t="s">
        <v>21</v>
      </c>
      <c r="B10" s="9">
        <v>0</v>
      </c>
      <c r="C10" s="28">
        <f t="shared" si="0"/>
        <v>0</v>
      </c>
    </row>
    <row r="11" spans="1:3" ht="15.95" customHeight="1" x14ac:dyDescent="0.25">
      <c r="A11" s="26" t="s">
        <v>24</v>
      </c>
      <c r="B11" s="9">
        <v>0</v>
      </c>
      <c r="C11" s="28">
        <f t="shared" si="0"/>
        <v>0</v>
      </c>
    </row>
    <row r="12" spans="1:3" ht="15.95" customHeight="1" x14ac:dyDescent="0.25">
      <c r="A12" s="26" t="s">
        <v>27</v>
      </c>
      <c r="B12" s="9">
        <v>0</v>
      </c>
      <c r="C12" s="28">
        <f t="shared" si="0"/>
        <v>0</v>
      </c>
    </row>
    <row r="13" spans="1:3" ht="15.95" customHeight="1" x14ac:dyDescent="0.25">
      <c r="A13" s="26" t="s">
        <v>29</v>
      </c>
      <c r="B13" s="9">
        <v>0</v>
      </c>
      <c r="C13" s="28">
        <f t="shared" si="0"/>
        <v>0</v>
      </c>
    </row>
    <row r="14" spans="1:3" ht="15.95" customHeight="1" x14ac:dyDescent="0.25">
      <c r="A14" s="26" t="s">
        <v>32</v>
      </c>
      <c r="B14" s="9">
        <v>6</v>
      </c>
      <c r="C14" s="28">
        <f t="shared" si="0"/>
        <v>6000</v>
      </c>
    </row>
    <row r="15" spans="1:3" ht="15.95" customHeight="1" x14ac:dyDescent="0.25">
      <c r="A15" s="26" t="s">
        <v>35</v>
      </c>
      <c r="B15" s="9">
        <v>1267</v>
      </c>
      <c r="C15" s="28">
        <f t="shared" si="0"/>
        <v>1267000</v>
      </c>
    </row>
    <row r="16" spans="1:3" ht="15.95" customHeight="1" x14ac:dyDescent="0.25">
      <c r="A16" s="26" t="s">
        <v>38</v>
      </c>
      <c r="B16" s="9">
        <v>0</v>
      </c>
      <c r="C16" s="28">
        <f t="shared" si="0"/>
        <v>0</v>
      </c>
    </row>
    <row r="17" spans="1:3" ht="15.95" customHeight="1" x14ac:dyDescent="0.25">
      <c r="A17" s="26" t="s">
        <v>40</v>
      </c>
      <c r="B17" s="9">
        <v>0</v>
      </c>
      <c r="C17" s="28">
        <f t="shared" si="0"/>
        <v>0</v>
      </c>
    </row>
    <row r="18" spans="1:3" ht="15.95" customHeight="1" x14ac:dyDescent="0.25">
      <c r="A18" s="26" t="s">
        <v>43</v>
      </c>
      <c r="B18" s="9">
        <v>0</v>
      </c>
      <c r="C18" s="28">
        <f t="shared" si="0"/>
        <v>0</v>
      </c>
    </row>
    <row r="19" spans="1:3" ht="15.95" customHeight="1" x14ac:dyDescent="0.25">
      <c r="A19" s="26" t="s">
        <v>46</v>
      </c>
      <c r="B19" s="9">
        <v>2885</v>
      </c>
      <c r="C19" s="28">
        <f t="shared" si="0"/>
        <v>2885000</v>
      </c>
    </row>
    <row r="20" spans="1:3" ht="15.95" customHeight="1" x14ac:dyDescent="0.25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25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25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25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25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25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25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25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25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25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25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25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25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25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25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25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25">
      <c r="A36" s="26" t="s">
        <v>87</v>
      </c>
      <c r="B36" s="9">
        <v>0</v>
      </c>
      <c r="C36" s="28">
        <f t="shared" ref="C36:C53" si="1">B36*1000</f>
        <v>0</v>
      </c>
    </row>
    <row r="37" spans="1:3" ht="15.75" customHeight="1" x14ac:dyDescent="0.25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25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25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25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5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5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5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5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5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5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5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5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5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5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5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5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5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5">
      <c r="A54" s="30" t="s">
        <v>171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B8" sqref="B8"/>
    </sheetView>
  </sheetViews>
  <sheetFormatPr defaultColWidth="12.625" defaultRowHeight="15" customHeight="1" x14ac:dyDescent="0.2"/>
  <cols>
    <col min="1" max="26" width="7.625" style="53" customWidth="1"/>
  </cols>
  <sheetData>
    <row r="1" spans="1:3" x14ac:dyDescent="0.25">
      <c r="A1" s="9" t="str">
        <f>About!B2</f>
        <v>CA</v>
      </c>
      <c r="B1" s="9">
        <f>SUMIFS(C4:C53,A4:A53,A1)</f>
        <v>655000</v>
      </c>
    </row>
    <row r="3" spans="1:3" ht="15.95" customHeight="1" x14ac:dyDescent="0.25">
      <c r="A3" s="26" t="s">
        <v>2</v>
      </c>
      <c r="B3" s="9" t="s">
        <v>174</v>
      </c>
      <c r="C3" s="9" t="s">
        <v>173</v>
      </c>
    </row>
    <row r="4" spans="1:3" ht="15.95" customHeight="1" x14ac:dyDescent="0.25">
      <c r="A4" s="26" t="s">
        <v>6</v>
      </c>
      <c r="C4" s="28">
        <f t="shared" ref="C4:C35" si="0">B4*1000</f>
        <v>0</v>
      </c>
    </row>
    <row r="5" spans="1:3" ht="15.95" customHeight="1" x14ac:dyDescent="0.25">
      <c r="A5" s="26" t="s">
        <v>9</v>
      </c>
      <c r="C5" s="28">
        <f t="shared" si="0"/>
        <v>0</v>
      </c>
    </row>
    <row r="6" spans="1:3" ht="15.95" customHeight="1" x14ac:dyDescent="0.25">
      <c r="A6" s="26" t="s">
        <v>11</v>
      </c>
      <c r="C6" s="28">
        <f t="shared" si="0"/>
        <v>0</v>
      </c>
    </row>
    <row r="7" spans="1:3" ht="15.95" customHeight="1" x14ac:dyDescent="0.25">
      <c r="A7" s="26" t="s">
        <v>14</v>
      </c>
      <c r="C7" s="28">
        <f t="shared" si="0"/>
        <v>0</v>
      </c>
    </row>
    <row r="8" spans="1:3" ht="15.95" customHeight="1" x14ac:dyDescent="0.25">
      <c r="A8" s="26" t="s">
        <v>16</v>
      </c>
      <c r="B8" s="9">
        <v>655</v>
      </c>
      <c r="C8" s="28">
        <f t="shared" si="0"/>
        <v>655000</v>
      </c>
    </row>
    <row r="9" spans="1:3" ht="15.95" customHeight="1" x14ac:dyDescent="0.25">
      <c r="A9" s="26" t="s">
        <v>19</v>
      </c>
      <c r="C9" s="28">
        <f t="shared" si="0"/>
        <v>0</v>
      </c>
    </row>
    <row r="10" spans="1:3" ht="15.95" customHeight="1" x14ac:dyDescent="0.25">
      <c r="A10" s="26" t="s">
        <v>21</v>
      </c>
      <c r="B10" s="9">
        <v>7</v>
      </c>
      <c r="C10" s="28">
        <f t="shared" si="0"/>
        <v>7000</v>
      </c>
    </row>
    <row r="11" spans="1:3" ht="15.95" customHeight="1" x14ac:dyDescent="0.25">
      <c r="A11" s="26" t="s">
        <v>24</v>
      </c>
      <c r="B11" s="9">
        <v>15</v>
      </c>
      <c r="C11" s="28">
        <f t="shared" si="0"/>
        <v>15000</v>
      </c>
    </row>
    <row r="12" spans="1:3" ht="15.95" customHeight="1" x14ac:dyDescent="0.25">
      <c r="A12" s="26" t="s">
        <v>27</v>
      </c>
      <c r="B12" s="9">
        <v>10</v>
      </c>
      <c r="C12" s="28">
        <f t="shared" si="0"/>
        <v>10000</v>
      </c>
    </row>
    <row r="13" spans="1:3" ht="15.95" customHeight="1" x14ac:dyDescent="0.25">
      <c r="A13" s="26" t="s">
        <v>29</v>
      </c>
      <c r="C13" s="28">
        <f t="shared" si="0"/>
        <v>0</v>
      </c>
    </row>
    <row r="14" spans="1:3" ht="15.95" customHeight="1" x14ac:dyDescent="0.25">
      <c r="A14" s="26" t="s">
        <v>32</v>
      </c>
      <c r="C14" s="28">
        <f t="shared" si="0"/>
        <v>0</v>
      </c>
    </row>
    <row r="15" spans="1:3" ht="15.95" customHeight="1" x14ac:dyDescent="0.25">
      <c r="A15" s="26" t="s">
        <v>35</v>
      </c>
      <c r="C15" s="28">
        <f t="shared" si="0"/>
        <v>0</v>
      </c>
    </row>
    <row r="16" spans="1:3" ht="15.95" customHeight="1" x14ac:dyDescent="0.25">
      <c r="A16" s="26" t="s">
        <v>38</v>
      </c>
      <c r="B16" s="9">
        <v>16</v>
      </c>
      <c r="C16" s="28">
        <f t="shared" si="0"/>
        <v>16000</v>
      </c>
    </row>
    <row r="17" spans="1:3" ht="15.95" customHeight="1" x14ac:dyDescent="0.25">
      <c r="A17" s="26" t="s">
        <v>40</v>
      </c>
      <c r="C17" s="28">
        <f t="shared" si="0"/>
        <v>0</v>
      </c>
    </row>
    <row r="18" spans="1:3" ht="15.95" customHeight="1" x14ac:dyDescent="0.25">
      <c r="A18" s="26" t="s">
        <v>43</v>
      </c>
      <c r="C18" s="28">
        <f t="shared" si="0"/>
        <v>0</v>
      </c>
    </row>
    <row r="19" spans="1:3" ht="15.95" customHeight="1" x14ac:dyDescent="0.25">
      <c r="A19" s="26" t="s">
        <v>46</v>
      </c>
      <c r="C19" s="28">
        <f t="shared" si="0"/>
        <v>0</v>
      </c>
    </row>
    <row r="20" spans="1:3" ht="15.95" customHeight="1" x14ac:dyDescent="0.25">
      <c r="A20" s="26" t="s">
        <v>48</v>
      </c>
      <c r="C20" s="28">
        <f t="shared" si="0"/>
        <v>0</v>
      </c>
    </row>
    <row r="21" spans="1:3" ht="15.75" customHeight="1" x14ac:dyDescent="0.25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25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25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25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25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25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25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25">
      <c r="A28" s="26" t="s">
        <v>69</v>
      </c>
      <c r="C28" s="28">
        <f t="shared" si="0"/>
        <v>0</v>
      </c>
    </row>
    <row r="29" spans="1:3" ht="15.75" customHeight="1" x14ac:dyDescent="0.25">
      <c r="A29" s="26" t="s">
        <v>72</v>
      </c>
      <c r="C29" s="28">
        <f t="shared" si="0"/>
        <v>0</v>
      </c>
    </row>
    <row r="30" spans="1:3" ht="15.75" customHeight="1" x14ac:dyDescent="0.25">
      <c r="A30" s="26" t="s">
        <v>75</v>
      </c>
      <c r="C30" s="28">
        <f t="shared" si="0"/>
        <v>0</v>
      </c>
    </row>
    <row r="31" spans="1:3" ht="15.75" customHeight="1" x14ac:dyDescent="0.25">
      <c r="A31" s="26" t="s">
        <v>77</v>
      </c>
      <c r="C31" s="28">
        <f t="shared" si="0"/>
        <v>0</v>
      </c>
    </row>
    <row r="32" spans="1:3" ht="15.75" customHeight="1" x14ac:dyDescent="0.25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25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25">
      <c r="A34" s="26" t="s">
        <v>83</v>
      </c>
      <c r="C34" s="28">
        <f t="shared" si="0"/>
        <v>0</v>
      </c>
    </row>
    <row r="35" spans="1:3" ht="15.75" customHeight="1" x14ac:dyDescent="0.25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25">
      <c r="A36" s="26" t="s">
        <v>87</v>
      </c>
      <c r="B36" s="9">
        <v>306</v>
      </c>
      <c r="C36" s="28">
        <f t="shared" ref="C36:C53" si="1">B36*1000</f>
        <v>306000</v>
      </c>
    </row>
    <row r="37" spans="1:3" ht="15.75" customHeight="1" x14ac:dyDescent="0.25">
      <c r="A37" s="26" t="s">
        <v>89</v>
      </c>
      <c r="C37" s="28">
        <f t="shared" si="1"/>
        <v>0</v>
      </c>
    </row>
    <row r="38" spans="1:3" ht="15.75" customHeight="1" x14ac:dyDescent="0.25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25">
      <c r="A39" s="26" t="s">
        <v>93</v>
      </c>
      <c r="C39" s="28">
        <f t="shared" si="1"/>
        <v>0</v>
      </c>
    </row>
    <row r="40" spans="1:3" ht="15.75" customHeight="1" x14ac:dyDescent="0.25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5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5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5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5">
      <c r="A44" s="26" t="s">
        <v>103</v>
      </c>
      <c r="C44" s="28">
        <f t="shared" si="1"/>
        <v>0</v>
      </c>
    </row>
    <row r="45" spans="1:3" ht="15.75" customHeight="1" x14ac:dyDescent="0.25">
      <c r="A45" s="26" t="s">
        <v>105</v>
      </c>
      <c r="C45" s="28">
        <f t="shared" si="1"/>
        <v>0</v>
      </c>
    </row>
    <row r="46" spans="1:3" ht="15.75" customHeight="1" x14ac:dyDescent="0.25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5">
      <c r="A47" s="26" t="s">
        <v>109</v>
      </c>
      <c r="C47" s="28">
        <f t="shared" si="1"/>
        <v>0</v>
      </c>
    </row>
    <row r="48" spans="1:3" ht="15.75" customHeight="1" x14ac:dyDescent="0.25">
      <c r="A48" s="26" t="s">
        <v>111</v>
      </c>
      <c r="C48" s="28">
        <f t="shared" si="1"/>
        <v>0</v>
      </c>
    </row>
    <row r="49" spans="1:3" ht="15.75" customHeight="1" x14ac:dyDescent="0.25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5">
      <c r="A50" s="26" t="s">
        <v>115</v>
      </c>
      <c r="C50" s="28">
        <f t="shared" si="1"/>
        <v>0</v>
      </c>
    </row>
    <row r="51" spans="1:3" ht="15.75" customHeight="1" x14ac:dyDescent="0.25">
      <c r="A51" s="26" t="s">
        <v>117</v>
      </c>
      <c r="C51" s="28">
        <f t="shared" si="1"/>
        <v>0</v>
      </c>
    </row>
    <row r="52" spans="1:3" ht="15.75" customHeight="1" x14ac:dyDescent="0.25">
      <c r="A52" s="26" t="s">
        <v>119</v>
      </c>
      <c r="C52" s="28">
        <f t="shared" si="1"/>
        <v>0</v>
      </c>
    </row>
    <row r="53" spans="1:3" ht="15.75" customHeight="1" x14ac:dyDescent="0.25">
      <c r="A53" s="26" t="s">
        <v>121</v>
      </c>
      <c r="C53" s="28">
        <f t="shared" si="1"/>
        <v>0</v>
      </c>
    </row>
    <row r="54" spans="1:3" ht="15.75" customHeight="1" x14ac:dyDescent="0.25">
      <c r="A54" s="30" t="s">
        <v>171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 x14ac:dyDescent="0.2"/>
  <cols>
    <col min="1" max="26" width="9.375" style="53" customWidth="1"/>
  </cols>
  <sheetData>
    <row r="1" spans="1:14" x14ac:dyDescent="0.25">
      <c r="A1" s="9" t="str">
        <f>About!B1</f>
        <v>California</v>
      </c>
      <c r="B1" s="9" t="str">
        <f>LOOKUP(A1,M4:N53,N4:N53)</f>
        <v>CA</v>
      </c>
      <c r="C1" s="9">
        <f>SUMIFS(L5:L52,A5:A52,B1)</f>
        <v>303375</v>
      </c>
    </row>
    <row r="3" spans="1:14" ht="21" customHeight="1" x14ac:dyDescent="0.35">
      <c r="A3" s="32"/>
      <c r="B3" s="61" t="s">
        <v>175</v>
      </c>
      <c r="C3" s="62"/>
      <c r="D3" s="62"/>
      <c r="E3" s="62"/>
      <c r="F3" s="62"/>
      <c r="G3" s="62"/>
      <c r="H3" s="62"/>
      <c r="I3" s="62"/>
      <c r="J3" s="62"/>
      <c r="K3" s="63"/>
      <c r="M3" s="27" t="s">
        <v>2</v>
      </c>
      <c r="N3" s="27" t="s">
        <v>2</v>
      </c>
    </row>
    <row r="4" spans="1:14" ht="21" customHeight="1" x14ac:dyDescent="0.3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3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3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3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3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</v>
      </c>
      <c r="N8" s="29" t="s">
        <v>16</v>
      </c>
    </row>
    <row r="9" spans="1:14" ht="21" customHeight="1" x14ac:dyDescent="0.3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3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3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3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3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3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3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3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3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3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3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3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3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3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3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3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3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3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3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3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3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3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3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3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3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3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3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3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3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3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3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3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3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3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3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3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3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3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3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3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3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3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3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3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35">
      <c r="M53" s="29" t="s">
        <v>120</v>
      </c>
      <c r="N53" s="29" t="s">
        <v>121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9" t="s">
        <v>131</v>
      </c>
      <c r="B57" s="7" t="s">
        <v>33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2.625" defaultRowHeight="15" customHeight="1" x14ac:dyDescent="0.2"/>
  <cols>
    <col min="1" max="1" width="7.625" style="53" customWidth="1"/>
    <col min="2" max="2" width="11.625" style="53" customWidth="1"/>
    <col min="3" max="26" width="7.625" style="53" customWidth="1"/>
  </cols>
  <sheetData>
    <row r="1" spans="1:7" x14ac:dyDescent="0.25">
      <c r="A1" s="9" t="str">
        <f>About!B2</f>
        <v>CA</v>
      </c>
      <c r="B1" s="9">
        <f>SUMIFS(D4:D53,A4:A53,A1)</f>
        <v>4553.0006523157208</v>
      </c>
    </row>
    <row r="3" spans="1:7" x14ac:dyDescent="0.25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95" customHeight="1" x14ac:dyDescent="0.25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95" customHeight="1" x14ac:dyDescent="0.25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95" customHeight="1" x14ac:dyDescent="0.25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95" customHeight="1" x14ac:dyDescent="0.25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95" customHeight="1" x14ac:dyDescent="0.25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95" customHeight="1" x14ac:dyDescent="0.25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95" customHeight="1" x14ac:dyDescent="0.25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95" customHeight="1" x14ac:dyDescent="0.25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95" customHeight="1" x14ac:dyDescent="0.25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95" customHeight="1" x14ac:dyDescent="0.25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95" customHeight="1" x14ac:dyDescent="0.25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95" customHeight="1" x14ac:dyDescent="0.25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95" customHeight="1" x14ac:dyDescent="0.25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95" customHeight="1" x14ac:dyDescent="0.25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95" customHeight="1" x14ac:dyDescent="0.25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95" customHeight="1" x14ac:dyDescent="0.25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95" customHeight="1" x14ac:dyDescent="0.25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5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5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5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5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5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5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5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5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5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5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5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5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5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5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5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5">
      <c r="A36" s="26" t="s">
        <v>87</v>
      </c>
      <c r="B36" s="9">
        <v>16650</v>
      </c>
      <c r="C36" s="9">
        <f t="shared" ref="C36:C53" si="2">B36/$G$4</f>
        <v>2.7152641878669277</v>
      </c>
      <c r="D36" s="9">
        <f t="shared" ref="D36:D53" si="3">C36*1000</f>
        <v>2715.2641878669278</v>
      </c>
    </row>
    <row r="37" spans="1:4" ht="15.75" customHeight="1" x14ac:dyDescent="0.25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5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5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5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5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5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5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5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5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5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5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5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5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5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5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5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5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5">
      <c r="A54" s="3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Sheet1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2022-05-17T21:17:58Z</dcterms:modified>
</cp:coreProperties>
</file>