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126"/>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CA\elec\EIaE\"/>
    </mc:Choice>
  </mc:AlternateContent>
  <xr:revisionPtr revIDLastSave="0" documentId="8_{F59AD9A6-D9C5-40B4-90C2-693133F67C46}" xr6:coauthVersionLast="47" xr6:coauthVersionMax="47" xr10:uidLastSave="{00000000-0000-0000-0000-000000000000}"/>
  <bookViews>
    <workbookView xWindow="435" yWindow="1725" windowWidth="18645" windowHeight="9765" firstSheet="20" activeTab="21" xr2:uid="{1839E201-C116-499E-ABC2-355C9EB0B780}"/>
  </bookViews>
  <sheets>
    <sheet name="About" sheetId="1" r:id="rId1"/>
    <sheet name="Intl Imports" sheetId="32" r:id="rId2"/>
    <sheet name="AEO Table 10 2023" sheetId="13" state="hidden" r:id="rId3"/>
    <sheet name="AEO Table 10 2022" sheetId="15" state="hidden" r:id="rId4"/>
    <sheet name="AEO Table 10 2021" sheetId="6" state="hidden" r:id="rId5"/>
    <sheet name="Canada Generation Projection" sheetId="7" state="hidden" r:id="rId6"/>
    <sheet name="Canada NG Gen by Turbine Type" sheetId="14" state="hidden" r:id="rId7"/>
    <sheet name="Canada Elec Mix" sheetId="8" state="hidden" r:id="rId8"/>
    <sheet name="AEO Table 3 2023" sheetId="12" state="hidden" r:id="rId9"/>
    <sheet name="AEO Table 3 2022" sheetId="16" state="hidden" r:id="rId10"/>
    <sheet name="AEO Table 3 2021" sheetId="11" state="hidden" r:id="rId11"/>
    <sheet name="IRA-BIL_IRA-BIL - Mid_annual_st" sheetId="29" r:id="rId12"/>
    <sheet name="REEDS crosswalk" sheetId="30" r:id="rId13"/>
    <sheet name="REEDS summary" sheetId="31" r:id="rId14"/>
    <sheet name="State Generation Costs Calcs" sheetId="21" state="hidden" r:id="rId15"/>
    <sheet name="EIA SEDS data" sheetId="26" state="hidden" r:id="rId16"/>
    <sheet name="ReEDs Generation Data" sheetId="22" state="hidden" r:id="rId17"/>
    <sheet name="Cross border connections" sheetId="25" r:id="rId18"/>
    <sheet name="AEO Table 3" sheetId="24" state="hidden" r:id="rId19"/>
    <sheet name="Calculations" sheetId="23" state="hidden" r:id="rId20"/>
    <sheet name="EIA_State Elec Profiles" sheetId="17" r:id="rId21"/>
    <sheet name="Cambium22_MidCase_annual_state" sheetId="33" r:id="rId22"/>
    <sheet name="Cambium" sheetId="34" r:id="rId23"/>
    <sheet name="Imports_new" sheetId="28" r:id="rId24"/>
    <sheet name="exports" sheetId="20" r:id="rId25"/>
    <sheet name="EIaE-BIE" sheetId="3" r:id="rId26"/>
    <sheet name="EIaE-BEE" sheetId="5" r:id="rId27"/>
    <sheet name="EIaE-IEP" sheetId="9" r:id="rId28"/>
    <sheet name="EIaE-BEEP" sheetId="10" r:id="rId29"/>
  </sheets>
  <definedNames>
    <definedName name="_xlnm._FilterDatabase" localSheetId="21" hidden="1">Cambium22_MidCase_annual_state!$A$6:$DQ$390</definedName>
    <definedName name="_xlnm._FilterDatabase" localSheetId="11" hidden="1">'IRA-BIL_IRA-BIL - Mid_annual_st'!$A$2:$AR$434</definedName>
    <definedName name="_xlnm._FilterDatabase" localSheetId="16"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C46" i="34" l="1"/>
  <c r="C3" i="34"/>
  <c r="C4" i="34"/>
  <c r="C5"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7" i="34"/>
  <c r="C48" i="34"/>
  <c r="C49" i="34"/>
  <c r="C50" i="34"/>
  <c r="C51" i="34"/>
  <c r="C2" i="34"/>
  <c r="D3" i="34"/>
  <c r="D4" i="34"/>
  <c r="D5" i="34"/>
  <c r="D6" i="34"/>
  <c r="D7" i="34"/>
  <c r="D8" i="34"/>
  <c r="D9" i="34"/>
  <c r="D10" i="34"/>
  <c r="D11" i="34"/>
  <c r="D12" i="34"/>
  <c r="D13" i="34"/>
  <c r="D14" i="34"/>
  <c r="D15" i="34"/>
  <c r="D16" i="34"/>
  <c r="D17" i="34"/>
  <c r="D18" i="34"/>
  <c r="D19" i="34"/>
  <c r="D20" i="34"/>
  <c r="D21" i="34"/>
  <c r="D22" i="34"/>
  <c r="D23" i="34"/>
  <c r="D24" i="34"/>
  <c r="D25" i="34"/>
  <c r="D26" i="34"/>
  <c r="D27" i="34"/>
  <c r="D28" i="34"/>
  <c r="D29" i="34"/>
  <c r="D30" i="34"/>
  <c r="D31" i="34"/>
  <c r="D32" i="34"/>
  <c r="D33" i="34"/>
  <c r="D34" i="34"/>
  <c r="D35" i="34"/>
  <c r="D36" i="34"/>
  <c r="D37" i="34"/>
  <c r="D38" i="34"/>
  <c r="D39" i="34"/>
  <c r="D40" i="34"/>
  <c r="D41" i="34"/>
  <c r="D42" i="34"/>
  <c r="D43" i="34"/>
  <c r="D44" i="34"/>
  <c r="D45" i="34"/>
  <c r="D46" i="34"/>
  <c r="D47" i="34"/>
  <c r="D48" i="34"/>
  <c r="D49" i="34"/>
  <c r="D50" i="34"/>
  <c r="D51" i="34"/>
  <c r="D2"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BA130" i="28" l="1"/>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C5" i="28" s="1"/>
  <c r="E2" i="10" l="1"/>
  <c r="C2" i="20"/>
  <c r="D2" i="20"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M2" i="10"/>
  <c r="X2" i="10"/>
  <c r="B10" i="26"/>
  <c r="D2" i="10"/>
  <c r="B11" i="26"/>
  <c r="B14" i="26"/>
  <c r="H2" i="10"/>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AA2" i="9"/>
  <c r="R2" i="9"/>
  <c r="I2" i="9"/>
  <c r="AE2" i="10"/>
  <c r="V2" i="10"/>
  <c r="AF2" i="10"/>
  <c r="Z2" i="9"/>
  <c r="Q2" i="9"/>
  <c r="G2" i="9"/>
  <c r="AD2" i="10"/>
  <c r="U2" i="10"/>
  <c r="L2" i="10"/>
  <c r="C2" i="10"/>
  <c r="P2" i="10"/>
  <c r="Y2" i="9"/>
  <c r="O2" i="9"/>
  <c r="F2" i="9"/>
  <c r="AC2" i="10"/>
  <c r="T2" i="10"/>
  <c r="K2" i="10"/>
  <c r="B2" i="9"/>
  <c r="W2" i="9"/>
  <c r="N2" i="9"/>
  <c r="E2" i="9"/>
  <c r="AB2" i="10"/>
  <c r="S2" i="10"/>
  <c r="J2" i="10"/>
  <c r="AE2" i="9"/>
  <c r="V2" i="9"/>
  <c r="M2" i="9"/>
  <c r="D2" i="9"/>
  <c r="AA2" i="10"/>
  <c r="R2" i="10"/>
  <c r="I2" i="10"/>
  <c r="AD2" i="9"/>
  <c r="U2" i="9"/>
  <c r="L2" i="9"/>
  <c r="C2" i="9"/>
  <c r="Z2" i="10"/>
  <c r="Q2" i="10"/>
  <c r="G2" i="10"/>
  <c r="AC2" i="9"/>
  <c r="T2" i="9"/>
  <c r="K2" i="9"/>
  <c r="Y2" i="10"/>
  <c r="O2" i="10"/>
  <c r="F2" i="10"/>
  <c r="AB2" i="9"/>
  <c r="S2" i="9"/>
  <c r="J2" i="9"/>
  <c r="B2" i="10"/>
  <c r="W2" i="10"/>
  <c r="N2" i="10"/>
  <c r="AF2" i="9"/>
  <c r="X2" i="9"/>
  <c r="P2" i="9"/>
  <c r="H2" i="9"/>
  <c r="L101" i="25" l="1"/>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E2" i="20"/>
  <c r="B2" i="5"/>
  <c r="L57" i="25"/>
  <c r="M57" i="25" s="1"/>
  <c r="AB6" i="26"/>
  <c r="T6" i="26"/>
  <c r="L282" i="25"/>
  <c r="M282" i="25" s="1"/>
  <c r="L257" i="25"/>
  <c r="M257" i="25" s="1"/>
  <c r="R6" i="26"/>
  <c r="L29" i="25"/>
  <c r="M29" i="25" s="1"/>
  <c r="L38" i="25"/>
  <c r="M38" i="25" s="1"/>
  <c r="J6" i="26"/>
  <c r="L60" i="25"/>
  <c r="M60" i="25" s="1"/>
  <c r="L63" i="25"/>
  <c r="M63" i="25" s="1"/>
  <c r="AA10" i="26"/>
  <c r="AA14" i="26" s="1"/>
  <c r="D5" i="28"/>
  <c r="B5" i="28"/>
  <c r="AE7" i="26"/>
  <c r="L211" i="25"/>
  <c r="M211" i="25" s="1"/>
  <c r="L104" i="25"/>
  <c r="M104" i="25" s="1"/>
  <c r="L16" i="25"/>
  <c r="M16" i="25" s="1"/>
  <c r="E6" i="26"/>
  <c r="Q11" i="26"/>
  <c r="H11" i="26"/>
  <c r="AC10" i="26"/>
  <c r="AC14" i="26" s="1"/>
  <c r="Z10" i="26"/>
  <c r="W7" i="26"/>
  <c r="Y11" i="26"/>
  <c r="P11" i="26"/>
  <c r="R11" i="26"/>
  <c r="I11" i="26"/>
  <c r="AD10" i="26"/>
  <c r="S7" i="26"/>
  <c r="V6" i="26"/>
  <c r="L138" i="25"/>
  <c r="M138" i="25" s="1"/>
  <c r="L204" i="25"/>
  <c r="M204" i="25" s="1"/>
  <c r="L263" i="25"/>
  <c r="M263" i="25" s="1"/>
  <c r="J11" i="26"/>
  <c r="AE10" i="26"/>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AE14" i="26" s="1"/>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W14" i="26" s="1"/>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P14" i="26" s="1"/>
  <c r="L6" i="26"/>
  <c r="O10" i="26"/>
  <c r="K6" i="26"/>
  <c r="F10" i="26"/>
  <c r="N11" i="26"/>
  <c r="N14" i="26" s="1"/>
  <c r="U10" i="26"/>
  <c r="U14" i="26" s="1"/>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H14" i="26" s="1"/>
  <c r="D6" i="26"/>
  <c r="G10" i="26"/>
  <c r="G14" i="26" s="1"/>
  <c r="C6" i="26"/>
  <c r="AB7" i="26"/>
  <c r="R7" i="26"/>
  <c r="M10" i="26"/>
  <c r="M14" i="26" s="1"/>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Q14" i="26" s="1"/>
  <c r="M6" i="26"/>
  <c r="AD7" i="26"/>
  <c r="Z7" i="26"/>
  <c r="AC7" i="26"/>
  <c r="X11" i="26"/>
  <c r="T7" i="26"/>
  <c r="J7" i="26"/>
  <c r="E10" i="26"/>
  <c r="E14" i="26" s="1"/>
  <c r="V11" i="26"/>
  <c r="V15" i="26" s="1"/>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AB15" i="26" s="1"/>
  <c r="H6" i="26"/>
  <c r="L10" i="26"/>
  <c r="J14" i="26"/>
  <c r="AA15" i="26"/>
  <c r="AC15" i="26"/>
  <c r="W15" i="26"/>
  <c r="I15" i="26"/>
  <c r="AF10" i="26"/>
  <c r="G15"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X15" i="26" l="1"/>
  <c r="I14" i="26"/>
  <c r="R15" i="26"/>
  <c r="Z15" i="26"/>
  <c r="AE15" i="26"/>
  <c r="N15" i="26"/>
  <c r="E5" i="28"/>
  <c r="E24" i="28" s="1"/>
  <c r="E16" i="3" s="1"/>
  <c r="F2" i="20"/>
  <c r="C2" i="5"/>
  <c r="F15" i="26"/>
  <c r="Z14" i="26"/>
  <c r="D14" i="26"/>
  <c r="D28" i="28"/>
  <c r="C28" i="28" s="1"/>
  <c r="D24" i="28"/>
  <c r="D16" i="3" s="1"/>
  <c r="T14" i="26"/>
  <c r="D12" i="28"/>
  <c r="B12" i="28" s="1"/>
  <c r="D31" i="28"/>
  <c r="D23" i="3" s="1"/>
  <c r="D27" i="28"/>
  <c r="D19" i="3" s="1"/>
  <c r="D30" i="28"/>
  <c r="D22" i="3" s="1"/>
  <c r="D26" i="28"/>
  <c r="D18" i="3" s="1"/>
  <c r="D22" i="28"/>
  <c r="D14" i="3" s="1"/>
  <c r="D33" i="28"/>
  <c r="C33" i="28" s="1"/>
  <c r="D25" i="28"/>
  <c r="C25" i="28" s="1"/>
  <c r="D29" i="28"/>
  <c r="D21" i="3" s="1"/>
  <c r="D17" i="28"/>
  <c r="B17" i="28" s="1"/>
  <c r="L15" i="26"/>
  <c r="AD15" i="26"/>
  <c r="S15" i="26"/>
  <c r="D21" i="28"/>
  <c r="D13" i="3" s="1"/>
  <c r="D32" i="28"/>
  <c r="B32" i="28" s="1"/>
  <c r="B24" i="3" s="1"/>
  <c r="Y15" i="26"/>
  <c r="O14" i="26"/>
  <c r="B27" i="28"/>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C22" i="28" l="1"/>
  <c r="E22" i="28"/>
  <c r="E14" i="3" s="1"/>
  <c r="E29" i="28"/>
  <c r="E21" i="3" s="1"/>
  <c r="E12" i="28"/>
  <c r="E4" i="3" s="1"/>
  <c r="C26" i="28"/>
  <c r="C18" i="3" s="1"/>
  <c r="C29" i="28"/>
  <c r="F5" i="28"/>
  <c r="F21" i="28" s="1"/>
  <c r="F13" i="3" s="1"/>
  <c r="D4" i="3"/>
  <c r="E33" i="28"/>
  <c r="E25" i="3" s="1"/>
  <c r="E31" i="28"/>
  <c r="E23" i="3" s="1"/>
  <c r="E25" i="28"/>
  <c r="E17" i="3" s="1"/>
  <c r="B29" i="28"/>
  <c r="B21" i="3" s="1"/>
  <c r="E27" i="28"/>
  <c r="E19" i="3" s="1"/>
  <c r="E21" i="28"/>
  <c r="E13" i="3" s="1"/>
  <c r="E17" i="28"/>
  <c r="E9" i="3" s="1"/>
  <c r="E32" i="28"/>
  <c r="E24" i="3" s="1"/>
  <c r="E30" i="28"/>
  <c r="E22" i="3" s="1"/>
  <c r="E28" i="28"/>
  <c r="E20" i="3" s="1"/>
  <c r="E26" i="28"/>
  <c r="E18" i="3" s="1"/>
  <c r="B30" i="28"/>
  <c r="C31" i="28"/>
  <c r="C17" i="28"/>
  <c r="B26" i="28"/>
  <c r="B18" i="3" s="1"/>
  <c r="B31" i="28"/>
  <c r="C12" i="28"/>
  <c r="C4" i="3" s="1"/>
  <c r="D9" i="3"/>
  <c r="D20" i="3"/>
  <c r="B22" i="28"/>
  <c r="B25" i="28"/>
  <c r="C21" i="28"/>
  <c r="C27" i="28"/>
  <c r="C24" i="28"/>
  <c r="C32" i="28"/>
  <c r="C24" i="3" s="1"/>
  <c r="B24" i="28"/>
  <c r="D24" i="3"/>
  <c r="B21" i="28"/>
  <c r="B33" i="28"/>
  <c r="B25" i="3" s="1"/>
  <c r="D25" i="3"/>
  <c r="G2" i="20"/>
  <c r="D2" i="5"/>
  <c r="D17" i="3"/>
  <c r="B28" i="28"/>
  <c r="C30" i="28"/>
  <c r="AF14" i="26"/>
  <c r="AG11" i="26"/>
  <c r="AG15" i="26" s="1"/>
  <c r="B4" i="3"/>
  <c r="F12" i="28"/>
  <c r="F27" i="28"/>
  <c r="F19" i="3" s="1"/>
  <c r="F24" i="28"/>
  <c r="F16" i="3" s="1"/>
  <c r="F28" i="28"/>
  <c r="F20" i="3" s="1"/>
  <c r="F32" i="28"/>
  <c r="F24" i="3" s="1"/>
  <c r="F25" i="28"/>
  <c r="F17" i="3" s="1"/>
  <c r="F33" i="28"/>
  <c r="F25" i="3" s="1"/>
  <c r="F30" i="28"/>
  <c r="F22" i="3" s="1"/>
  <c r="B9" i="3"/>
  <c r="C9" i="3"/>
  <c r="C25" i="3"/>
  <c r="C21" i="3"/>
  <c r="G5" i="28"/>
  <c r="AA125" i="28"/>
  <c r="AB119" i="28"/>
  <c r="AA134" i="28"/>
  <c r="AB121" i="28"/>
  <c r="AC116" i="28"/>
  <c r="AB133" i="28"/>
  <c r="AB132" i="28"/>
  <c r="AB130" i="28"/>
  <c r="AC117" i="28"/>
  <c r="AC120" i="28"/>
  <c r="AB126" i="28"/>
  <c r="AD114" i="28"/>
  <c r="AC128" i="28"/>
  <c r="AD118" i="28"/>
  <c r="AC127" i="28"/>
  <c r="AA129" i="28"/>
  <c r="AB115" i="28"/>
  <c r="AH11" i="26"/>
  <c r="AG14" i="26"/>
  <c r="AH10" i="26"/>
  <c r="Q54" i="25"/>
  <c r="R32" i="25" s="1"/>
  <c r="AA93" i="23"/>
  <c r="AB87" i="23"/>
  <c r="AA99" i="23"/>
  <c r="AB83" i="23"/>
  <c r="AA100" i="23"/>
  <c r="AA92" i="23"/>
  <c r="AB86" i="23"/>
  <c r="AD81" i="23"/>
  <c r="AC95" i="23"/>
  <c r="AB97" i="23"/>
  <c r="AC84" i="23"/>
  <c r="AA101" i="23"/>
  <c r="AB88" i="23"/>
  <c r="AA96" i="23"/>
  <c r="AB82" i="23"/>
  <c r="AD85" i="23"/>
  <c r="AC94" i="23"/>
  <c r="F26" i="28" l="1"/>
  <c r="F18" i="3" s="1"/>
  <c r="F22" i="28"/>
  <c r="F14" i="3" s="1"/>
  <c r="F31" i="28"/>
  <c r="F23" i="3" s="1"/>
  <c r="F29" i="28"/>
  <c r="F21" i="3" s="1"/>
  <c r="F17" i="28"/>
  <c r="F9" i="3" s="1"/>
  <c r="H2" i="20"/>
  <c r="E2" i="5"/>
  <c r="C33" i="23"/>
  <c r="D33" i="23" s="1"/>
  <c r="B85" i="28"/>
  <c r="G17" i="28"/>
  <c r="G9" i="3" s="1"/>
  <c r="G27" i="28"/>
  <c r="G19" i="3" s="1"/>
  <c r="G31" i="28"/>
  <c r="G23" i="3" s="1"/>
  <c r="G24" i="28"/>
  <c r="G16" i="3" s="1"/>
  <c r="G28" i="28"/>
  <c r="G20" i="3" s="1"/>
  <c r="G32" i="28"/>
  <c r="G24" i="3" s="1"/>
  <c r="G21" i="28"/>
  <c r="G13" i="3" s="1"/>
  <c r="G25" i="28"/>
  <c r="G17" i="3" s="1"/>
  <c r="G29" i="28"/>
  <c r="G21" i="3" s="1"/>
  <c r="G33" i="28"/>
  <c r="G12" i="28"/>
  <c r="G4" i="3" s="1"/>
  <c r="G22" i="28"/>
  <c r="G14" i="3" s="1"/>
  <c r="G26" i="28"/>
  <c r="G18" i="3" s="1"/>
  <c r="G30" i="28"/>
  <c r="G22" i="3" s="1"/>
  <c r="B22" i="3"/>
  <c r="C22" i="3"/>
  <c r="F4" i="3"/>
  <c r="B13" i="3"/>
  <c r="C13" i="3"/>
  <c r="B16" i="3"/>
  <c r="C16" i="3"/>
  <c r="B19" i="3"/>
  <c r="C19" i="3"/>
  <c r="H5" i="28"/>
  <c r="AB134" i="28"/>
  <c r="AC121" i="28"/>
  <c r="AE114" i="28"/>
  <c r="AD128" i="28"/>
  <c r="AE118" i="28"/>
  <c r="AD127" i="28"/>
  <c r="AD120" i="28"/>
  <c r="AC126" i="28"/>
  <c r="AB125" i="28"/>
  <c r="AC119" i="28"/>
  <c r="AC133" i="28"/>
  <c r="AC132" i="28"/>
  <c r="AD116" i="28"/>
  <c r="AC115" i="28"/>
  <c r="AB129" i="28"/>
  <c r="AD117" i="28"/>
  <c r="AC130" i="28"/>
  <c r="AH14" i="26"/>
  <c r="AI10" i="26"/>
  <c r="AI11" i="26"/>
  <c r="AH15"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I2" i="20" l="1"/>
  <c r="F2" i="5"/>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H12" i="28"/>
  <c r="H4" i="3" s="1"/>
  <c r="H17" i="28"/>
  <c r="H9" i="3" s="1"/>
  <c r="H22" i="28"/>
  <c r="H14" i="3" s="1"/>
  <c r="H26" i="28"/>
  <c r="H18" i="3" s="1"/>
  <c r="H30" i="28"/>
  <c r="H22" i="3" s="1"/>
  <c r="H27" i="28"/>
  <c r="H19" i="3" s="1"/>
  <c r="H31" i="28"/>
  <c r="H23" i="3" s="1"/>
  <c r="H24" i="28"/>
  <c r="H16" i="3" s="1"/>
  <c r="H28" i="28"/>
  <c r="H20" i="3" s="1"/>
  <c r="H32" i="28"/>
  <c r="H24" i="3" s="1"/>
  <c r="H21" i="28"/>
  <c r="H13" i="3" s="1"/>
  <c r="H25" i="28"/>
  <c r="H17" i="3" s="1"/>
  <c r="H29" i="28"/>
  <c r="H21" i="3" s="1"/>
  <c r="H33" i="28"/>
  <c r="H25" i="3" s="1"/>
  <c r="G25" i="3"/>
  <c r="I5"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J2" i="20" l="1"/>
  <c r="G2" i="5"/>
  <c r="C41" i="28"/>
  <c r="D19" i="28" s="1"/>
  <c r="D11" i="3" s="1"/>
  <c r="E40" i="28"/>
  <c r="F10" i="28" s="1"/>
  <c r="J42" i="28"/>
  <c r="H39" i="28"/>
  <c r="I18" i="28" s="1"/>
  <c r="I10" i="3" s="1"/>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13" i="28" s="1"/>
  <c r="I5" i="3" s="1"/>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I15" i="28" s="1"/>
  <c r="I7" i="3" s="1"/>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D44" i="28"/>
  <c r="E13" i="28" s="1"/>
  <c r="E5" i="3" s="1"/>
  <c r="D40" i="28"/>
  <c r="E10" i="28" s="1"/>
  <c r="H42" i="28"/>
  <c r="I14" i="28" s="1"/>
  <c r="I6" i="3" s="1"/>
  <c r="E42" i="28"/>
  <c r="F14" i="28" s="1"/>
  <c r="F6" i="3" s="1"/>
  <c r="I46" i="28"/>
  <c r="I42" i="28"/>
  <c r="H40" i="28"/>
  <c r="I10" i="28" s="1"/>
  <c r="I2" i="3" s="1"/>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I20" i="28" s="1"/>
  <c r="I12" i="3" s="1"/>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12" i="28"/>
  <c r="I4" i="3" s="1"/>
  <c r="I16" i="28"/>
  <c r="I8" i="3" s="1"/>
  <c r="I17" i="28"/>
  <c r="I9" i="3" s="1"/>
  <c r="I22" i="28"/>
  <c r="I14" i="3" s="1"/>
  <c r="I26" i="28"/>
  <c r="I18" i="3" s="1"/>
  <c r="I30" i="28"/>
  <c r="I22" i="3" s="1"/>
  <c r="I19" i="28"/>
  <c r="I11" i="3" s="1"/>
  <c r="I23" i="28"/>
  <c r="I15" i="3" s="1"/>
  <c r="I27" i="28"/>
  <c r="I19" i="3" s="1"/>
  <c r="I31" i="28"/>
  <c r="I23" i="3" s="1"/>
  <c r="I11" i="28"/>
  <c r="I3" i="3" s="1"/>
  <c r="I24" i="28"/>
  <c r="I16" i="3" s="1"/>
  <c r="I28" i="28"/>
  <c r="I20" i="3" s="1"/>
  <c r="I32" i="28"/>
  <c r="I21" i="28"/>
  <c r="I13" i="3" s="1"/>
  <c r="I25" i="28"/>
  <c r="I17" i="3" s="1"/>
  <c r="I29" i="28"/>
  <c r="I21" i="3" s="1"/>
  <c r="I33" i="28"/>
  <c r="I25"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B10" i="28" l="1"/>
  <c r="B2" i="3" s="1"/>
  <c r="I50" i="28"/>
  <c r="K2" i="20"/>
  <c r="H2" i="5"/>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35" i="28"/>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J1039" i="22" s="1"/>
  <c r="E4" i="23"/>
  <c r="E29" i="23"/>
  <c r="E8" i="23"/>
  <c r="E28" i="23"/>
  <c r="E21" i="23"/>
  <c r="E23" i="23"/>
  <c r="E43" i="23"/>
  <c r="E48" i="23"/>
  <c r="R1369" i="22" s="1"/>
  <c r="E52" i="23"/>
  <c r="E3" i="23"/>
  <c r="E42" i="23"/>
  <c r="E14" i="23"/>
  <c r="E11" i="23"/>
  <c r="E45" i="23"/>
  <c r="E44" i="23"/>
  <c r="E34" i="23"/>
  <c r="R1160" i="22" s="1"/>
  <c r="E37" i="23"/>
  <c r="E39" i="23"/>
  <c r="E30" i="23"/>
  <c r="E36" i="23"/>
  <c r="E17" i="23"/>
  <c r="E19" i="23"/>
  <c r="E38" i="23"/>
  <c r="E53" i="23"/>
  <c r="I1443" i="22" s="1"/>
  <c r="E46" i="23"/>
  <c r="E32" i="23"/>
  <c r="E15" i="23"/>
  <c r="E33" i="23"/>
  <c r="E35" i="23"/>
  <c r="E25" i="23"/>
  <c r="E41" i="23"/>
  <c r="E50" i="23"/>
  <c r="E20" i="23"/>
  <c r="E31" i="23"/>
  <c r="E49" i="23"/>
  <c r="P1253" i="22"/>
  <c r="H1253" i="22"/>
  <c r="M1252" i="22"/>
  <c r="R1251" i="22"/>
  <c r="J1251" i="22"/>
  <c r="O1250" i="22"/>
  <c r="G1250" i="22"/>
  <c r="L1249" i="22"/>
  <c r="Q1248" i="22"/>
  <c r="I1248" i="22"/>
  <c r="N1247" i="22"/>
  <c r="F1247" i="22"/>
  <c r="K1246" i="22"/>
  <c r="P1245" i="22"/>
  <c r="H1245" i="22"/>
  <c r="M1244" i="22"/>
  <c r="R1243" i="22"/>
  <c r="J1243" i="22"/>
  <c r="O1242" i="22"/>
  <c r="G1242" i="22"/>
  <c r="L1241" i="22"/>
  <c r="Q1240" i="22"/>
  <c r="I1240" i="22"/>
  <c r="N1239" i="22"/>
  <c r="F1239" i="22"/>
  <c r="O1253" i="22"/>
  <c r="G1253" i="22"/>
  <c r="L1252" i="22"/>
  <c r="Q1251" i="22"/>
  <c r="I1251" i="22"/>
  <c r="N1250" i="22"/>
  <c r="F1250" i="22"/>
  <c r="K1249" i="22"/>
  <c r="P1248" i="22"/>
  <c r="H1248" i="22"/>
  <c r="M1247" i="22"/>
  <c r="R1246" i="22"/>
  <c r="J1246" i="22"/>
  <c r="O1245" i="22"/>
  <c r="G1245" i="22"/>
  <c r="L1244" i="22"/>
  <c r="Q1243" i="22"/>
  <c r="I1243" i="22"/>
  <c r="N1242" i="22"/>
  <c r="F1242" i="22"/>
  <c r="K1241" i="22"/>
  <c r="P1240" i="22"/>
  <c r="H1240" i="22"/>
  <c r="M1239" i="22"/>
  <c r="N1253" i="22"/>
  <c r="F1253" i="22"/>
  <c r="K1252" i="22"/>
  <c r="P1251" i="22"/>
  <c r="H1251" i="22"/>
  <c r="M1250" i="22"/>
  <c r="R1249" i="22"/>
  <c r="J1249" i="22"/>
  <c r="O1248" i="22"/>
  <c r="G1248" i="22"/>
  <c r="L1247" i="22"/>
  <c r="Q1246" i="22"/>
  <c r="I1246" i="22"/>
  <c r="N1245" i="22"/>
  <c r="F1245" i="22"/>
  <c r="K1244" i="22"/>
  <c r="P1243" i="22"/>
  <c r="H1243" i="22"/>
  <c r="M1242" i="22"/>
  <c r="R1241" i="22"/>
  <c r="J1241" i="22"/>
  <c r="O1240" i="22"/>
  <c r="G1240" i="22"/>
  <c r="L1239" i="22"/>
  <c r="M1253" i="22"/>
  <c r="R1252" i="22"/>
  <c r="J1252" i="22"/>
  <c r="O1251" i="22"/>
  <c r="G1251" i="22"/>
  <c r="L1250" i="22"/>
  <c r="Q1249" i="22"/>
  <c r="I1249" i="22"/>
  <c r="N1248" i="22"/>
  <c r="F1248" i="22"/>
  <c r="K1247" i="22"/>
  <c r="P1246" i="22"/>
  <c r="H1246" i="22"/>
  <c r="M1245" i="22"/>
  <c r="R1244" i="22"/>
  <c r="J1244" i="22"/>
  <c r="O1243" i="22"/>
  <c r="G1243" i="22"/>
  <c r="L1242" i="22"/>
  <c r="Q1241" i="22"/>
  <c r="I1241" i="22"/>
  <c r="N1240" i="22"/>
  <c r="F1240" i="22"/>
  <c r="K1239" i="22"/>
  <c r="L1253" i="22"/>
  <c r="Q1252" i="22"/>
  <c r="I1252" i="22"/>
  <c r="N1251" i="22"/>
  <c r="F1251" i="22"/>
  <c r="K1250" i="22"/>
  <c r="P1249" i="22"/>
  <c r="H1249" i="22"/>
  <c r="M1248" i="22"/>
  <c r="R1247" i="22"/>
  <c r="J1247" i="22"/>
  <c r="O1246" i="22"/>
  <c r="G1246" i="22"/>
  <c r="L1245" i="22"/>
  <c r="Q1244" i="22"/>
  <c r="I1244" i="22"/>
  <c r="N1243" i="22"/>
  <c r="F1243" i="22"/>
  <c r="K1242" i="22"/>
  <c r="P1241" i="22"/>
  <c r="H1241" i="22"/>
  <c r="M1240" i="22"/>
  <c r="R1239" i="22"/>
  <c r="J1239" i="22"/>
  <c r="K1253" i="22"/>
  <c r="P1252" i="22"/>
  <c r="H1252" i="22"/>
  <c r="M1251" i="22"/>
  <c r="R1250" i="22"/>
  <c r="J1250" i="22"/>
  <c r="O1249" i="22"/>
  <c r="G1249" i="22"/>
  <c r="L1248" i="22"/>
  <c r="Q1247" i="22"/>
  <c r="I1247" i="22"/>
  <c r="N1246" i="22"/>
  <c r="F1246" i="22"/>
  <c r="K1245" i="22"/>
  <c r="P1244" i="22"/>
  <c r="H1244" i="22"/>
  <c r="M1243" i="22"/>
  <c r="R1242" i="22"/>
  <c r="J1242" i="22"/>
  <c r="R1253" i="22"/>
  <c r="J1253" i="22"/>
  <c r="O1252" i="22"/>
  <c r="G1252" i="22"/>
  <c r="L1251" i="22"/>
  <c r="Q1250" i="22"/>
  <c r="I1250" i="22"/>
  <c r="N1249" i="22"/>
  <c r="F1249" i="22"/>
  <c r="K1248" i="22"/>
  <c r="P1247" i="22"/>
  <c r="H1247" i="22"/>
  <c r="M1246" i="22"/>
  <c r="R1245" i="22"/>
  <c r="J1245" i="22"/>
  <c r="O1244" i="22"/>
  <c r="G1244" i="22"/>
  <c r="L1243" i="22"/>
  <c r="Q1242" i="22"/>
  <c r="I1242" i="22"/>
  <c r="N1241" i="22"/>
  <c r="F1241" i="22"/>
  <c r="K1240" i="22"/>
  <c r="P1239" i="22"/>
  <c r="H1239" i="22"/>
  <c r="Q1253" i="22"/>
  <c r="I1253" i="22"/>
  <c r="N1252" i="22"/>
  <c r="F1252" i="22"/>
  <c r="K1251" i="22"/>
  <c r="P1250" i="22"/>
  <c r="H1250" i="22"/>
  <c r="M1249" i="22"/>
  <c r="R1248" i="22"/>
  <c r="J1248" i="22"/>
  <c r="O1247" i="22"/>
  <c r="G1247" i="22"/>
  <c r="L1246" i="22"/>
  <c r="Q1245" i="22"/>
  <c r="I1245" i="22"/>
  <c r="N1244" i="22"/>
  <c r="F1244" i="22"/>
  <c r="K1243" i="22"/>
  <c r="P1242" i="22"/>
  <c r="H1242" i="22"/>
  <c r="M1241" i="22"/>
  <c r="R1240" i="22"/>
  <c r="J1240" i="22"/>
  <c r="O1239" i="22"/>
  <c r="G1239" i="22"/>
  <c r="I1239" i="22"/>
  <c r="O1241" i="22"/>
  <c r="G1241" i="22"/>
  <c r="L1240" i="22"/>
  <c r="Q1239"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I1034" i="22"/>
  <c r="H1040" i="22"/>
  <c r="K1031"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P1162" i="22"/>
  <c r="L1150" i="22"/>
  <c r="N1151" i="22"/>
  <c r="F1154" i="22"/>
  <c r="F1157" i="22"/>
  <c r="H1158" i="22"/>
  <c r="R1159" i="22"/>
  <c r="J1162" i="22"/>
  <c r="L1152" i="22"/>
  <c r="J1157"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M1370" i="22"/>
  <c r="M1373" i="22"/>
  <c r="H1366" i="22"/>
  <c r="L1373" i="22"/>
  <c r="O1366" i="22"/>
  <c r="R1370" i="22"/>
  <c r="P1364" i="22"/>
  <c r="G1372" i="22"/>
  <c r="N1369" i="22"/>
  <c r="J1365" i="22"/>
  <c r="H1373" i="22"/>
  <c r="Q1368" i="22"/>
  <c r="F1367" i="22"/>
  <c r="O1362" i="22"/>
  <c r="I1360" i="22"/>
  <c r="F1362" i="22"/>
  <c r="F1359" i="22"/>
  <c r="G1361" i="22"/>
  <c r="Q1371" i="22"/>
  <c r="H1360" i="22"/>
  <c r="R1368" i="22"/>
  <c r="K1359" i="22"/>
  <c r="J1366" i="22"/>
  <c r="G1373" i="22"/>
  <c r="O1365" i="22"/>
  <c r="N1372" i="22"/>
  <c r="I1363" i="22"/>
  <c r="I1373" i="22"/>
  <c r="J1368"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R1446" i="22"/>
  <c r="J1446" i="22"/>
  <c r="L1444" i="22"/>
  <c r="K1441" i="22"/>
  <c r="P1440" i="22"/>
  <c r="J1438" i="22"/>
  <c r="Q1435" i="22"/>
  <c r="I1435" i="22"/>
  <c r="G1448" i="22"/>
  <c r="N1445" i="22"/>
  <c r="F1445" i="22"/>
  <c r="M1442" i="22"/>
  <c r="G1440" i="22"/>
  <c r="Q1438" i="22"/>
  <c r="F1437" i="22"/>
  <c r="N1448" i="22"/>
  <c r="F1448" i="22"/>
  <c r="H1446" i="22"/>
  <c r="G1443" i="22"/>
  <c r="L1442" i="22"/>
  <c r="N1440" i="22"/>
  <c r="M1437" i="22"/>
  <c r="R1436" i="22"/>
  <c r="G1435" i="22"/>
  <c r="O1446" i="22"/>
  <c r="G1446" i="22"/>
  <c r="N1443" i="22"/>
  <c r="H1441" i="22"/>
  <c r="M1440" i="22"/>
  <c r="G1438" i="22"/>
  <c r="N1435" i="22"/>
  <c r="F1435" i="22"/>
  <c r="Q1447" i="22"/>
  <c r="K1445" i="22"/>
  <c r="P1444" i="22"/>
  <c r="R1442" i="22"/>
  <c r="L1440" i="22"/>
  <c r="Q1439" i="22"/>
  <c r="F1438" i="22"/>
  <c r="M1435" i="22"/>
  <c r="R1434" i="22"/>
  <c r="J1448" i="22"/>
  <c r="Q1445" i="22"/>
  <c r="I1445" i="22"/>
  <c r="K1443" i="22"/>
  <c r="R1440" i="22"/>
  <c r="J1440" i="22"/>
  <c r="L1438" i="22"/>
  <c r="F1436" i="22"/>
  <c r="K1435" i="22"/>
  <c r="Q1448" i="22"/>
  <c r="K1446" i="22"/>
  <c r="P1445" i="22"/>
  <c r="R1443" i="22"/>
  <c r="L1441" i="22"/>
  <c r="Q1440" i="22"/>
  <c r="F1439" i="22"/>
  <c r="M1436" i="22"/>
  <c r="R1435" i="22"/>
  <c r="G1434" i="22"/>
  <c r="M1446" i="22"/>
  <c r="N1441" i="22"/>
  <c r="F1441" i="22"/>
  <c r="L1435" i="22"/>
  <c r="O1444" i="22"/>
  <c r="K1448" i="22"/>
  <c r="Q1442" i="22"/>
  <c r="R1437" i="22"/>
  <c r="H1439"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M1403" i="22"/>
  <c r="R1402" i="22"/>
  <c r="J1402" i="22"/>
  <c r="O1401" i="22"/>
  <c r="G1401" i="22"/>
  <c r="L1400" i="22"/>
  <c r="Q1399" i="22"/>
  <c r="I1399" i="22"/>
  <c r="N1398" i="22"/>
  <c r="F1398" i="22"/>
  <c r="R1403" i="22"/>
  <c r="I1403" i="22"/>
  <c r="M1402" i="22"/>
  <c r="Q1401" i="22"/>
  <c r="H1401" i="22"/>
  <c r="K1400" i="22"/>
  <c r="O1399" i="22"/>
  <c r="F1399" i="22"/>
  <c r="J1398" i="22"/>
  <c r="N1397" i="22"/>
  <c r="F1397" i="22"/>
  <c r="K1396" i="22"/>
  <c r="P1395" i="22"/>
  <c r="H1395" i="22"/>
  <c r="M1394" i="22"/>
  <c r="R1393" i="22"/>
  <c r="J1393" i="22"/>
  <c r="O1392" i="22"/>
  <c r="G1392" i="22"/>
  <c r="L1391" i="22"/>
  <c r="Q1390" i="22"/>
  <c r="I1390" i="22"/>
  <c r="N1389" i="22"/>
  <c r="F1389" i="22"/>
  <c r="Q1403" i="22"/>
  <c r="H1403" i="22"/>
  <c r="L1402" i="22"/>
  <c r="P1401" i="22"/>
  <c r="F1401" i="22"/>
  <c r="J1400" i="22"/>
  <c r="N1399" i="22"/>
  <c r="R1398" i="22"/>
  <c r="I1398" i="22"/>
  <c r="M1397" i="22"/>
  <c r="R1396" i="22"/>
  <c r="J1396" i="22"/>
  <c r="O1395" i="22"/>
  <c r="G1395" i="22"/>
  <c r="L1394" i="22"/>
  <c r="Q1393" i="22"/>
  <c r="I1393" i="22"/>
  <c r="N1392" i="22"/>
  <c r="F1392" i="22"/>
  <c r="K1391" i="22"/>
  <c r="P1390" i="22"/>
  <c r="H1390" i="22"/>
  <c r="M1389" i="22"/>
  <c r="P1403" i="22"/>
  <c r="G1403" i="22"/>
  <c r="K1402" i="22"/>
  <c r="N1401" i="22"/>
  <c r="R1400" i="22"/>
  <c r="I1400" i="22"/>
  <c r="M1399" i="22"/>
  <c r="Q1398" i="22"/>
  <c r="H1398" i="22"/>
  <c r="L1397" i="22"/>
  <c r="Q1396" i="22"/>
  <c r="I1396" i="22"/>
  <c r="N1395" i="22"/>
  <c r="F1395" i="22"/>
  <c r="K1394" i="22"/>
  <c r="P1393" i="22"/>
  <c r="H1393" i="22"/>
  <c r="M1392" i="22"/>
  <c r="R1391" i="22"/>
  <c r="J1391" i="22"/>
  <c r="O1390" i="22"/>
  <c r="G1390" i="22"/>
  <c r="L1389" i="22"/>
  <c r="O1403" i="22"/>
  <c r="F1403" i="22"/>
  <c r="I1402" i="22"/>
  <c r="M1401" i="22"/>
  <c r="Q1400" i="22"/>
  <c r="H1400" i="22"/>
  <c r="L1399" i="22"/>
  <c r="P1398" i="22"/>
  <c r="G1398" i="22"/>
  <c r="K1397" i="22"/>
  <c r="P1396" i="22"/>
  <c r="H1396" i="22"/>
  <c r="M1395" i="22"/>
  <c r="R1394" i="22"/>
  <c r="J1394" i="22"/>
  <c r="O1393" i="22"/>
  <c r="G1393" i="22"/>
  <c r="L1392" i="22"/>
  <c r="Q1391" i="22"/>
  <c r="I1391" i="22"/>
  <c r="N1390" i="22"/>
  <c r="F1390" i="22"/>
  <c r="K1389" i="22"/>
  <c r="N1403" i="22"/>
  <c r="Q1402" i="22"/>
  <c r="H1402" i="22"/>
  <c r="L1401" i="22"/>
  <c r="P1400" i="22"/>
  <c r="G1400" i="22"/>
  <c r="K1399" i="22"/>
  <c r="O1398" i="22"/>
  <c r="R1397" i="22"/>
  <c r="J1397" i="22"/>
  <c r="O1396" i="22"/>
  <c r="G1396" i="22"/>
  <c r="L1395" i="22"/>
  <c r="Q1394" i="22"/>
  <c r="I1394" i="22"/>
  <c r="N1393" i="22"/>
  <c r="F1393" i="22"/>
  <c r="K1392" i="22"/>
  <c r="P1391" i="22"/>
  <c r="H1391" i="22"/>
  <c r="M1390" i="22"/>
  <c r="R1389" i="22"/>
  <c r="J1389" i="22"/>
  <c r="K1403" i="22"/>
  <c r="O1402" i="22"/>
  <c r="F1402" i="22"/>
  <c r="J1401" i="22"/>
  <c r="N1400" i="22"/>
  <c r="R1399" i="22"/>
  <c r="H1399" i="22"/>
  <c r="L1398" i="22"/>
  <c r="P1397" i="22"/>
  <c r="H1397" i="22"/>
  <c r="M1396" i="22"/>
  <c r="R1395" i="22"/>
  <c r="J1395" i="22"/>
  <c r="O1394" i="22"/>
  <c r="G1394" i="22"/>
  <c r="L1393" i="22"/>
  <c r="Q1392" i="22"/>
  <c r="I1392" i="22"/>
  <c r="N1391" i="22"/>
  <c r="F1391" i="22"/>
  <c r="K1390" i="22"/>
  <c r="P1389" i="22"/>
  <c r="H1389" i="22"/>
  <c r="J1403" i="22"/>
  <c r="N1402" i="22"/>
  <c r="R1401" i="22"/>
  <c r="I1401" i="22"/>
  <c r="P1399" i="22"/>
  <c r="G1397" i="22"/>
  <c r="N1394" i="22"/>
  <c r="H1392" i="22"/>
  <c r="O1389" i="22"/>
  <c r="L1403" i="22"/>
  <c r="J1399" i="22"/>
  <c r="N1396" i="22"/>
  <c r="H1394" i="22"/>
  <c r="O1391" i="22"/>
  <c r="I1389" i="22"/>
  <c r="P1402" i="22"/>
  <c r="G1399" i="22"/>
  <c r="L1396" i="22"/>
  <c r="F1394" i="22"/>
  <c r="M1391" i="22"/>
  <c r="G1389" i="22"/>
  <c r="G1402" i="22"/>
  <c r="M1398" i="22"/>
  <c r="F1396" i="22"/>
  <c r="M1393" i="22"/>
  <c r="G1391" i="22"/>
  <c r="K1401" i="22"/>
  <c r="K1398" i="22"/>
  <c r="Q1395" i="22"/>
  <c r="K1393" i="22"/>
  <c r="R1390" i="22"/>
  <c r="M1400" i="22"/>
  <c r="O1397" i="22"/>
  <c r="I1395" i="22"/>
  <c r="P1392" i="22"/>
  <c r="J1390" i="22"/>
  <c r="F1400" i="22"/>
  <c r="I1397" i="22"/>
  <c r="P1394" i="22"/>
  <c r="J1392" i="22"/>
  <c r="Q1389" i="22"/>
  <c r="K1395" i="22"/>
  <c r="R1392" i="22"/>
  <c r="L1390" i="22"/>
  <c r="O1400" i="22"/>
  <c r="Q1397"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M1438" i="22" l="1"/>
  <c r="J1445" i="22"/>
  <c r="I1442" i="22"/>
  <c r="P1437" i="22"/>
  <c r="O1442" i="22"/>
  <c r="N1447" i="22"/>
  <c r="I1437" i="22"/>
  <c r="H1442" i="22"/>
  <c r="G1447" i="22"/>
  <c r="P1436" i="22"/>
  <c r="O1441" i="22"/>
  <c r="N1446" i="22"/>
  <c r="Q1436" i="22"/>
  <c r="K1442" i="22"/>
  <c r="R1447" i="22"/>
  <c r="P1438" i="22"/>
  <c r="R1444" i="22"/>
  <c r="P1435" i="22"/>
  <c r="J1441" i="22"/>
  <c r="Q1446" i="22"/>
  <c r="G1437" i="22"/>
  <c r="N1442" i="22"/>
  <c r="H1448" i="22"/>
  <c r="J1362" i="22"/>
  <c r="L1360" i="22"/>
  <c r="K1361" i="22"/>
  <c r="K1362" i="22"/>
  <c r="M1362" i="22"/>
  <c r="L1364" i="22"/>
  <c r="M1369" i="22"/>
  <c r="F1370" i="22"/>
  <c r="H1365" i="22"/>
  <c r="R1371" i="22"/>
  <c r="P1367" i="22"/>
  <c r="R1362" i="22"/>
  <c r="O1369" i="22"/>
  <c r="Q1364" i="22"/>
  <c r="N1371" i="22"/>
  <c r="R1364" i="22"/>
  <c r="O1371" i="22"/>
  <c r="J1369" i="22"/>
  <c r="Q1154" i="22"/>
  <c r="F1150" i="22"/>
  <c r="Q1159" i="22"/>
  <c r="L1157" i="22"/>
  <c r="G1155" i="22"/>
  <c r="O1152" i="22"/>
  <c r="M1151" i="22"/>
  <c r="Q1163" i="22"/>
  <c r="L1161" i="22"/>
  <c r="J1160" i="22"/>
  <c r="J1030" i="22"/>
  <c r="G1039" i="22"/>
  <c r="K1034" i="22"/>
  <c r="L1443" i="22"/>
  <c r="G1436" i="22"/>
  <c r="H1447" i="22"/>
  <c r="K1438" i="22"/>
  <c r="J1443" i="22"/>
  <c r="I1448" i="22"/>
  <c r="Q1437" i="22"/>
  <c r="P1442" i="22"/>
  <c r="O1447" i="22"/>
  <c r="K1437" i="22"/>
  <c r="J1442" i="22"/>
  <c r="I1447" i="22"/>
  <c r="L1437" i="22"/>
  <c r="F1443" i="22"/>
  <c r="M1448" i="22"/>
  <c r="F1440" i="22"/>
  <c r="M1445" i="22"/>
  <c r="K1436" i="22"/>
  <c r="R1441" i="22"/>
  <c r="L1447" i="22"/>
  <c r="O1437" i="22"/>
  <c r="Q1365" i="22"/>
  <c r="J1361" i="22"/>
  <c r="I1362" i="22"/>
  <c r="Q1363" i="22"/>
  <c r="F1364" i="22"/>
  <c r="R1366" i="22"/>
  <c r="F1372" i="22"/>
  <c r="L1372" i="22"/>
  <c r="P1365" i="22"/>
  <c r="M1372" i="22"/>
  <c r="K1368" i="22"/>
  <c r="M1363" i="22"/>
  <c r="J1370" i="22"/>
  <c r="L1365" i="22"/>
  <c r="I1372" i="22"/>
  <c r="M1365" i="22"/>
  <c r="R1372" i="22"/>
  <c r="G1156" i="22"/>
  <c r="I1151" i="22"/>
  <c r="G1161" i="22"/>
  <c r="G1158" i="22"/>
  <c r="M1157" i="22"/>
  <c r="M1154" i="22"/>
  <c r="H1152" i="22"/>
  <c r="F1151" i="22"/>
  <c r="J1163" i="22"/>
  <c r="I1035" i="22"/>
  <c r="J1029" i="22"/>
  <c r="P1448" i="22"/>
  <c r="Q1443" i="22"/>
  <c r="R1438" i="22"/>
  <c r="F1434" i="22"/>
  <c r="K1444" i="22"/>
  <c r="L1439" i="22"/>
  <c r="M1434" i="22"/>
  <c r="J1444" i="22"/>
  <c r="K1439" i="22"/>
  <c r="L1434" i="22"/>
  <c r="I1444" i="22"/>
  <c r="J1439"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N1373" i="22"/>
  <c r="O1368" i="22"/>
  <c r="P1363" i="22"/>
  <c r="Q1369" i="22"/>
  <c r="F1373" i="22"/>
  <c r="G1368" i="22"/>
  <c r="H1363" i="22"/>
  <c r="I1369" i="22"/>
  <c r="J1364" i="22"/>
  <c r="Q1372" i="22"/>
  <c r="R1367" i="22"/>
  <c r="F1363" i="22"/>
  <c r="G1369" i="22"/>
  <c r="H1364" i="22"/>
  <c r="Q1370" i="22"/>
  <c r="R1365" i="22"/>
  <c r="J1371" i="22"/>
  <c r="K1366" i="22"/>
  <c r="L1361" i="22"/>
  <c r="Q1362" i="22"/>
  <c r="G1367" i="22"/>
  <c r="K1369" i="22"/>
  <c r="Q1373" i="22"/>
  <c r="G1360" i="22"/>
  <c r="N1361" i="22"/>
  <c r="K1363" i="22"/>
  <c r="O1367" i="22"/>
  <c r="O1360" i="22"/>
  <c r="M1361"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I1434" i="22"/>
  <c r="Q1434" i="22"/>
  <c r="R1445" i="22"/>
  <c r="O1434" i="22"/>
  <c r="N1439" i="22"/>
  <c r="M1444" i="22"/>
  <c r="H1434" i="22"/>
  <c r="G1439" i="22"/>
  <c r="F1444" i="22"/>
  <c r="R1448" i="22"/>
  <c r="N1438" i="22"/>
  <c r="M1443" i="22"/>
  <c r="L1448" i="22"/>
  <c r="O1438" i="22"/>
  <c r="Q1444" i="22"/>
  <c r="O1435" i="22"/>
  <c r="I1441" i="22"/>
  <c r="P1446" i="22"/>
  <c r="N1437" i="22"/>
  <c r="H1443" i="22"/>
  <c r="O1448" i="22"/>
  <c r="M1439" i="22"/>
  <c r="G1445" i="22"/>
  <c r="I1359" i="22"/>
  <c r="I1365" i="22"/>
  <c r="H1368" i="22"/>
  <c r="P1368" i="22"/>
  <c r="K1371" i="22"/>
  <c r="M1359" i="22"/>
  <c r="O1359" i="22"/>
  <c r="Q1360" i="22"/>
  <c r="N1367" i="22"/>
  <c r="P1373" i="22"/>
  <c r="I1370" i="22"/>
  <c r="K1365" i="22"/>
  <c r="M1371" i="22"/>
  <c r="J1367" i="22"/>
  <c r="N1360" i="22"/>
  <c r="P1366" i="22"/>
  <c r="K1364" i="22"/>
  <c r="P1371" i="22"/>
  <c r="R1157" i="22"/>
  <c r="G1153" i="22"/>
  <c r="R1162" i="22"/>
  <c r="K1162" i="22"/>
  <c r="F1160" i="22"/>
  <c r="N1157" i="22"/>
  <c r="L1156" i="22"/>
  <c r="L1153" i="22"/>
  <c r="G1151" i="22"/>
  <c r="J1036" i="22"/>
  <c r="P1029" i="22"/>
  <c r="H1039" i="22"/>
  <c r="G1444" i="22"/>
  <c r="P1439" i="22"/>
  <c r="O1436" i="22"/>
  <c r="J1435" i="22"/>
  <c r="I1440" i="22"/>
  <c r="H1445" i="22"/>
  <c r="P1434" i="22"/>
  <c r="O1439" i="22"/>
  <c r="N1444" i="22"/>
  <c r="J1434" i="22"/>
  <c r="I1439" i="22"/>
  <c r="H1444" i="22"/>
  <c r="K1434" i="22"/>
  <c r="R1439" i="22"/>
  <c r="L1445" i="22"/>
  <c r="J1436" i="22"/>
  <c r="Q1441" i="22"/>
  <c r="K1447" i="22"/>
  <c r="I1438" i="22"/>
  <c r="P1443" i="22"/>
  <c r="N1434" i="22"/>
  <c r="H1440" i="22"/>
  <c r="O1445" i="22"/>
  <c r="R1359" i="22"/>
  <c r="H1370" i="22"/>
  <c r="N1370" i="22"/>
  <c r="O1373" i="22"/>
  <c r="L1359" i="22"/>
  <c r="J1360" i="22"/>
  <c r="H1361" i="22"/>
  <c r="G1362" i="22"/>
  <c r="I1368" i="22"/>
  <c r="O1364" i="22"/>
  <c r="L1371" i="22"/>
  <c r="F1366" i="22"/>
  <c r="P1372" i="22"/>
  <c r="M1368" i="22"/>
  <c r="I1361" i="22"/>
  <c r="F1368" i="22"/>
  <c r="F1365" i="22"/>
  <c r="K1372" i="22"/>
  <c r="R1149" i="22"/>
  <c r="P1159" i="22"/>
  <c r="R1154" i="22"/>
  <c r="G1150" i="22"/>
  <c r="F1163" i="22"/>
  <c r="L1162" i="22"/>
  <c r="L1159" i="22"/>
  <c r="G1157" i="22"/>
  <c r="R1155" i="22"/>
  <c r="R1152" i="22"/>
  <c r="I1041" i="22"/>
  <c r="O1034" i="22"/>
  <c r="K1029" i="22"/>
  <c r="N1366" i="22"/>
  <c r="K1373" i="22"/>
  <c r="H1369" i="22"/>
  <c r="Q1361" i="22"/>
  <c r="N1368" i="22"/>
  <c r="N1365" i="22"/>
  <c r="H1151" i="22"/>
  <c r="F1161" i="22"/>
  <c r="H1156" i="22"/>
  <c r="M1152" i="22"/>
  <c r="H1150" i="22"/>
  <c r="G1163" i="22"/>
  <c r="R1161" i="22"/>
  <c r="R1158" i="22"/>
  <c r="M1156" i="22"/>
  <c r="K1155" i="22"/>
  <c r="Q1030" i="22"/>
  <c r="N1039" i="22"/>
  <c r="J1034" i="22"/>
  <c r="G1359" i="22"/>
  <c r="H1359" i="22"/>
  <c r="F1360" i="22"/>
  <c r="R1360" i="22"/>
  <c r="F1361" i="22"/>
  <c r="P1362" i="22"/>
  <c r="G1365" i="22"/>
  <c r="J1363" i="22"/>
  <c r="G1370" i="22"/>
  <c r="M1366" i="22"/>
  <c r="O1372" i="22"/>
  <c r="Q1367" i="22"/>
  <c r="N1363" i="22"/>
  <c r="P1369" i="22"/>
  <c r="G1363" i="22"/>
  <c r="L1370" i="22"/>
  <c r="Q1366" i="22"/>
  <c r="K1152" i="22"/>
  <c r="I1162" i="22"/>
  <c r="K1157" i="22"/>
  <c r="H1153" i="22"/>
  <c r="N1152" i="22"/>
  <c r="N1149" i="22"/>
  <c r="M1162" i="22"/>
  <c r="K1161" i="22"/>
  <c r="K1158" i="22"/>
  <c r="F1156" i="22"/>
  <c r="P1035" i="22"/>
  <c r="I1029" i="22"/>
  <c r="I1039" i="22"/>
  <c r="P1447" i="22"/>
  <c r="K1440" i="22"/>
  <c r="J1437" i="22"/>
  <c r="H1437" i="22"/>
  <c r="G1442" i="22"/>
  <c r="F1447" i="22"/>
  <c r="N1436" i="22"/>
  <c r="M1441" i="22"/>
  <c r="L1446" i="22"/>
  <c r="H1436" i="22"/>
  <c r="G1441" i="22"/>
  <c r="F1446" i="22"/>
  <c r="I1436" i="22"/>
  <c r="P1441" i="22"/>
  <c r="J1447" i="22"/>
  <c r="H1438" i="22"/>
  <c r="O1443" i="22"/>
  <c r="H1435" i="22"/>
  <c r="O1440" i="22"/>
  <c r="I1446" i="22"/>
  <c r="L1436" i="22"/>
  <c r="F1442" i="22"/>
  <c r="M1447" i="22"/>
  <c r="L1363" i="22"/>
  <c r="P1359" i="22"/>
  <c r="Q1359" i="22"/>
  <c r="P1360" i="22"/>
  <c r="O1361" i="22"/>
  <c r="P1361" i="22"/>
  <c r="N1364" i="22"/>
  <c r="M1367" i="22"/>
  <c r="R1363" i="22"/>
  <c r="O1370" i="22"/>
  <c r="H1367" i="22"/>
  <c r="J1373" i="22"/>
  <c r="L1368" i="22"/>
  <c r="I1364" i="22"/>
  <c r="K1370" i="22"/>
  <c r="O1363" i="22"/>
  <c r="G1371" i="22"/>
  <c r="L1367" i="22"/>
  <c r="F1153" i="22"/>
  <c r="Q1162" i="22"/>
  <c r="F1158" i="22"/>
  <c r="F1155" i="22"/>
  <c r="I1153" i="22"/>
  <c r="G1152" i="22"/>
  <c r="G1149" i="22"/>
  <c r="F1162" i="22"/>
  <c r="Q1160" i="22"/>
  <c r="Q1157"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D66" i="23" s="1"/>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M70" i="23" s="1"/>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C64" i="23" s="1"/>
  <c r="I1045" i="22"/>
  <c r="N1055" i="22"/>
  <c r="O1050" i="22"/>
  <c r="P1045" i="22"/>
  <c r="M1055" i="22"/>
  <c r="N1050" i="22"/>
  <c r="O1045" i="22"/>
  <c r="L1055" i="22"/>
  <c r="G73" i="23" s="1"/>
  <c r="M1050" i="22"/>
  <c r="N1045" i="22"/>
  <c r="K1055" i="22"/>
  <c r="L1050" i="22"/>
  <c r="M1045" i="22"/>
  <c r="P1057" i="22"/>
  <c r="Q1052" i="22"/>
  <c r="R1047" i="22"/>
  <c r="J1058" i="22"/>
  <c r="K1053" i="22"/>
  <c r="L1048" i="22"/>
  <c r="Q1058" i="22"/>
  <c r="R1053" i="22"/>
  <c r="F1049" i="22"/>
  <c r="G1044" i="22"/>
  <c r="L1054" i="22"/>
  <c r="G72" i="23" s="1"/>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K65" i="23" s="1"/>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C68" i="23" s="1"/>
  <c r="M1057" i="22"/>
  <c r="N1052" i="22"/>
  <c r="O1047" i="22"/>
  <c r="G1058" i="22"/>
  <c r="H1053" i="22"/>
  <c r="I1048" i="22"/>
  <c r="F1058" i="22"/>
  <c r="G1053" i="22"/>
  <c r="H1048" i="22"/>
  <c r="R1057" i="22"/>
  <c r="F1053" i="22"/>
  <c r="G1048" i="22"/>
  <c r="Q1057" i="22"/>
  <c r="R1052" i="22"/>
  <c r="F1048" i="22"/>
  <c r="O1054" i="22"/>
  <c r="J72" i="23" s="1"/>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G61" i="23" s="1"/>
  <c r="K741" i="22"/>
  <c r="L759" i="22"/>
  <c r="F770" i="22"/>
  <c r="O765" i="22"/>
  <c r="H761" i="22"/>
  <c r="H763" i="22"/>
  <c r="J763" i="22"/>
  <c r="R759" i="22"/>
  <c r="G773" i="22"/>
  <c r="K764" i="22"/>
  <c r="Q762" i="22"/>
  <c r="K767" i="22"/>
  <c r="J772" i="22"/>
  <c r="G768" i="22"/>
  <c r="F773" i="22"/>
  <c r="I768" i="22"/>
  <c r="D62" i="23" s="1"/>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G62" i="23" s="1"/>
  <c r="K1358" i="22"/>
  <c r="N731" i="22"/>
  <c r="M736" i="22"/>
  <c r="L741" i="22"/>
  <c r="I729" i="22"/>
  <c r="H734" i="22"/>
  <c r="G739" i="22"/>
  <c r="F733" i="22"/>
  <c r="Q731" i="22"/>
  <c r="P736" i="22"/>
  <c r="O741" i="22"/>
  <c r="I742" i="22"/>
  <c r="P733" i="22"/>
  <c r="O738" i="22"/>
  <c r="N743" i="22"/>
  <c r="P730" i="22"/>
  <c r="O735" i="22"/>
  <c r="N740" i="22"/>
  <c r="N729" i="22"/>
  <c r="M734" i="22"/>
  <c r="L739" i="22"/>
  <c r="R729" i="22"/>
  <c r="M67" i="23" s="1"/>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Q767" i="22"/>
  <c r="P772" i="22"/>
  <c r="R767" i="22"/>
  <c r="Q772" i="22"/>
  <c r="J1346" i="22"/>
  <c r="F1358" i="22"/>
  <c r="F1350" i="22"/>
  <c r="H1346" i="22"/>
  <c r="C66" i="23" s="1"/>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E72" i="23" s="1"/>
  <c r="H731" i="22"/>
  <c r="K731" i="22"/>
  <c r="J736" i="22"/>
  <c r="I741" i="22"/>
  <c r="I730" i="22"/>
  <c r="H735" i="22"/>
  <c r="G740" i="22"/>
  <c r="N733" i="22"/>
  <c r="P732" i="22"/>
  <c r="O737" i="22"/>
  <c r="N742" i="22"/>
  <c r="Q760" i="22"/>
  <c r="I760" i="22"/>
  <c r="J760" i="22"/>
  <c r="M762" i="22"/>
  <c r="G759" i="22"/>
  <c r="B67" i="23" s="1"/>
  <c r="M767" i="22"/>
  <c r="J761" i="22"/>
  <c r="F760" i="22"/>
  <c r="O773" i="22"/>
  <c r="L764" i="22"/>
  <c r="N768" i="22"/>
  <c r="M773" i="22"/>
  <c r="J769" i="22"/>
  <c r="M764" i="22"/>
  <c r="L769" i="22"/>
  <c r="N764" i="22"/>
  <c r="M769" i="22"/>
  <c r="G764" i="22"/>
  <c r="F769" i="22"/>
  <c r="R773" i="22"/>
  <c r="M763" i="22"/>
  <c r="H63" i="23" s="1"/>
  <c r="L768" i="22"/>
  <c r="K773" i="22"/>
  <c r="M768" i="22"/>
  <c r="L773" i="22"/>
  <c r="I1351" i="22"/>
  <c r="P1348" i="22"/>
  <c r="R1354" i="22"/>
  <c r="P1346" i="22"/>
  <c r="K66" i="23" s="1"/>
  <c r="O1351" i="22"/>
  <c r="N1356" i="22"/>
  <c r="Q1346" i="22"/>
  <c r="P1351" i="22"/>
  <c r="O1356" i="22"/>
  <c r="F1347" i="22"/>
  <c r="R1351" i="22"/>
  <c r="Q1356" i="22"/>
  <c r="L65" i="23" s="1"/>
  <c r="L1346" i="22"/>
  <c r="K1351" i="22"/>
  <c r="J1356" i="22"/>
  <c r="R1345" i="22"/>
  <c r="Q1350" i="22"/>
  <c r="P1355" i="22"/>
  <c r="K1345" i="22"/>
  <c r="F60" i="23" s="1"/>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L60" i="23" s="1"/>
  <c r="P735" i="22"/>
  <c r="K64" i="23" s="1"/>
  <c r="O740" i="22"/>
  <c r="H739" i="22"/>
  <c r="K733" i="22"/>
  <c r="J738" i="22"/>
  <c r="I743" i="22"/>
  <c r="M761" i="22"/>
  <c r="R760" i="22"/>
  <c r="L762" i="22"/>
  <c r="G68" i="23" s="1"/>
  <c r="I763" i="22"/>
  <c r="P759" i="22"/>
  <c r="L772" i="22"/>
  <c r="F762" i="22"/>
  <c r="O760" i="22"/>
  <c r="K759" i="22"/>
  <c r="K769" i="22"/>
  <c r="I769" i="22"/>
  <c r="F765" i="22"/>
  <c r="R769" i="22"/>
  <c r="H765" i="22"/>
  <c r="G770" i="22"/>
  <c r="I765" i="22"/>
  <c r="H770" i="22"/>
  <c r="O764" i="22"/>
  <c r="N769" i="22"/>
  <c r="I72" i="23" s="1"/>
  <c r="I759" i="22"/>
  <c r="H764" i="22"/>
  <c r="G769" i="22"/>
  <c r="I764" i="22"/>
  <c r="H769" i="22"/>
  <c r="H1356" i="22"/>
  <c r="O1353" i="22"/>
  <c r="O1345" i="22"/>
  <c r="K1347" i="22"/>
  <c r="J1352" i="22"/>
  <c r="I1357" i="22"/>
  <c r="L1347" i="22"/>
  <c r="K1352" i="22"/>
  <c r="J1357" i="22"/>
  <c r="N1347" i="22"/>
  <c r="M1352" i="22"/>
  <c r="H70" i="23" s="1"/>
  <c r="L1357" i="22"/>
  <c r="G1347" i="22"/>
  <c r="F1352" i="22"/>
  <c r="R1356" i="22"/>
  <c r="M1346" i="22"/>
  <c r="L1351" i="22"/>
  <c r="K1356" i="22"/>
  <c r="F1346" i="22"/>
  <c r="R1350" i="22"/>
  <c r="Q1355" i="22"/>
  <c r="L1345" i="22"/>
  <c r="K1350" i="22"/>
  <c r="J1355" i="22"/>
  <c r="M738" i="22"/>
  <c r="H62" i="23" s="1"/>
  <c r="L733" i="22"/>
  <c r="K738" i="22"/>
  <c r="J743" i="22"/>
  <c r="G731" i="22"/>
  <c r="F736" i="22"/>
  <c r="R740" i="22"/>
  <c r="Q742" i="22"/>
  <c r="O733" i="22"/>
  <c r="N738" i="22"/>
  <c r="I62" i="23" s="1"/>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J73" i="23" s="1"/>
  <c r="Q765" i="22"/>
  <c r="P770" i="22"/>
  <c r="K73" i="23" s="1"/>
  <c r="J765" i="22"/>
  <c r="E64" i="23" s="1"/>
  <c r="I770" i="22"/>
  <c r="Q759" i="22"/>
  <c r="P764" i="22"/>
  <c r="O769" i="22"/>
  <c r="Q764" i="22"/>
  <c r="P769" i="22"/>
  <c r="R1346" i="22"/>
  <c r="N1358" i="22"/>
  <c r="N1350" i="22"/>
  <c r="F1348" i="22"/>
  <c r="R1352" i="22"/>
  <c r="Q1357" i="22"/>
  <c r="G1348" i="22"/>
  <c r="F1353" i="22"/>
  <c r="R1357" i="22"/>
  <c r="I1348" i="22"/>
  <c r="D63" i="23" s="1"/>
  <c r="H1353" i="22"/>
  <c r="G1358" i="22"/>
  <c r="O1347" i="22"/>
  <c r="N1352" i="22"/>
  <c r="M1357" i="22"/>
  <c r="H1347" i="22"/>
  <c r="G1352" i="22"/>
  <c r="F1357" i="22"/>
  <c r="N1346" i="22"/>
  <c r="M1351" i="22"/>
  <c r="L1356" i="22"/>
  <c r="G1346" i="22"/>
  <c r="F1351" i="22"/>
  <c r="R1355" i="22"/>
  <c r="H729" i="22"/>
  <c r="G734" i="22"/>
  <c r="B63" i="23" s="1"/>
  <c r="F739" i="22"/>
  <c r="R743" i="22"/>
  <c r="O731" i="22"/>
  <c r="N736" i="22"/>
  <c r="M741" i="22"/>
  <c r="K729" i="22"/>
  <c r="J734" i="22"/>
  <c r="I739" i="22"/>
  <c r="J729" i="22"/>
  <c r="J731" i="22"/>
  <c r="I736" i="22"/>
  <c r="H741" i="22"/>
  <c r="N741" i="22"/>
  <c r="I733" i="22"/>
  <c r="H738" i="22"/>
  <c r="G743" i="22"/>
  <c r="B65" i="23" s="1"/>
  <c r="G732" i="22"/>
  <c r="F737" i="22"/>
  <c r="R741" i="22"/>
  <c r="O729" i="22"/>
  <c r="N734" i="22"/>
  <c r="M739" i="22"/>
  <c r="F763" i="22"/>
  <c r="K762" i="22"/>
  <c r="F68" i="23" s="1"/>
  <c r="F759" i="22"/>
  <c r="R766" i="22"/>
  <c r="I761" i="22"/>
  <c r="P761" i="22"/>
  <c r="K763" i="22"/>
  <c r="G762" i="22"/>
  <c r="P760" i="22"/>
  <c r="M765" i="22"/>
  <c r="H64" i="23" s="1"/>
  <c r="L770" i="22"/>
  <c r="I766" i="22"/>
  <c r="H771" i="22"/>
  <c r="K766" i="22"/>
  <c r="J771" i="22"/>
  <c r="L766" i="22"/>
  <c r="K771" i="22"/>
  <c r="R765" i="22"/>
  <c r="Q770" i="22"/>
  <c r="L760" i="22"/>
  <c r="K765" i="22"/>
  <c r="J770" i="22"/>
  <c r="L765" i="22"/>
  <c r="G64" i="23" s="1"/>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I61" i="23" s="1"/>
  <c r="M1356" i="22"/>
  <c r="L2" i="20"/>
  <c r="I2" i="5"/>
  <c r="P729" i="22"/>
  <c r="O734" i="22"/>
  <c r="N739" i="22"/>
  <c r="K732" i="22"/>
  <c r="J732" i="22"/>
  <c r="I737" i="22"/>
  <c r="H742" i="22"/>
  <c r="F730" i="22"/>
  <c r="R734" i="22"/>
  <c r="Q739" i="22"/>
  <c r="P731" i="22"/>
  <c r="R731" i="22"/>
  <c r="Q736" i="22"/>
  <c r="P741" i="22"/>
  <c r="L743" i="22"/>
  <c r="Q733" i="22"/>
  <c r="P738" i="22"/>
  <c r="K62" i="23" s="1"/>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B61" i="23" s="1"/>
  <c r="K1357" i="22"/>
  <c r="P1356" i="22"/>
  <c r="K1349" i="22"/>
  <c r="J1344" i="22"/>
  <c r="I1349" i="22"/>
  <c r="H1354" i="22"/>
  <c r="K1344" i="22"/>
  <c r="J1349" i="22"/>
  <c r="I1354" i="22"/>
  <c r="M1344" i="22"/>
  <c r="H67" i="23" s="1"/>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C73" i="23"/>
  <c r="M68" i="23"/>
  <c r="L70" i="23"/>
  <c r="G70" i="23"/>
  <c r="K72" i="23"/>
  <c r="B62" i="23"/>
  <c r="B64" i="23"/>
  <c r="H60" i="23"/>
  <c r="B73" i="23"/>
  <c r="K70" i="23"/>
  <c r="H73" i="23"/>
  <c r="AM10" i="26"/>
  <c r="AL14" i="26"/>
  <c r="AL15" i="26"/>
  <c r="AM11" i="26"/>
  <c r="AF93" i="23"/>
  <c r="AG87" i="23"/>
  <c r="AG93" i="23" s="1"/>
  <c r="AF101" i="23"/>
  <c r="AG88" i="23"/>
  <c r="AG101" i="23" s="1"/>
  <c r="AF96" i="23"/>
  <c r="AG82" i="23"/>
  <c r="AG96" i="23" s="1"/>
  <c r="AF100" i="23"/>
  <c r="AF99" i="23"/>
  <c r="AG83" i="23"/>
  <c r="AF92" i="23"/>
  <c r="AG86" i="23"/>
  <c r="AG92" i="23" s="1"/>
  <c r="J62" i="23" l="1"/>
  <c r="G67" i="23"/>
  <c r="C65" i="23"/>
  <c r="I68" i="23"/>
  <c r="F67" i="23"/>
  <c r="L68" i="23"/>
  <c r="J67" i="23"/>
  <c r="J65" i="23"/>
  <c r="L72" i="23"/>
  <c r="G60" i="23"/>
  <c r="M61" i="23"/>
  <c r="E66" i="23"/>
  <c r="H61" i="23"/>
  <c r="L67" i="23"/>
  <c r="B66" i="23"/>
  <c r="B68" i="23"/>
  <c r="E70" i="23"/>
  <c r="C63" i="23"/>
  <c r="F64" i="23"/>
  <c r="F61" i="23"/>
  <c r="F66" i="23"/>
  <c r="J61" i="23"/>
  <c r="C60" i="23"/>
  <c r="I73" i="23"/>
  <c r="K61" i="23"/>
  <c r="G66" i="23"/>
  <c r="E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J2" i="5"/>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K2" i="5"/>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L2" i="5"/>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M2" i="5"/>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N2" i="5"/>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O2" i="5"/>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P2" i="5"/>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Q2" i="5"/>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R2" i="5"/>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S2" i="5"/>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T2" i="5"/>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U2" i="5"/>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V2" i="5"/>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W2" i="5"/>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X2" i="5"/>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Y2" i="5"/>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Z2" i="5"/>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A2" i="5"/>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B2" i="5"/>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C2" i="5"/>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D2" i="5"/>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AE2" i="5"/>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sharedStrings.xml><?xml version="1.0" encoding="utf-8"?>
<sst xmlns="http://schemas.openxmlformats.org/spreadsheetml/2006/main" count="14980" uniqueCount="1049">
  <si>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</si>
  <si>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</si>
  <si>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</si>
  <si>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</si>
  <si>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</si>
  <si>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</si>
  <si>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</si>
  <si>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</si>
  <si>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</si>
  <si>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</si>
  <si>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</si>
  <si>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</si>
  <si>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</si>
  <si>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</si>
  <si>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</si>
  <si>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</si>
  <si>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</si>
  <si>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</si>
  <si>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</si>
  <si>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</si>
  <si>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</si>
  <si>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</si>
  <si>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</si>
  <si>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</si>
  <si>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</si>
  <si>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</si>
  <si>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</si>
  <si>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</si>
  <si>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</si>
  <si>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</si>
  <si>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</si>
  <si>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</si>
  <si>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</si>
  <si>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</si>
  <si>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</si>
  <si>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</si>
  <si>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</si>
  <si>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</si>
  <si>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</si>
  <si>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</si>
  <si>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</si>
  <si>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</si>
  <si>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</si>
  <si>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</si>
  <si>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</si>
  <si>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</si>
  <si>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</si>
  <si>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</si>
  <si>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</si>
  <si>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</si>
  <si>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</si>
  <si>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</si>
  <si>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</si>
  <si>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</si>
  <si>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</si>
  <si>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</si>
  <si>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</si>
  <si>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</si>
  <si>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</si>
  <si>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</si>
  <si>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</si>
  <si>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</si>
  <si>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</si>
  <si>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</si>
  <si>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</si>
  <si>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</si>
  <si>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</si>
  <si>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</si>
  <si>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</si>
  <si>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</si>
  <si>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</si>
  <si>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</si>
  <si>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</si>
  <si>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</si>
  <si>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</si>
  <si>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</si>
  <si>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</si>
  <si>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</si>
  <si>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</si>
  <si>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</si>
  <si>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</si>
  <si>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</si>
  <si>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</si>
  <si>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</si>
  <si>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</si>
  <si>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</si>
  <si>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</si>
  <si>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</si>
  <si>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</si>
  <si>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</si>
  <si>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</si>
  <si>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</si>
  <si>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</si>
  <si>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</si>
  <si>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</si>
  <si>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</si>
  <si>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</si>
  <si>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</si>
  <si>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</si>
  <si>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</si>
  <si>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</si>
  <si>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</si>
  <si>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</si>
  <si>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</si>
  <si>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</si>
  <si>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</si>
  <si>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</si>
  <si>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</si>
  <si>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</si>
  <si>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</si>
  <si>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</si>
  <si>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</si>
  <si>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</si>
  <si>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</si>
  <si>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</si>
  <si>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</si>
  <si>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</si>
  <si>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</si>
  <si>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</si>
  <si>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</si>
  <si>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</si>
  <si>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</si>
  <si>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</si>
  <si>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</si>
  <si>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</si>
  <si>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</si>
  <si>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</si>
  <si>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</si>
  <si>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</si>
  <si>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</si>
  <si>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</si>
  <si>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</si>
  <si>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</si>
  <si>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</si>
  <si>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</si>
  <si>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</si>
  <si>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</si>
  <si>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</si>
  <si>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</si>
  <si>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</si>
  <si>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</si>
  <si>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</si>
  <si>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</si>
  <si>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</si>
  <si>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</si>
  <si>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</si>
  <si>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</si>
  <si>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</si>
  <si>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</si>
  <si>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</si>
  <si>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</si>
  <si>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</si>
  <si>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</si>
  <si>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</si>
  <si>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</si>
  <si>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</si>
  <si>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</si>
  <si>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</si>
  <si>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</si>
  <si>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</si>
  <si>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</si>
  <si>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</si>
  <si>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</si>
  <si>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</si>
  <si>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</si>
  <si>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</si>
  <si>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</si>
  <si>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</si>
  <si>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</si>
  <si>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</si>
  <si>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</si>
  <si>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</si>
  <si>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</si>
  <si>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</si>
  <si>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</si>
  <si>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</si>
  <si>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</si>
  <si>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</si>
  <si>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</si>
  <si>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</si>
  <si>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</si>
  <si>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</si>
  <si>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</si>
  <si>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</si>
  <si>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</si>
  <si>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</si>
  <si>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</si>
  <si>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</si>
  <si>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</si>
  <si>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</si>
  <si>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</si>
  <si>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</si>
  <si>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</si>
  <si>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</si>
  <si>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</si>
  <si>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</si>
  <si>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</si>
  <si>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</si>
  <si>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</si>
  <si>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</si>
  <si>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</si>
  <si>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</si>
  <si>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</si>
  <si>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</si>
  <si>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</si>
  <si>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</si>
  <si>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</si>
  <si>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</si>
  <si>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</si>
  <si>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</si>
  <si>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</si>
  <si>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</si>
  <si>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</si>
  <si>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</si>
  <si>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</si>
  <si>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</si>
  <si>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</si>
  <si>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</si>
  <si>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</si>
  <si>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</si>
  <si>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</si>
  <si>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</si>
  <si>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</si>
  <si>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</si>
  <si>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</si>
  <si>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</si>
  <si>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</si>
  <si>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</si>
  <si>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</si>
  <si>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</si>
  <si>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</si>
  <si>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</si>
  <si>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</si>
  <si>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</si>
  <si>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</si>
  <si>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</si>
  <si>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</si>
  <si>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</si>
  <si>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</si>
  <si>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</si>
  <si>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</si>
  <si>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</si>
  <si>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</si>
  <si>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</si>
  <si>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</si>
  <si>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</si>
  <si>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</si>
  <si>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</si>
  <si>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</si>
  <si>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</si>
  <si>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</si>
  <si>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</si>
  <si>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</si>
  <si>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</si>
  <si>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</si>
  <si>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</si>
  <si>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</si>
  <si>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</si>
  <si>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</si>
  <si>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</si>
  <si>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</si>
  <si>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</si>
  <si>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</si>
  <si>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</si>
  <si>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</si>
  <si>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</si>
  <si>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</si>
  <si>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</si>
  <si>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</si>
  <si>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Table 3</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</si>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</sst>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0">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s>
  <fills count="26">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s>
  <borders count="10">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cellStyleXfs>
  <cellXfs count="199">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1" fillId="7" borderId="0" xfId="10" applyNumberFormat="1" applyFont="1" applyFill="1"/>
    <xf numFmtId="167" fontId="1" fillId="22" borderId="0" xfId="10" applyNumberFormat="1" applyFont="1" applyFill="1"/>
    <xf numFmtId="167" fontId="0" fillId="0" borderId="0" xfId="10" applyNumberFormat="1" applyFont="1" applyFill="1"/>
    <xf numFmtId="167" fontId="0" fillId="0" borderId="0" xfId="0" applyNumberFormat="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2">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s>
  <tableStyles count="0" defaultTableStyle="TableStyleMedium2" defaultPivotStyle="PivotStyleLight16"/>
  <colors>
    <mruColors>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6.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5.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0.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4.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5"/>
  <sheetViews>
    <sheetView workbookViewId="0">
      <selection activeCell="B1" sqref="B1"/>
    </sheetView>
  </sheetViews>
  <sheetFormatPr defaultRowHeight="15"/>
  <cols>
    <col min="2" max="2" width="70.140625" customWidth="1"/>
    <col min="3" max="3" width="10.7109375" bestFit="1" customWidth="1"/>
    <col min="13" max="14" width="8.7109375" style="163"/>
  </cols>
  <sheetData>
    <row r="1" spans="1:12">
      <c r="A1" s="1" t="s">
        <v>0</v>
      </c>
      <c r="B1" s="85" t="s">
        <v>530</v>
      </c>
      <c r="C1" s="86">
        <v>45301</v>
      </c>
      <c r="D1" s="87"/>
      <c r="E1" s="87"/>
      <c r="F1" s="87"/>
      <c r="G1" s="87"/>
      <c r="H1" s="87"/>
      <c r="I1" s="87"/>
      <c r="J1" s="87"/>
      <c r="K1" s="85" t="s">
        <v>534</v>
      </c>
      <c r="L1" s="85" t="s">
        <v>536</v>
      </c>
    </row>
    <row r="2" spans="1:12">
      <c r="A2" s="1" t="s">
        <v>1</v>
      </c>
      <c r="B2" s="87" t="str">
        <f>LOOKUP(B1,K1:L50,L1:L50)</f>
        <v>CA</v>
      </c>
      <c r="C2" s="87"/>
      <c r="D2" s="87"/>
      <c r="E2" s="87"/>
      <c r="F2" s="87"/>
      <c r="G2" s="87"/>
      <c r="H2" s="87"/>
      <c r="I2" s="87"/>
      <c r="J2" s="87"/>
      <c r="K2" s="85" t="s">
        <v>533</v>
      </c>
      <c r="L2" s="85" t="s">
        <v>537</v>
      </c>
    </row>
    <row r="3" spans="1:12">
      <c r="A3" s="1" t="s">
        <v>273</v>
      </c>
      <c r="K3" s="85" t="s">
        <v>532</v>
      </c>
      <c r="L3" s="85" t="s">
        <v>538</v>
      </c>
    </row>
    <row r="4" spans="1:12">
      <c r="A4" s="1" t="s">
        <v>274</v>
      </c>
      <c r="K4" s="85" t="s">
        <v>531</v>
      </c>
      <c r="L4" s="85" t="s">
        <v>539</v>
      </c>
    </row>
    <row r="5" spans="1:12">
      <c r="K5" s="85" t="s">
        <v>530</v>
      </c>
      <c r="L5" s="85" t="s">
        <v>540</v>
      </c>
    </row>
    <row r="6" spans="1:12">
      <c r="A6" s="1" t="s">
        <v>2</v>
      </c>
      <c r="B6" s="3" t="s">
        <v>110</v>
      </c>
      <c r="E6" s="87"/>
      <c r="K6" s="85" t="s">
        <v>529</v>
      </c>
      <c r="L6" s="85" t="s">
        <v>541</v>
      </c>
    </row>
    <row r="7" spans="1:12">
      <c r="B7" t="s">
        <v>3</v>
      </c>
      <c r="E7" s="88" t="s">
        <v>586</v>
      </c>
      <c r="K7" s="85" t="s">
        <v>528</v>
      </c>
      <c r="L7" s="85" t="s">
        <v>542</v>
      </c>
    </row>
    <row r="8" spans="1:12">
      <c r="B8" s="2" t="s">
        <v>344</v>
      </c>
      <c r="E8" s="87" t="s">
        <v>587</v>
      </c>
      <c r="K8" s="85" t="s">
        <v>527</v>
      </c>
      <c r="L8" s="85" t="s">
        <v>543</v>
      </c>
    </row>
    <row r="9" spans="1:12">
      <c r="B9" t="s">
        <v>345</v>
      </c>
      <c r="E9" s="87" t="s">
        <v>588</v>
      </c>
      <c r="K9" s="85" t="s">
        <v>526</v>
      </c>
      <c r="L9" s="85" t="s">
        <v>544</v>
      </c>
    </row>
    <row r="10" spans="1:12">
      <c r="B10" s="4" t="s">
        <v>312</v>
      </c>
      <c r="E10" s="87"/>
      <c r="K10" s="85" t="s">
        <v>525</v>
      </c>
      <c r="L10" s="85" t="s">
        <v>545</v>
      </c>
    </row>
    <row r="11" spans="1:12">
      <c r="B11" t="s">
        <v>4</v>
      </c>
      <c r="E11" s="87"/>
      <c r="K11" s="85" t="s">
        <v>524</v>
      </c>
      <c r="L11" s="85" t="s">
        <v>546</v>
      </c>
    </row>
    <row r="12" spans="1:12">
      <c r="E12" s="87"/>
      <c r="K12" s="85" t="s">
        <v>523</v>
      </c>
      <c r="L12" s="85" t="s">
        <v>547</v>
      </c>
    </row>
    <row r="13" spans="1:12">
      <c r="B13" s="3" t="s">
        <v>111</v>
      </c>
      <c r="E13" s="87"/>
      <c r="K13" s="85" t="s">
        <v>522</v>
      </c>
      <c r="L13" s="85" t="s">
        <v>548</v>
      </c>
    </row>
    <row r="14" spans="1:12">
      <c r="B14" t="s">
        <v>112</v>
      </c>
      <c r="E14" s="88" t="s">
        <v>589</v>
      </c>
      <c r="K14" s="85" t="s">
        <v>521</v>
      </c>
      <c r="L14" s="85" t="s">
        <v>549</v>
      </c>
    </row>
    <row r="15" spans="1:12">
      <c r="B15" s="2">
        <v>2021</v>
      </c>
      <c r="E15" s="87" t="s">
        <v>3</v>
      </c>
      <c r="K15" s="85" t="s">
        <v>520</v>
      </c>
      <c r="L15" s="85" t="s">
        <v>550</v>
      </c>
    </row>
    <row r="16" spans="1:12">
      <c r="B16" t="s">
        <v>346</v>
      </c>
      <c r="E16" s="89">
        <v>2019</v>
      </c>
      <c r="K16" s="85" t="s">
        <v>519</v>
      </c>
      <c r="L16" s="85" t="s">
        <v>551</v>
      </c>
    </row>
    <row r="17" spans="2:12">
      <c r="B17" s="4" t="s">
        <v>113</v>
      </c>
      <c r="E17" s="87" t="s">
        <v>590</v>
      </c>
      <c r="K17" s="85" t="s">
        <v>518</v>
      </c>
      <c r="L17" s="85" t="s">
        <v>552</v>
      </c>
    </row>
    <row r="18" spans="2:12">
      <c r="B18" t="s">
        <v>114</v>
      </c>
      <c r="E18" s="90" t="s">
        <v>591</v>
      </c>
      <c r="K18" s="85" t="s">
        <v>517</v>
      </c>
      <c r="L18" s="85" t="s">
        <v>553</v>
      </c>
    </row>
    <row r="19" spans="2:12">
      <c r="E19" s="87"/>
      <c r="K19" s="85" t="s">
        <v>516</v>
      </c>
      <c r="L19" s="85" t="s">
        <v>554</v>
      </c>
    </row>
    <row r="20" spans="2:12">
      <c r="B20" s="3" t="s">
        <v>268</v>
      </c>
      <c r="E20" s="87"/>
      <c r="K20" s="85" t="s">
        <v>503</v>
      </c>
      <c r="L20" s="85" t="s">
        <v>555</v>
      </c>
    </row>
    <row r="21" spans="2:12">
      <c r="B21" t="s">
        <v>3</v>
      </c>
      <c r="E21" s="88" t="s">
        <v>592</v>
      </c>
      <c r="K21" s="85" t="s">
        <v>502</v>
      </c>
      <c r="L21" s="85" t="s">
        <v>556</v>
      </c>
    </row>
    <row r="22" spans="2:12">
      <c r="B22" s="2" t="s">
        <v>344</v>
      </c>
      <c r="E22" s="87" t="s">
        <v>593</v>
      </c>
      <c r="K22" s="85" t="s">
        <v>501</v>
      </c>
      <c r="L22" s="85" t="s">
        <v>557</v>
      </c>
    </row>
    <row r="23" spans="2:12">
      <c r="B23" t="s">
        <v>345</v>
      </c>
      <c r="E23" s="87">
        <v>2016</v>
      </c>
      <c r="K23" s="85" t="s">
        <v>500</v>
      </c>
      <c r="L23" s="85" t="s">
        <v>558</v>
      </c>
    </row>
    <row r="24" spans="2:12">
      <c r="B24" s="4" t="s">
        <v>312</v>
      </c>
      <c r="E24" s="87" t="s">
        <v>594</v>
      </c>
      <c r="K24" s="85" t="s">
        <v>499</v>
      </c>
      <c r="L24" s="85" t="s">
        <v>559</v>
      </c>
    </row>
    <row r="25" spans="2:12">
      <c r="B25" t="s">
        <v>269</v>
      </c>
      <c r="E25" s="87" t="s">
        <v>595</v>
      </c>
      <c r="K25" s="85" t="s">
        <v>498</v>
      </c>
      <c r="L25" s="85" t="s">
        <v>560</v>
      </c>
    </row>
    <row r="26" spans="2:12">
      <c r="E26" s="87" t="s">
        <v>596</v>
      </c>
      <c r="K26" s="85" t="s">
        <v>515</v>
      </c>
      <c r="L26" s="85" t="s">
        <v>561</v>
      </c>
    </row>
    <row r="27" spans="2:12">
      <c r="B27" s="3" t="s">
        <v>392</v>
      </c>
      <c r="K27" s="85" t="s">
        <v>514</v>
      </c>
      <c r="L27" s="85" t="s">
        <v>562</v>
      </c>
    </row>
    <row r="28" spans="2:12">
      <c r="B28" t="s">
        <v>393</v>
      </c>
      <c r="K28" s="85" t="s">
        <v>513</v>
      </c>
      <c r="L28" s="85" t="s">
        <v>563</v>
      </c>
    </row>
    <row r="29" spans="2:12">
      <c r="B29" s="2">
        <v>2022</v>
      </c>
      <c r="K29" s="85" t="s">
        <v>512</v>
      </c>
      <c r="L29" s="85" t="s">
        <v>564</v>
      </c>
    </row>
    <row r="30" spans="2:12">
      <c r="B30" t="s">
        <v>394</v>
      </c>
      <c r="K30" s="85" t="s">
        <v>511</v>
      </c>
      <c r="L30" s="85" t="s">
        <v>565</v>
      </c>
    </row>
    <row r="31" spans="2:12">
      <c r="B31" s="4" t="s">
        <v>395</v>
      </c>
      <c r="K31" s="85" t="s">
        <v>510</v>
      </c>
      <c r="L31" s="85" t="s">
        <v>566</v>
      </c>
    </row>
    <row r="32" spans="2:12">
      <c r="B32" s="44" t="s">
        <v>396</v>
      </c>
      <c r="K32" s="85" t="s">
        <v>509</v>
      </c>
      <c r="L32" s="85" t="s">
        <v>567</v>
      </c>
    </row>
    <row r="33" spans="1:12">
      <c r="K33" s="85" t="s">
        <v>508</v>
      </c>
      <c r="L33" s="85" t="s">
        <v>568</v>
      </c>
    </row>
    <row r="34" spans="1:12">
      <c r="B34" s="3" t="s">
        <v>1045</v>
      </c>
      <c r="K34" s="85" t="s">
        <v>507</v>
      </c>
      <c r="L34" s="85" t="s">
        <v>569</v>
      </c>
    </row>
    <row r="35" spans="1:12">
      <c r="B35" t="s">
        <v>1046</v>
      </c>
      <c r="K35" s="85" t="s">
        <v>506</v>
      </c>
      <c r="L35" s="85" t="s">
        <v>570</v>
      </c>
    </row>
    <row r="36" spans="1:12">
      <c r="B36" s="2">
        <v>2023</v>
      </c>
      <c r="K36" s="85" t="s">
        <v>505</v>
      </c>
      <c r="L36" s="85" t="s">
        <v>571</v>
      </c>
    </row>
    <row r="37" spans="1:12">
      <c r="B37" t="s">
        <v>1047</v>
      </c>
      <c r="K37" s="85" t="s">
        <v>504</v>
      </c>
      <c r="L37" s="85" t="s">
        <v>572</v>
      </c>
    </row>
    <row r="38" spans="1:12">
      <c r="B38" t="s">
        <v>1048</v>
      </c>
      <c r="K38" s="85" t="s">
        <v>497</v>
      </c>
      <c r="L38" s="85" t="s">
        <v>573</v>
      </c>
    </row>
    <row r="39" spans="1:12">
      <c r="K39" s="85" t="s">
        <v>496</v>
      </c>
      <c r="L39" s="85" t="s">
        <v>574</v>
      </c>
    </row>
    <row r="40" spans="1:12">
      <c r="K40" s="85" t="s">
        <v>495</v>
      </c>
      <c r="L40" s="85" t="s">
        <v>575</v>
      </c>
    </row>
    <row r="41" spans="1:12">
      <c r="K41" s="85" t="s">
        <v>494</v>
      </c>
      <c r="L41" s="85" t="s">
        <v>576</v>
      </c>
    </row>
    <row r="42" spans="1:12">
      <c r="A42" s="1" t="s">
        <v>115</v>
      </c>
      <c r="K42" s="85" t="s">
        <v>493</v>
      </c>
      <c r="L42" s="85" t="s">
        <v>577</v>
      </c>
    </row>
    <row r="43" spans="1:12">
      <c r="A43" t="s">
        <v>119</v>
      </c>
      <c r="K43" s="85" t="s">
        <v>492</v>
      </c>
      <c r="L43" s="85" t="s">
        <v>578</v>
      </c>
    </row>
    <row r="44" spans="1:12">
      <c r="A44" t="s">
        <v>120</v>
      </c>
      <c r="K44" s="85" t="s">
        <v>491</v>
      </c>
      <c r="L44" s="85" t="s">
        <v>579</v>
      </c>
    </row>
    <row r="45" spans="1:12">
      <c r="A45" t="s">
        <v>121</v>
      </c>
      <c r="K45" s="85" t="s">
        <v>490</v>
      </c>
      <c r="L45" s="85" t="s">
        <v>580</v>
      </c>
    </row>
    <row r="46" spans="1:12">
      <c r="A46" t="s">
        <v>122</v>
      </c>
      <c r="K46" s="85" t="s">
        <v>489</v>
      </c>
      <c r="L46" s="85" t="s">
        <v>581</v>
      </c>
    </row>
    <row r="47" spans="1:12">
      <c r="A47" t="s">
        <v>123</v>
      </c>
      <c r="K47" s="85" t="s">
        <v>488</v>
      </c>
      <c r="L47" s="85" t="s">
        <v>582</v>
      </c>
    </row>
    <row r="48" spans="1:12">
      <c r="K48" s="85" t="s">
        <v>487</v>
      </c>
      <c r="L48" s="85" t="s">
        <v>583</v>
      </c>
    </row>
    <row r="49" spans="1:12">
      <c r="A49" t="s">
        <v>124</v>
      </c>
      <c r="K49" s="85" t="s">
        <v>486</v>
      </c>
      <c r="L49" s="85" t="s">
        <v>584</v>
      </c>
    </row>
    <row r="50" spans="1:12">
      <c r="A50" t="s">
        <v>125</v>
      </c>
      <c r="K50" s="85" t="s">
        <v>485</v>
      </c>
      <c r="L50" s="85" t="s">
        <v>585</v>
      </c>
    </row>
    <row r="52" spans="1:12">
      <c r="A52" t="s">
        <v>116</v>
      </c>
    </row>
    <row r="53" spans="1:12">
      <c r="A53" t="s">
        <v>117</v>
      </c>
    </row>
    <row r="54" spans="1:12">
      <c r="A54" t="s">
        <v>118</v>
      </c>
    </row>
    <row r="56" spans="1:12">
      <c r="A56" t="s">
        <v>134</v>
      </c>
    </row>
    <row r="57" spans="1:12">
      <c r="A57" t="s">
        <v>127</v>
      </c>
    </row>
    <row r="58" spans="1:12">
      <c r="A58" t="s">
        <v>126</v>
      </c>
    </row>
    <row r="60" spans="1:12">
      <c r="A60" s="1" t="s">
        <v>270</v>
      </c>
    </row>
    <row r="61" spans="1:12">
      <c r="A61" t="s">
        <v>271</v>
      </c>
    </row>
    <row r="62" spans="1:12">
      <c r="A62" t="s">
        <v>275</v>
      </c>
    </row>
    <row r="63" spans="1:12">
      <c r="A63" t="s">
        <v>272</v>
      </c>
    </row>
    <row r="65" spans="1:2">
      <c r="A65" s="1" t="s">
        <v>277</v>
      </c>
    </row>
    <row r="66" spans="1:2">
      <c r="A66" s="10">
        <v>2.931E-7</v>
      </c>
      <c r="B66" t="s">
        <v>276</v>
      </c>
    </row>
    <row r="67" spans="1:2">
      <c r="A67" s="11">
        <v>0.88711067149387013</v>
      </c>
      <c r="B67" t="s">
        <v>343</v>
      </c>
    </row>
    <row r="68" spans="1:2">
      <c r="A68" s="11">
        <v>0.84730412960844359</v>
      </c>
      <c r="B68" t="s">
        <v>342</v>
      </c>
    </row>
    <row r="70" spans="1:2">
      <c r="A70" s="90" t="s">
        <v>597</v>
      </c>
    </row>
    <row r="71" spans="1:2">
      <c r="A71" s="87" t="s">
        <v>598</v>
      </c>
    </row>
    <row r="72" spans="1:2">
      <c r="A72" s="87" t="s">
        <v>599</v>
      </c>
    </row>
    <row r="73" spans="1:2">
      <c r="A73" s="87"/>
    </row>
    <row r="74" spans="1:2">
      <c r="A74" s="87" t="s">
        <v>600</v>
      </c>
    </row>
    <row r="75" spans="1:2">
      <c r="A75" s="87" t="s">
        <v>601</v>
      </c>
    </row>
    <row r="76" spans="1:2">
      <c r="A76" s="87"/>
    </row>
    <row r="77" spans="1:2">
      <c r="A77" s="90" t="s">
        <v>602</v>
      </c>
    </row>
    <row r="78" spans="1:2">
      <c r="A78" s="87" t="s">
        <v>603</v>
      </c>
    </row>
    <row r="79" spans="1:2">
      <c r="A79" s="85" t="s">
        <v>604</v>
      </c>
    </row>
    <row r="80" spans="1:2">
      <c r="A80" s="87"/>
    </row>
    <row r="81" spans="1:1">
      <c r="A81" s="90" t="s">
        <v>605</v>
      </c>
    </row>
    <row r="82" spans="1:1">
      <c r="A82" s="87"/>
    </row>
    <row r="83" spans="1:1">
      <c r="A83" s="87" t="s">
        <v>606</v>
      </c>
    </row>
    <row r="84" spans="1:1">
      <c r="A84" s="87" t="s">
        <v>607</v>
      </c>
    </row>
    <row r="85" spans="1:1">
      <c r="A85" s="87"/>
    </row>
  </sheetData>
  <phoneticPr fontId="16" type="noConversion"/>
  <conditionalFormatting sqref="L1:M1048576">
    <cfRule type="duplicateValues" dxfId="4"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5"/>
  <cols>
    <col min="4" max="4" width="13.5703125" bestFit="1" customWidth="1"/>
    <col min="5" max="5" width="18" bestFit="1" customWidth="1"/>
  </cols>
  <sheetData>
    <row r="1" spans="2:5">
      <c r="D1" t="s">
        <v>906</v>
      </c>
      <c r="E1" t="s">
        <v>907</v>
      </c>
    </row>
    <row r="2" spans="2:5">
      <c r="B2" s="85" t="s">
        <v>534</v>
      </c>
      <c r="C2" s="85" t="s">
        <v>536</v>
      </c>
      <c r="D2" t="b">
        <v>0</v>
      </c>
      <c r="E2" t="b">
        <v>0</v>
      </c>
    </row>
    <row r="3" spans="2:5">
      <c r="B3" s="85" t="s">
        <v>533</v>
      </c>
      <c r="C3" s="85" t="s">
        <v>537</v>
      </c>
      <c r="D3" t="b">
        <v>0</v>
      </c>
      <c r="E3" t="b">
        <v>0</v>
      </c>
    </row>
    <row r="4" spans="2:5">
      <c r="B4" s="85" t="s">
        <v>532</v>
      </c>
      <c r="C4" s="85" t="s">
        <v>538</v>
      </c>
      <c r="D4" t="b">
        <v>0</v>
      </c>
      <c r="E4" t="b">
        <v>0</v>
      </c>
    </row>
    <row r="5" spans="2:5">
      <c r="B5" s="85" t="s">
        <v>531</v>
      </c>
      <c r="C5" s="85" t="s">
        <v>539</v>
      </c>
      <c r="D5" t="b">
        <v>0</v>
      </c>
      <c r="E5" t="b">
        <v>0</v>
      </c>
    </row>
    <row r="6" spans="2:5">
      <c r="B6" s="85" t="s">
        <v>530</v>
      </c>
      <c r="C6" s="85" t="s">
        <v>540</v>
      </c>
      <c r="D6" t="b">
        <v>1</v>
      </c>
      <c r="E6" t="b">
        <v>0</v>
      </c>
    </row>
    <row r="7" spans="2:5">
      <c r="B7" s="85" t="s">
        <v>529</v>
      </c>
      <c r="C7" s="85" t="s">
        <v>541</v>
      </c>
      <c r="D7" t="b">
        <v>0</v>
      </c>
      <c r="E7" t="b">
        <v>0</v>
      </c>
    </row>
    <row r="8" spans="2:5">
      <c r="B8" s="85" t="s">
        <v>528</v>
      </c>
      <c r="C8" s="85" t="s">
        <v>542</v>
      </c>
      <c r="D8" t="b">
        <v>0</v>
      </c>
      <c r="E8" t="b">
        <v>0</v>
      </c>
    </row>
    <row r="9" spans="2:5">
      <c r="B9" s="85" t="s">
        <v>527</v>
      </c>
      <c r="C9" s="85" t="s">
        <v>543</v>
      </c>
      <c r="D9" t="b">
        <v>0</v>
      </c>
      <c r="E9" t="b">
        <v>0</v>
      </c>
    </row>
    <row r="10" spans="2:5">
      <c r="B10" s="85" t="s">
        <v>526</v>
      </c>
      <c r="C10" s="85" t="s">
        <v>544</v>
      </c>
      <c r="D10" t="b">
        <v>0</v>
      </c>
      <c r="E10" t="b">
        <v>0</v>
      </c>
    </row>
    <row r="11" spans="2:5">
      <c r="B11" s="85" t="s">
        <v>525</v>
      </c>
      <c r="C11" s="85" t="s">
        <v>545</v>
      </c>
      <c r="D11" t="b">
        <v>0</v>
      </c>
      <c r="E11" t="b">
        <v>0</v>
      </c>
    </row>
    <row r="12" spans="2:5">
      <c r="B12" s="85" t="s">
        <v>524</v>
      </c>
      <c r="C12" s="85" t="s">
        <v>546</v>
      </c>
      <c r="D12" t="b">
        <v>0</v>
      </c>
      <c r="E12" t="b">
        <v>0</v>
      </c>
    </row>
    <row r="13" spans="2:5">
      <c r="B13" s="85" t="s">
        <v>523</v>
      </c>
      <c r="C13" s="85" t="s">
        <v>547</v>
      </c>
      <c r="D13" t="b">
        <v>0</v>
      </c>
      <c r="E13" t="b">
        <v>0</v>
      </c>
    </row>
    <row r="14" spans="2:5">
      <c r="B14" s="85" t="s">
        <v>522</v>
      </c>
      <c r="C14" s="85" t="s">
        <v>548</v>
      </c>
      <c r="D14" t="b">
        <v>0</v>
      </c>
      <c r="E14" t="b">
        <v>0</v>
      </c>
    </row>
    <row r="15" spans="2:5">
      <c r="B15" s="85" t="s">
        <v>521</v>
      </c>
      <c r="C15" s="85" t="s">
        <v>549</v>
      </c>
      <c r="D15" t="b">
        <v>0</v>
      </c>
      <c r="E15" t="b">
        <v>0</v>
      </c>
    </row>
    <row r="16" spans="2:5">
      <c r="B16" s="85" t="s">
        <v>520</v>
      </c>
      <c r="C16" s="85" t="s">
        <v>550</v>
      </c>
      <c r="D16" t="b">
        <v>0</v>
      </c>
      <c r="E16" t="b">
        <v>0</v>
      </c>
    </row>
    <row r="17" spans="2:5">
      <c r="B17" s="85" t="s">
        <v>519</v>
      </c>
      <c r="C17" s="85" t="s">
        <v>551</v>
      </c>
      <c r="D17" t="b">
        <v>0</v>
      </c>
      <c r="E17" t="b">
        <v>0</v>
      </c>
    </row>
    <row r="18" spans="2:5">
      <c r="B18" s="85" t="s">
        <v>518</v>
      </c>
      <c r="C18" s="85" t="s">
        <v>552</v>
      </c>
      <c r="D18" t="b">
        <v>0</v>
      </c>
      <c r="E18" t="b">
        <v>0</v>
      </c>
    </row>
    <row r="19" spans="2:5">
      <c r="B19" s="85" t="s">
        <v>517</v>
      </c>
      <c r="C19" s="85" t="s">
        <v>553</v>
      </c>
      <c r="D19" t="b">
        <v>0</v>
      </c>
      <c r="E19" t="b">
        <v>0</v>
      </c>
    </row>
    <row r="20" spans="2:5">
      <c r="B20" s="85" t="s">
        <v>516</v>
      </c>
      <c r="C20" s="85" t="s">
        <v>554</v>
      </c>
      <c r="D20" t="b">
        <v>0</v>
      </c>
      <c r="E20" t="b">
        <v>1</v>
      </c>
    </row>
    <row r="21" spans="2:5">
      <c r="B21" s="85" t="s">
        <v>503</v>
      </c>
      <c r="C21" s="85" t="s">
        <v>555</v>
      </c>
      <c r="D21" t="b">
        <v>0</v>
      </c>
      <c r="E21" t="b">
        <v>0</v>
      </c>
    </row>
    <row r="22" spans="2:5">
      <c r="B22" s="85" t="s">
        <v>502</v>
      </c>
      <c r="C22" s="85" t="s">
        <v>556</v>
      </c>
      <c r="D22" t="b">
        <v>0</v>
      </c>
      <c r="E22" t="b">
        <v>0</v>
      </c>
    </row>
    <row r="23" spans="2:5">
      <c r="B23" s="85" t="s">
        <v>501</v>
      </c>
      <c r="C23" s="85" t="s">
        <v>557</v>
      </c>
      <c r="D23" t="b">
        <v>0</v>
      </c>
      <c r="E23" t="b">
        <v>1</v>
      </c>
    </row>
    <row r="24" spans="2:5">
      <c r="B24" s="85" t="s">
        <v>500</v>
      </c>
      <c r="C24" s="85" t="s">
        <v>558</v>
      </c>
      <c r="D24" t="b">
        <v>0</v>
      </c>
      <c r="E24" t="b">
        <v>1</v>
      </c>
    </row>
    <row r="25" spans="2:5">
      <c r="B25" s="85" t="s">
        <v>499</v>
      </c>
      <c r="C25" s="85" t="s">
        <v>559</v>
      </c>
      <c r="D25" t="b">
        <v>0</v>
      </c>
      <c r="E25" t="b">
        <v>0</v>
      </c>
    </row>
    <row r="26" spans="2:5">
      <c r="B26" s="85" t="s">
        <v>498</v>
      </c>
      <c r="C26" s="85" t="s">
        <v>560</v>
      </c>
      <c r="D26" t="b">
        <v>0</v>
      </c>
      <c r="E26" t="b">
        <v>0</v>
      </c>
    </row>
    <row r="27" spans="2:5">
      <c r="B27" s="85" t="s">
        <v>515</v>
      </c>
      <c r="C27" s="85" t="s">
        <v>561</v>
      </c>
      <c r="D27" t="b">
        <v>0</v>
      </c>
      <c r="E27" t="b">
        <v>1</v>
      </c>
    </row>
    <row r="28" spans="2:5">
      <c r="B28" s="85" t="s">
        <v>514</v>
      </c>
      <c r="C28" s="85" t="s">
        <v>562</v>
      </c>
      <c r="D28" t="b">
        <v>0</v>
      </c>
      <c r="E28" t="b">
        <v>0</v>
      </c>
    </row>
    <row r="29" spans="2:5">
      <c r="B29" s="85" t="s">
        <v>513</v>
      </c>
      <c r="C29" s="85" t="s">
        <v>563</v>
      </c>
      <c r="D29" t="b">
        <v>0</v>
      </c>
      <c r="E29" t="b">
        <v>0</v>
      </c>
    </row>
    <row r="30" spans="2:5">
      <c r="B30" s="85" t="s">
        <v>512</v>
      </c>
      <c r="C30" s="85" t="s">
        <v>564</v>
      </c>
      <c r="D30" t="b">
        <v>0</v>
      </c>
      <c r="E30" t="b">
        <v>0</v>
      </c>
    </row>
    <row r="31" spans="2:5">
      <c r="B31" s="85" t="s">
        <v>511</v>
      </c>
      <c r="C31" s="85" t="s">
        <v>565</v>
      </c>
      <c r="D31" t="b">
        <v>0</v>
      </c>
      <c r="E31" t="b">
        <v>0</v>
      </c>
    </row>
    <row r="32" spans="2:5">
      <c r="B32" s="85" t="s">
        <v>510</v>
      </c>
      <c r="C32" s="85" t="s">
        <v>566</v>
      </c>
      <c r="D32" t="b">
        <v>0</v>
      </c>
      <c r="E32" t="b">
        <v>0</v>
      </c>
    </row>
    <row r="33" spans="2:5">
      <c r="B33" s="85" t="s">
        <v>509</v>
      </c>
      <c r="C33" s="85" t="s">
        <v>567</v>
      </c>
      <c r="D33" t="b">
        <v>0</v>
      </c>
      <c r="E33" t="b">
        <v>1</v>
      </c>
    </row>
    <row r="34" spans="2:5">
      <c r="B34" s="85" t="s">
        <v>508</v>
      </c>
      <c r="C34" s="85" t="s">
        <v>568</v>
      </c>
      <c r="D34" t="b">
        <v>0</v>
      </c>
      <c r="E34" t="b">
        <v>0</v>
      </c>
    </row>
    <row r="35" spans="2:5">
      <c r="B35" s="85" t="s">
        <v>507</v>
      </c>
      <c r="C35" s="85" t="s">
        <v>569</v>
      </c>
      <c r="D35" t="b">
        <v>0</v>
      </c>
      <c r="E35" t="b">
        <v>1</v>
      </c>
    </row>
    <row r="36" spans="2:5">
      <c r="B36" s="85" t="s">
        <v>506</v>
      </c>
      <c r="C36" s="85" t="s">
        <v>570</v>
      </c>
      <c r="D36" t="b">
        <v>0</v>
      </c>
      <c r="E36" t="b">
        <v>0</v>
      </c>
    </row>
    <row r="37" spans="2:5">
      <c r="B37" s="85" t="s">
        <v>505</v>
      </c>
      <c r="C37" s="85" t="s">
        <v>571</v>
      </c>
      <c r="D37" t="b">
        <v>0</v>
      </c>
      <c r="E37" t="b">
        <v>0</v>
      </c>
    </row>
    <row r="38" spans="2:5">
      <c r="B38" s="85" t="s">
        <v>504</v>
      </c>
      <c r="C38" s="85" t="s">
        <v>572</v>
      </c>
      <c r="D38" t="b">
        <v>0</v>
      </c>
      <c r="E38" t="b">
        <v>0</v>
      </c>
    </row>
    <row r="39" spans="2:5">
      <c r="B39" s="85" t="s">
        <v>497</v>
      </c>
      <c r="C39" s="85" t="s">
        <v>573</v>
      </c>
      <c r="D39" t="b">
        <v>0</v>
      </c>
      <c r="E39" t="b">
        <v>0</v>
      </c>
    </row>
    <row r="40" spans="2:5">
      <c r="B40" s="85" t="s">
        <v>496</v>
      </c>
      <c r="C40" s="85" t="s">
        <v>574</v>
      </c>
      <c r="D40" t="b">
        <v>0</v>
      </c>
      <c r="E40" t="b">
        <v>0</v>
      </c>
    </row>
    <row r="41" spans="2:5">
      <c r="B41" s="85" t="s">
        <v>495</v>
      </c>
      <c r="C41" s="85" t="s">
        <v>575</v>
      </c>
      <c r="D41" t="b">
        <v>0</v>
      </c>
      <c r="E41" t="b">
        <v>0</v>
      </c>
    </row>
    <row r="42" spans="2:5">
      <c r="B42" s="85" t="s">
        <v>494</v>
      </c>
      <c r="C42" s="85" t="s">
        <v>576</v>
      </c>
      <c r="D42" t="b">
        <v>0</v>
      </c>
      <c r="E42" t="b">
        <v>0</v>
      </c>
    </row>
    <row r="43" spans="2:5">
      <c r="B43" s="85" t="s">
        <v>493</v>
      </c>
      <c r="C43" s="85" t="s">
        <v>577</v>
      </c>
      <c r="D43" t="b">
        <v>0</v>
      </c>
      <c r="E43" t="b">
        <v>0</v>
      </c>
    </row>
    <row r="44" spans="2:5">
      <c r="B44" s="85" t="s">
        <v>492</v>
      </c>
      <c r="C44" s="85" t="s">
        <v>578</v>
      </c>
      <c r="D44" t="b">
        <v>1</v>
      </c>
      <c r="E44" t="b">
        <v>0</v>
      </c>
    </row>
    <row r="45" spans="2:5">
      <c r="B45" s="85" t="s">
        <v>491</v>
      </c>
      <c r="C45" s="85" t="s">
        <v>579</v>
      </c>
      <c r="D45" t="b">
        <v>0</v>
      </c>
      <c r="E45" t="b">
        <v>0</v>
      </c>
    </row>
    <row r="46" spans="2:5">
      <c r="B46" s="85" t="s">
        <v>490</v>
      </c>
      <c r="C46" s="85" t="s">
        <v>580</v>
      </c>
      <c r="D46" t="b">
        <v>0</v>
      </c>
      <c r="E46" t="b">
        <v>1</v>
      </c>
    </row>
    <row r="47" spans="2:5">
      <c r="B47" s="85" t="s">
        <v>489</v>
      </c>
      <c r="C47" s="85" t="s">
        <v>581</v>
      </c>
      <c r="D47" t="b">
        <v>0</v>
      </c>
      <c r="E47" t="b">
        <v>0</v>
      </c>
    </row>
    <row r="48" spans="2:5">
      <c r="B48" s="85" t="s">
        <v>488</v>
      </c>
      <c r="C48" s="85" t="s">
        <v>582</v>
      </c>
      <c r="D48" t="b">
        <v>0</v>
      </c>
      <c r="E48" t="b">
        <v>1</v>
      </c>
    </row>
    <row r="49" spans="2:5">
      <c r="B49" s="85" t="s">
        <v>487</v>
      </c>
      <c r="C49" s="85" t="s">
        <v>583</v>
      </c>
      <c r="D49" t="b">
        <v>0</v>
      </c>
      <c r="E49" t="b">
        <v>0</v>
      </c>
    </row>
    <row r="50" spans="2:5">
      <c r="B50" s="85" t="s">
        <v>486</v>
      </c>
      <c r="C50" s="85" t="s">
        <v>584</v>
      </c>
      <c r="D50" t="b">
        <v>0</v>
      </c>
      <c r="E50" t="b">
        <v>0</v>
      </c>
    </row>
    <row r="51" spans="2:5">
      <c r="B51" s="85" t="s">
        <v>485</v>
      </c>
      <c r="C51" s="85" t="s">
        <v>585</v>
      </c>
      <c r="D51" t="b">
        <v>0</v>
      </c>
      <c r="E51" t="b">
        <v>0</v>
      </c>
    </row>
  </sheetData>
  <conditionalFormatting sqref="A1:XFD1048576">
    <cfRule type="containsText" dxfId="3" priority="1" operator="containsText" text="true">
      <formula>NOT(ISERROR(SEARCH("true",A1)))</formula>
    </cfRule>
  </conditionalFormatting>
  <conditionalFormatting sqref="C2:C51">
    <cfRule type="duplicateValues" dxfId="2" priority="2"/>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46" t="s">
        <v>397</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398</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399</v>
      </c>
      <c r="E4" s="50"/>
      <c r="F4" s="50"/>
      <c r="G4" s="66" t="s">
        <v>316</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400</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401</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319</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321</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322</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402</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278</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403</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278</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279</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305</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280</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7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294</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308</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281</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404</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405</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406</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84"/>
      <c r="C112" s="184"/>
      <c r="D112" s="184"/>
      <c r="E112" s="184"/>
      <c r="F112" s="184"/>
      <c r="G112" s="184"/>
      <c r="H112" s="184"/>
      <c r="I112" s="184"/>
      <c r="J112" s="184"/>
      <c r="K112" s="184"/>
      <c r="L112" s="184"/>
      <c r="M112" s="184"/>
      <c r="N112" s="184"/>
      <c r="O112" s="184"/>
      <c r="P112" s="184"/>
      <c r="Q112" s="184"/>
      <c r="R112" s="184"/>
      <c r="S112" s="184"/>
      <c r="T112" s="184"/>
      <c r="U112" s="184"/>
      <c r="V112" s="184"/>
      <c r="W112" s="184"/>
      <c r="X112" s="184"/>
      <c r="Y112" s="184"/>
      <c r="Z112" s="184"/>
      <c r="AA112" s="184"/>
      <c r="AB112" s="184"/>
      <c r="AC112" s="184"/>
      <c r="AD112" s="184"/>
      <c r="AE112" s="184"/>
      <c r="AF112" s="184"/>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84"/>
      <c r="C308" s="184"/>
      <c r="D308" s="184"/>
      <c r="E308" s="184"/>
      <c r="F308" s="184"/>
      <c r="G308" s="184"/>
      <c r="H308" s="184"/>
      <c r="I308" s="184"/>
      <c r="J308" s="184"/>
      <c r="K308" s="184"/>
      <c r="L308" s="184"/>
      <c r="M308" s="184"/>
      <c r="N308" s="184"/>
      <c r="O308" s="184"/>
      <c r="P308" s="184"/>
      <c r="Q308" s="184"/>
      <c r="R308" s="184"/>
      <c r="S308" s="184"/>
      <c r="T308" s="184"/>
      <c r="U308" s="184"/>
      <c r="V308" s="184"/>
      <c r="W308" s="184"/>
      <c r="X308" s="184"/>
      <c r="Y308" s="184"/>
      <c r="Z308" s="184"/>
      <c r="AA308" s="184"/>
      <c r="AB308" s="184"/>
      <c r="AC308" s="184"/>
      <c r="AD308" s="184"/>
      <c r="AE308" s="184"/>
      <c r="AF308" s="184"/>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85"/>
      <c r="C500" s="184"/>
      <c r="D500" s="184"/>
      <c r="E500" s="184"/>
      <c r="F500" s="184"/>
      <c r="G500" s="184"/>
      <c r="H500" s="184"/>
      <c r="I500" s="184"/>
      <c r="J500" s="184"/>
      <c r="K500" s="184"/>
      <c r="L500" s="184"/>
      <c r="M500" s="184"/>
      <c r="N500" s="184"/>
      <c r="O500" s="184"/>
      <c r="P500" s="184"/>
      <c r="Q500" s="184"/>
      <c r="R500" s="184"/>
      <c r="S500" s="184"/>
      <c r="T500" s="184"/>
      <c r="U500" s="184"/>
      <c r="V500" s="184"/>
      <c r="W500" s="184"/>
      <c r="X500" s="184"/>
      <c r="Y500" s="184"/>
      <c r="Z500" s="184"/>
      <c r="AA500" s="184"/>
      <c r="AB500" s="184"/>
      <c r="AC500" s="184"/>
      <c r="AD500" s="184"/>
      <c r="AE500" s="184"/>
      <c r="AF500" s="184"/>
      <c r="AG500" s="184"/>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84"/>
      <c r="C511" s="184"/>
      <c r="D511" s="184"/>
      <c r="E511" s="184"/>
      <c r="F511" s="184"/>
      <c r="G511" s="184"/>
      <c r="H511" s="184"/>
      <c r="I511" s="184"/>
      <c r="J511" s="184"/>
      <c r="K511" s="184"/>
      <c r="L511" s="184"/>
      <c r="M511" s="184"/>
      <c r="N511" s="184"/>
      <c r="O511" s="184"/>
      <c r="P511" s="184"/>
      <c r="Q511" s="184"/>
      <c r="R511" s="184"/>
      <c r="S511" s="184"/>
      <c r="T511" s="184"/>
      <c r="U511" s="184"/>
      <c r="V511" s="184"/>
      <c r="W511" s="184"/>
      <c r="X511" s="184"/>
      <c r="Y511" s="184"/>
      <c r="Z511" s="184"/>
      <c r="AA511" s="184"/>
      <c r="AB511" s="184"/>
      <c r="AC511" s="184"/>
      <c r="AD511" s="184"/>
      <c r="AE511" s="184"/>
      <c r="AF511" s="184"/>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84"/>
      <c r="C712" s="184"/>
      <c r="D712" s="184"/>
      <c r="E712" s="184"/>
      <c r="F712" s="184"/>
      <c r="G712" s="184"/>
      <c r="H712" s="184"/>
      <c r="I712" s="184"/>
      <c r="J712" s="184"/>
      <c r="K712" s="184"/>
      <c r="L712" s="184"/>
      <c r="M712" s="184"/>
      <c r="N712" s="184"/>
      <c r="O712" s="184"/>
      <c r="P712" s="184"/>
      <c r="Q712" s="184"/>
      <c r="R712" s="184"/>
      <c r="S712" s="184"/>
      <c r="T712" s="184"/>
      <c r="U712" s="184"/>
      <c r="V712" s="184"/>
      <c r="W712" s="184"/>
      <c r="X712" s="184"/>
      <c r="Y712" s="184"/>
      <c r="Z712" s="184"/>
      <c r="AA712" s="184"/>
      <c r="AB712" s="184"/>
      <c r="AC712" s="184"/>
      <c r="AD712" s="184"/>
      <c r="AE712" s="184"/>
      <c r="AF712" s="184"/>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84"/>
      <c r="C887" s="184"/>
      <c r="D887" s="184"/>
      <c r="E887" s="184"/>
      <c r="F887" s="184"/>
      <c r="G887" s="184"/>
      <c r="H887" s="184"/>
      <c r="I887" s="184"/>
      <c r="J887" s="184"/>
      <c r="K887" s="184"/>
      <c r="L887" s="184"/>
      <c r="M887" s="184"/>
      <c r="N887" s="184"/>
      <c r="O887" s="184"/>
      <c r="P887" s="184"/>
      <c r="Q887" s="184"/>
      <c r="R887" s="184"/>
      <c r="S887" s="184"/>
      <c r="T887" s="184"/>
      <c r="U887" s="184"/>
      <c r="V887" s="184"/>
      <c r="W887" s="184"/>
      <c r="X887" s="184"/>
      <c r="Y887" s="184"/>
      <c r="Z887" s="184"/>
      <c r="AA887" s="184"/>
      <c r="AB887" s="184"/>
      <c r="AC887" s="184"/>
      <c r="AD887" s="184"/>
      <c r="AE887" s="184"/>
      <c r="AF887" s="184"/>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84"/>
      <c r="C1101" s="184"/>
      <c r="D1101" s="184"/>
      <c r="E1101" s="184"/>
      <c r="F1101" s="184"/>
      <c r="G1101" s="184"/>
      <c r="H1101" s="184"/>
      <c r="I1101" s="184"/>
      <c r="J1101" s="184"/>
      <c r="K1101" s="184"/>
      <c r="L1101" s="184"/>
      <c r="M1101" s="184"/>
      <c r="N1101" s="184"/>
      <c r="O1101" s="184"/>
      <c r="P1101" s="184"/>
      <c r="Q1101" s="184"/>
      <c r="R1101" s="184"/>
      <c r="S1101" s="184"/>
      <c r="T1101" s="184"/>
      <c r="U1101" s="184"/>
      <c r="V1101" s="184"/>
      <c r="W1101" s="184"/>
      <c r="X1101" s="184"/>
      <c r="Y1101" s="184"/>
      <c r="Z1101" s="184"/>
      <c r="AA1101" s="184"/>
      <c r="AB1101" s="184"/>
      <c r="AC1101" s="184"/>
      <c r="AD1101" s="184"/>
      <c r="AE1101" s="184"/>
      <c r="AF1101" s="184"/>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84"/>
      <c r="C1229" s="184"/>
      <c r="D1229" s="184"/>
      <c r="E1229" s="184"/>
      <c r="F1229" s="184"/>
      <c r="G1229" s="184"/>
      <c r="H1229" s="184"/>
      <c r="I1229" s="184"/>
      <c r="J1229" s="184"/>
      <c r="K1229" s="184"/>
      <c r="L1229" s="184"/>
      <c r="M1229" s="184"/>
      <c r="N1229" s="184"/>
      <c r="O1229" s="184"/>
      <c r="P1229" s="184"/>
      <c r="Q1229" s="184"/>
      <c r="R1229" s="184"/>
      <c r="S1229" s="184"/>
      <c r="T1229" s="184"/>
      <c r="U1229" s="184"/>
      <c r="V1229" s="184"/>
      <c r="W1229" s="184"/>
      <c r="X1229" s="184"/>
      <c r="Y1229" s="184"/>
      <c r="Z1229" s="184"/>
      <c r="AA1229" s="184"/>
      <c r="AB1229" s="184"/>
      <c r="AC1229" s="184"/>
      <c r="AD1229" s="184"/>
      <c r="AE1229" s="184"/>
      <c r="AF1229" s="184"/>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84"/>
      <c r="C1390" s="184"/>
      <c r="D1390" s="184"/>
      <c r="E1390" s="184"/>
      <c r="F1390" s="184"/>
      <c r="G1390" s="184"/>
      <c r="H1390" s="184"/>
      <c r="I1390" s="184"/>
      <c r="J1390" s="184"/>
      <c r="K1390" s="184"/>
      <c r="L1390" s="184"/>
      <c r="M1390" s="184"/>
      <c r="N1390" s="184"/>
      <c r="O1390" s="184"/>
      <c r="P1390" s="184"/>
      <c r="Q1390" s="184"/>
      <c r="R1390" s="184"/>
      <c r="S1390" s="184"/>
      <c r="T1390" s="184"/>
      <c r="U1390" s="184"/>
      <c r="V1390" s="184"/>
      <c r="W1390" s="184"/>
      <c r="X1390" s="184"/>
      <c r="Y1390" s="184"/>
      <c r="Z1390" s="184"/>
      <c r="AA1390" s="184"/>
      <c r="AB1390" s="184"/>
      <c r="AC1390" s="184"/>
      <c r="AD1390" s="184"/>
      <c r="AE1390" s="184"/>
      <c r="AF1390" s="184"/>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84"/>
      <c r="C1502" s="184"/>
      <c r="D1502" s="184"/>
      <c r="E1502" s="184"/>
      <c r="F1502" s="184"/>
      <c r="G1502" s="184"/>
      <c r="H1502" s="184"/>
      <c r="I1502" s="184"/>
      <c r="J1502" s="184"/>
      <c r="K1502" s="184"/>
      <c r="L1502" s="184"/>
      <c r="M1502" s="184"/>
      <c r="N1502" s="184"/>
      <c r="O1502" s="184"/>
      <c r="P1502" s="184"/>
      <c r="Q1502" s="184"/>
      <c r="R1502" s="184"/>
      <c r="S1502" s="184"/>
      <c r="T1502" s="184"/>
      <c r="U1502" s="184"/>
      <c r="V1502" s="184"/>
      <c r="W1502" s="184"/>
      <c r="X1502" s="184"/>
      <c r="Y1502" s="184"/>
      <c r="Z1502" s="184"/>
      <c r="AA1502" s="184"/>
      <c r="AB1502" s="184"/>
      <c r="AC1502" s="184"/>
      <c r="AD1502" s="184"/>
      <c r="AE1502" s="184"/>
      <c r="AF1502" s="184"/>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84"/>
      <c r="C1604" s="184"/>
      <c r="D1604" s="184"/>
      <c r="E1604" s="184"/>
      <c r="F1604" s="184"/>
      <c r="G1604" s="184"/>
      <c r="H1604" s="184"/>
      <c r="I1604" s="184"/>
      <c r="J1604" s="184"/>
      <c r="K1604" s="184"/>
      <c r="L1604" s="184"/>
      <c r="M1604" s="184"/>
      <c r="N1604" s="184"/>
      <c r="O1604" s="184"/>
      <c r="P1604" s="184"/>
      <c r="Q1604" s="184"/>
      <c r="R1604" s="184"/>
      <c r="S1604" s="184"/>
      <c r="T1604" s="184"/>
      <c r="U1604" s="184"/>
      <c r="V1604" s="184"/>
      <c r="W1604" s="184"/>
      <c r="X1604" s="184"/>
      <c r="Y1604" s="184"/>
      <c r="Z1604" s="184"/>
      <c r="AA1604" s="184"/>
      <c r="AB1604" s="184"/>
      <c r="AC1604" s="184"/>
      <c r="AD1604" s="184"/>
      <c r="AE1604" s="184"/>
      <c r="AF1604" s="184"/>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84"/>
      <c r="C1699" s="184"/>
      <c r="D1699" s="184"/>
      <c r="E1699" s="184"/>
      <c r="F1699" s="184"/>
      <c r="G1699" s="184"/>
      <c r="H1699" s="184"/>
      <c r="I1699" s="184"/>
      <c r="J1699" s="184"/>
      <c r="K1699" s="184"/>
      <c r="L1699" s="184"/>
      <c r="M1699" s="184"/>
      <c r="N1699" s="184"/>
      <c r="O1699" s="184"/>
      <c r="P1699" s="184"/>
      <c r="Q1699" s="184"/>
      <c r="R1699" s="184"/>
      <c r="S1699" s="184"/>
      <c r="T1699" s="184"/>
      <c r="U1699" s="184"/>
      <c r="V1699" s="184"/>
      <c r="W1699" s="184"/>
      <c r="X1699" s="184"/>
      <c r="Y1699" s="184"/>
      <c r="Z1699" s="184"/>
      <c r="AA1699" s="184"/>
      <c r="AB1699" s="184"/>
      <c r="AC1699" s="184"/>
      <c r="AD1699" s="184"/>
      <c r="AE1699" s="184"/>
      <c r="AF1699" s="184"/>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84"/>
      <c r="C1945" s="184"/>
      <c r="D1945" s="184"/>
      <c r="E1945" s="184"/>
      <c r="F1945" s="184"/>
      <c r="G1945" s="184"/>
      <c r="H1945" s="184"/>
      <c r="I1945" s="184"/>
      <c r="J1945" s="184"/>
      <c r="K1945" s="184"/>
      <c r="L1945" s="184"/>
      <c r="M1945" s="184"/>
      <c r="N1945" s="184"/>
      <c r="O1945" s="184"/>
      <c r="P1945" s="184"/>
      <c r="Q1945" s="184"/>
      <c r="R1945" s="184"/>
      <c r="S1945" s="184"/>
      <c r="T1945" s="184"/>
      <c r="U1945" s="184"/>
      <c r="V1945" s="184"/>
      <c r="W1945" s="184"/>
      <c r="X1945" s="184"/>
      <c r="Y1945" s="184"/>
      <c r="Z1945" s="184"/>
      <c r="AA1945" s="184"/>
      <c r="AB1945" s="184"/>
      <c r="AC1945" s="184"/>
      <c r="AD1945" s="184"/>
      <c r="AE1945" s="184"/>
      <c r="AF1945" s="184"/>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84"/>
      <c r="C2031" s="184"/>
      <c r="D2031" s="184"/>
      <c r="E2031" s="184"/>
      <c r="F2031" s="184"/>
      <c r="G2031" s="184"/>
      <c r="H2031" s="184"/>
      <c r="I2031" s="184"/>
      <c r="J2031" s="184"/>
      <c r="K2031" s="184"/>
      <c r="L2031" s="184"/>
      <c r="M2031" s="184"/>
      <c r="N2031" s="184"/>
      <c r="O2031" s="184"/>
      <c r="P2031" s="184"/>
      <c r="Q2031" s="184"/>
      <c r="R2031" s="184"/>
      <c r="S2031" s="184"/>
      <c r="T2031" s="184"/>
      <c r="U2031" s="184"/>
      <c r="V2031" s="184"/>
      <c r="W2031" s="184"/>
      <c r="X2031" s="184"/>
      <c r="Y2031" s="184"/>
      <c r="Z2031" s="184"/>
      <c r="AA2031" s="184"/>
      <c r="AB2031" s="184"/>
      <c r="AC2031" s="184"/>
      <c r="AD2031" s="184"/>
      <c r="AE2031" s="184"/>
      <c r="AF2031" s="184"/>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84"/>
      <c r="C2153" s="184"/>
      <c r="D2153" s="184"/>
      <c r="E2153" s="184"/>
      <c r="F2153" s="184"/>
      <c r="G2153" s="184"/>
      <c r="H2153" s="184"/>
      <c r="I2153" s="184"/>
      <c r="J2153" s="184"/>
      <c r="K2153" s="184"/>
      <c r="L2153" s="184"/>
      <c r="M2153" s="184"/>
      <c r="N2153" s="184"/>
      <c r="O2153" s="184"/>
      <c r="P2153" s="184"/>
      <c r="Q2153" s="184"/>
      <c r="R2153" s="184"/>
      <c r="S2153" s="184"/>
      <c r="T2153" s="184"/>
      <c r="U2153" s="184"/>
      <c r="V2153" s="184"/>
      <c r="W2153" s="184"/>
      <c r="X2153" s="184"/>
      <c r="Y2153" s="184"/>
      <c r="Z2153" s="184"/>
      <c r="AA2153" s="184"/>
      <c r="AB2153" s="184"/>
      <c r="AC2153" s="184"/>
      <c r="AD2153" s="184"/>
      <c r="AE2153" s="184"/>
      <c r="AF2153" s="184"/>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84"/>
      <c r="C2317" s="184"/>
      <c r="D2317" s="184"/>
      <c r="E2317" s="184"/>
      <c r="F2317" s="184"/>
      <c r="G2317" s="184"/>
      <c r="H2317" s="184"/>
      <c r="I2317" s="184"/>
      <c r="J2317" s="184"/>
      <c r="K2317" s="184"/>
      <c r="L2317" s="184"/>
      <c r="M2317" s="184"/>
      <c r="N2317" s="184"/>
      <c r="O2317" s="184"/>
      <c r="P2317" s="184"/>
      <c r="Q2317" s="184"/>
      <c r="R2317" s="184"/>
      <c r="S2317" s="184"/>
      <c r="T2317" s="184"/>
      <c r="U2317" s="184"/>
      <c r="V2317" s="184"/>
      <c r="W2317" s="184"/>
      <c r="X2317" s="184"/>
      <c r="Y2317" s="184"/>
      <c r="Z2317" s="184"/>
      <c r="AA2317" s="184"/>
      <c r="AB2317" s="184"/>
      <c r="AC2317" s="184"/>
      <c r="AD2317" s="184"/>
      <c r="AE2317" s="184"/>
      <c r="AF2317" s="184"/>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84"/>
      <c r="C2419" s="184"/>
      <c r="D2419" s="184"/>
      <c r="E2419" s="184"/>
      <c r="F2419" s="184"/>
      <c r="G2419" s="184"/>
      <c r="H2419" s="184"/>
      <c r="I2419" s="184"/>
      <c r="J2419" s="184"/>
      <c r="K2419" s="184"/>
      <c r="L2419" s="184"/>
      <c r="M2419" s="184"/>
      <c r="N2419" s="184"/>
      <c r="O2419" s="184"/>
      <c r="P2419" s="184"/>
      <c r="Q2419" s="184"/>
      <c r="R2419" s="184"/>
      <c r="S2419" s="184"/>
      <c r="T2419" s="184"/>
      <c r="U2419" s="184"/>
      <c r="V2419" s="184"/>
      <c r="W2419" s="184"/>
      <c r="X2419" s="184"/>
      <c r="Y2419" s="184"/>
      <c r="Z2419" s="184"/>
      <c r="AA2419" s="184"/>
      <c r="AB2419" s="184"/>
      <c r="AC2419" s="184"/>
      <c r="AD2419" s="184"/>
      <c r="AE2419" s="184"/>
      <c r="AF2419" s="184"/>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84"/>
      <c r="C2509" s="184"/>
      <c r="D2509" s="184"/>
      <c r="E2509" s="184"/>
      <c r="F2509" s="184"/>
      <c r="G2509" s="184"/>
      <c r="H2509" s="184"/>
      <c r="I2509" s="184"/>
      <c r="J2509" s="184"/>
      <c r="K2509" s="184"/>
      <c r="L2509" s="184"/>
      <c r="M2509" s="184"/>
      <c r="N2509" s="184"/>
      <c r="O2509" s="184"/>
      <c r="P2509" s="184"/>
      <c r="Q2509" s="184"/>
      <c r="R2509" s="184"/>
      <c r="S2509" s="184"/>
      <c r="T2509" s="184"/>
      <c r="U2509" s="184"/>
      <c r="V2509" s="184"/>
      <c r="W2509" s="184"/>
      <c r="X2509" s="184"/>
      <c r="Y2509" s="184"/>
      <c r="Z2509" s="184"/>
      <c r="AA2509" s="184"/>
      <c r="AB2509" s="184"/>
      <c r="AC2509" s="184"/>
      <c r="AD2509" s="184"/>
      <c r="AE2509" s="184"/>
      <c r="AF2509" s="184"/>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84"/>
      <c r="C2598" s="184"/>
      <c r="D2598" s="184"/>
      <c r="E2598" s="184"/>
      <c r="F2598" s="184"/>
      <c r="G2598" s="184"/>
      <c r="H2598" s="184"/>
      <c r="I2598" s="184"/>
      <c r="J2598" s="184"/>
      <c r="K2598" s="184"/>
      <c r="L2598" s="184"/>
      <c r="M2598" s="184"/>
      <c r="N2598" s="184"/>
      <c r="O2598" s="184"/>
      <c r="P2598" s="184"/>
      <c r="Q2598" s="184"/>
      <c r="R2598" s="184"/>
      <c r="S2598" s="184"/>
      <c r="T2598" s="184"/>
      <c r="U2598" s="184"/>
      <c r="V2598" s="184"/>
      <c r="W2598" s="184"/>
      <c r="X2598" s="184"/>
      <c r="Y2598" s="184"/>
      <c r="Z2598" s="184"/>
      <c r="AA2598" s="184"/>
      <c r="AB2598" s="184"/>
      <c r="AC2598" s="184"/>
      <c r="AD2598" s="184"/>
      <c r="AE2598" s="184"/>
      <c r="AF2598" s="184"/>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84"/>
      <c r="C2719" s="184"/>
      <c r="D2719" s="184"/>
      <c r="E2719" s="184"/>
      <c r="F2719" s="184"/>
      <c r="G2719" s="184"/>
      <c r="H2719" s="184"/>
      <c r="I2719" s="184"/>
      <c r="J2719" s="184"/>
      <c r="K2719" s="184"/>
      <c r="L2719" s="184"/>
      <c r="M2719" s="184"/>
      <c r="N2719" s="184"/>
      <c r="O2719" s="184"/>
      <c r="P2719" s="184"/>
      <c r="Q2719" s="184"/>
      <c r="R2719" s="184"/>
      <c r="S2719" s="184"/>
      <c r="T2719" s="184"/>
      <c r="U2719" s="184"/>
      <c r="V2719" s="184"/>
      <c r="W2719" s="184"/>
      <c r="X2719" s="184"/>
      <c r="Y2719" s="184"/>
      <c r="Z2719" s="184"/>
      <c r="AA2719" s="184"/>
      <c r="AB2719" s="184"/>
      <c r="AC2719" s="184"/>
      <c r="AD2719" s="184"/>
      <c r="AE2719" s="184"/>
      <c r="AF2719" s="184"/>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84"/>
      <c r="C2837" s="184"/>
      <c r="D2837" s="184"/>
      <c r="E2837" s="184"/>
      <c r="F2837" s="184"/>
      <c r="G2837" s="184"/>
      <c r="H2837" s="184"/>
      <c r="I2837" s="184"/>
      <c r="J2837" s="184"/>
      <c r="K2837" s="184"/>
      <c r="L2837" s="184"/>
      <c r="M2837" s="184"/>
      <c r="N2837" s="184"/>
      <c r="O2837" s="184"/>
      <c r="P2837" s="184"/>
      <c r="Q2837" s="184"/>
      <c r="R2837" s="184"/>
      <c r="S2837" s="184"/>
      <c r="T2837" s="184"/>
      <c r="U2837" s="184"/>
      <c r="V2837" s="184"/>
      <c r="W2837" s="184"/>
      <c r="X2837" s="184"/>
      <c r="Y2837" s="184"/>
      <c r="Z2837" s="184"/>
      <c r="AA2837" s="184"/>
      <c r="AB2837" s="184"/>
      <c r="AC2837" s="184"/>
      <c r="AD2837" s="184"/>
      <c r="AE2837" s="184"/>
      <c r="AF2837" s="184"/>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313</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314</v>
      </c>
      <c r="E3" s="31"/>
      <c r="F3" s="31"/>
      <c r="G3" s="31"/>
    </row>
    <row r="4" spans="1:33" ht="15" customHeight="1">
      <c r="C4" s="31" t="s">
        <v>35</v>
      </c>
      <c r="D4" s="31" t="s">
        <v>315</v>
      </c>
      <c r="E4" s="31"/>
      <c r="F4" s="31"/>
      <c r="G4" s="31" t="s">
        <v>316</v>
      </c>
    </row>
    <row r="5" spans="1:33" ht="15" customHeight="1">
      <c r="C5" s="31" t="s">
        <v>33</v>
      </c>
      <c r="D5" s="31" t="s">
        <v>317</v>
      </c>
      <c r="E5" s="31"/>
      <c r="F5" s="31"/>
      <c r="G5" s="31"/>
    </row>
    <row r="6" spans="1:33" ht="15" customHeight="1">
      <c r="C6" s="31" t="s">
        <v>32</v>
      </c>
      <c r="D6" s="31"/>
      <c r="E6" s="31" t="s">
        <v>318</v>
      </c>
      <c r="F6" s="31"/>
      <c r="G6" s="31"/>
    </row>
    <row r="10" spans="1:33" ht="15" customHeight="1">
      <c r="A10" s="6" t="s">
        <v>5</v>
      </c>
      <c r="B10" s="15" t="s">
        <v>6</v>
      </c>
      <c r="AG10" s="36" t="s">
        <v>319</v>
      </c>
    </row>
    <row r="11" spans="1:33" ht="15" customHeight="1">
      <c r="B11" s="13" t="s">
        <v>7</v>
      </c>
      <c r="AG11" s="36" t="s">
        <v>321</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322</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323</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278</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328</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278</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279</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305</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280</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75" thickBot="1"/>
    <row r="39" spans="1:33">
      <c r="B39" s="24" t="s">
        <v>294</v>
      </c>
    </row>
    <row r="40" spans="1:33">
      <c r="B40" s="7" t="s">
        <v>308</v>
      </c>
    </row>
    <row r="41" spans="1:33">
      <c r="B41" s="7" t="s">
        <v>281</v>
      </c>
    </row>
    <row r="42" spans="1:33">
      <c r="B42" s="7" t="s">
        <v>31</v>
      </c>
    </row>
    <row r="43" spans="1:33">
      <c r="B43" s="7" t="s">
        <v>30</v>
      </c>
    </row>
    <row r="44" spans="1:33">
      <c r="B44" s="7" t="s">
        <v>329</v>
      </c>
    </row>
    <row r="45" spans="1:33">
      <c r="B45" s="7" t="s">
        <v>327</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86"/>
      <c r="C112" s="186"/>
      <c r="D112" s="186"/>
      <c r="E112" s="186"/>
      <c r="F112" s="186"/>
      <c r="G112" s="186"/>
      <c r="H112" s="186"/>
      <c r="I112" s="186"/>
      <c r="J112" s="186"/>
      <c r="K112" s="186"/>
      <c r="L112" s="186"/>
      <c r="M112" s="186"/>
      <c r="N112" s="186"/>
      <c r="O112" s="186"/>
      <c r="P112" s="186"/>
      <c r="Q112" s="186"/>
      <c r="R112" s="186"/>
      <c r="S112" s="186"/>
      <c r="T112" s="186"/>
      <c r="U112" s="186"/>
      <c r="V112" s="186"/>
      <c r="W112" s="186"/>
      <c r="X112" s="186"/>
      <c r="Y112" s="186"/>
      <c r="Z112" s="186"/>
      <c r="AA112" s="186"/>
      <c r="AB112" s="186"/>
      <c r="AC112" s="186"/>
      <c r="AD112" s="186"/>
      <c r="AE112" s="186"/>
      <c r="AF112" s="186"/>
      <c r="AG112" s="186"/>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86"/>
      <c r="C308" s="186"/>
      <c r="D308" s="186"/>
      <c r="E308" s="186"/>
      <c r="F308" s="186"/>
      <c r="G308" s="186"/>
      <c r="H308" s="186"/>
      <c r="I308" s="186"/>
      <c r="J308" s="186"/>
      <c r="K308" s="186"/>
      <c r="L308" s="186"/>
      <c r="M308" s="186"/>
      <c r="N308" s="186"/>
      <c r="O308" s="186"/>
      <c r="P308" s="186"/>
      <c r="Q308" s="186"/>
      <c r="R308" s="186"/>
      <c r="S308" s="186"/>
      <c r="T308" s="186"/>
      <c r="U308" s="186"/>
      <c r="V308" s="186"/>
      <c r="W308" s="186"/>
      <c r="X308" s="186"/>
      <c r="Y308" s="186"/>
      <c r="Z308" s="186"/>
      <c r="AA308" s="186"/>
      <c r="AB308" s="186"/>
      <c r="AC308" s="186"/>
      <c r="AD308" s="186"/>
      <c r="AE308" s="186"/>
      <c r="AF308" s="186"/>
      <c r="AG308" s="186"/>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86"/>
      <c r="C511" s="186"/>
      <c r="D511" s="186"/>
      <c r="E511" s="186"/>
      <c r="F511" s="186"/>
      <c r="G511" s="186"/>
      <c r="H511" s="186"/>
      <c r="I511" s="186"/>
      <c r="J511" s="186"/>
      <c r="K511" s="186"/>
      <c r="L511" s="186"/>
      <c r="M511" s="186"/>
      <c r="N511" s="186"/>
      <c r="O511" s="186"/>
      <c r="P511" s="186"/>
      <c r="Q511" s="186"/>
      <c r="R511" s="186"/>
      <c r="S511" s="186"/>
      <c r="T511" s="186"/>
      <c r="U511" s="186"/>
      <c r="V511" s="186"/>
      <c r="W511" s="186"/>
      <c r="X511" s="186"/>
      <c r="Y511" s="186"/>
      <c r="Z511" s="186"/>
      <c r="AA511" s="186"/>
      <c r="AB511" s="186"/>
      <c r="AC511" s="186"/>
      <c r="AD511" s="186"/>
      <c r="AE511" s="186"/>
      <c r="AF511" s="186"/>
      <c r="AG511" s="186"/>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86"/>
      <c r="C712" s="186"/>
      <c r="D712" s="186"/>
      <c r="E712" s="186"/>
      <c r="F712" s="186"/>
      <c r="G712" s="186"/>
      <c r="H712" s="186"/>
      <c r="I712" s="186"/>
      <c r="J712" s="186"/>
      <c r="K712" s="186"/>
      <c r="L712" s="186"/>
      <c r="M712" s="186"/>
      <c r="N712" s="186"/>
      <c r="O712" s="186"/>
      <c r="P712" s="186"/>
      <c r="Q712" s="186"/>
      <c r="R712" s="186"/>
      <c r="S712" s="186"/>
      <c r="T712" s="186"/>
      <c r="U712" s="186"/>
      <c r="V712" s="186"/>
      <c r="W712" s="186"/>
      <c r="X712" s="186"/>
      <c r="Y712" s="186"/>
      <c r="Z712" s="186"/>
      <c r="AA712" s="186"/>
      <c r="AB712" s="186"/>
      <c r="AC712" s="186"/>
      <c r="AD712" s="186"/>
      <c r="AE712" s="186"/>
      <c r="AF712" s="186"/>
      <c r="AG712" s="186"/>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86"/>
      <c r="C887" s="186"/>
      <c r="D887" s="186"/>
      <c r="E887" s="186"/>
      <c r="F887" s="186"/>
      <c r="G887" s="186"/>
      <c r="H887" s="186"/>
      <c r="I887" s="186"/>
      <c r="J887" s="186"/>
      <c r="K887" s="186"/>
      <c r="L887" s="186"/>
      <c r="M887" s="186"/>
      <c r="N887" s="186"/>
      <c r="O887" s="186"/>
      <c r="P887" s="186"/>
      <c r="Q887" s="186"/>
      <c r="R887" s="186"/>
      <c r="S887" s="186"/>
      <c r="T887" s="186"/>
      <c r="U887" s="186"/>
      <c r="V887" s="186"/>
      <c r="W887" s="186"/>
      <c r="X887" s="186"/>
      <c r="Y887" s="186"/>
      <c r="Z887" s="186"/>
      <c r="AA887" s="186"/>
      <c r="AB887" s="186"/>
      <c r="AC887" s="186"/>
      <c r="AD887" s="186"/>
      <c r="AE887" s="186"/>
      <c r="AF887" s="186"/>
      <c r="AG887" s="186"/>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86"/>
      <c r="C1100" s="186"/>
      <c r="D1100" s="186"/>
      <c r="E1100" s="186"/>
      <c r="F1100" s="186"/>
      <c r="G1100" s="186"/>
      <c r="H1100" s="186"/>
      <c r="I1100" s="186"/>
      <c r="J1100" s="186"/>
      <c r="K1100" s="186"/>
      <c r="L1100" s="186"/>
      <c r="M1100" s="186"/>
      <c r="N1100" s="186"/>
      <c r="O1100" s="186"/>
      <c r="P1100" s="186"/>
      <c r="Q1100" s="186"/>
      <c r="R1100" s="186"/>
      <c r="S1100" s="186"/>
      <c r="T1100" s="186"/>
      <c r="U1100" s="186"/>
      <c r="V1100" s="186"/>
      <c r="W1100" s="186"/>
      <c r="X1100" s="186"/>
      <c r="Y1100" s="186"/>
      <c r="Z1100" s="186"/>
      <c r="AA1100" s="186"/>
      <c r="AB1100" s="186"/>
      <c r="AC1100" s="186"/>
      <c r="AD1100" s="186"/>
      <c r="AE1100" s="186"/>
      <c r="AF1100" s="186"/>
      <c r="AG1100" s="186"/>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86"/>
      <c r="C1227" s="186"/>
      <c r="D1227" s="186"/>
      <c r="E1227" s="186"/>
      <c r="F1227" s="186"/>
      <c r="G1227" s="186"/>
      <c r="H1227" s="186"/>
      <c r="I1227" s="186"/>
      <c r="J1227" s="186"/>
      <c r="K1227" s="186"/>
      <c r="L1227" s="186"/>
      <c r="M1227" s="186"/>
      <c r="N1227" s="186"/>
      <c r="O1227" s="186"/>
      <c r="P1227" s="186"/>
      <c r="Q1227" s="186"/>
      <c r="R1227" s="186"/>
      <c r="S1227" s="186"/>
      <c r="T1227" s="186"/>
      <c r="U1227" s="186"/>
      <c r="V1227" s="186"/>
      <c r="W1227" s="186"/>
      <c r="X1227" s="186"/>
      <c r="Y1227" s="186"/>
      <c r="Z1227" s="186"/>
      <c r="AA1227" s="186"/>
      <c r="AB1227" s="186"/>
      <c r="AC1227" s="186"/>
      <c r="AD1227" s="186"/>
      <c r="AE1227" s="186"/>
      <c r="AF1227" s="186"/>
      <c r="AG1227" s="186"/>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86"/>
      <c r="C1390" s="186"/>
      <c r="D1390" s="186"/>
      <c r="E1390" s="186"/>
      <c r="F1390" s="186"/>
      <c r="G1390" s="186"/>
      <c r="H1390" s="186"/>
      <c r="I1390" s="186"/>
      <c r="J1390" s="186"/>
      <c r="K1390" s="186"/>
      <c r="L1390" s="186"/>
      <c r="M1390" s="186"/>
      <c r="N1390" s="186"/>
      <c r="O1390" s="186"/>
      <c r="P1390" s="186"/>
      <c r="Q1390" s="186"/>
      <c r="R1390" s="186"/>
      <c r="S1390" s="186"/>
      <c r="T1390" s="186"/>
      <c r="U1390" s="186"/>
      <c r="V1390" s="186"/>
      <c r="W1390" s="186"/>
      <c r="X1390" s="186"/>
      <c r="Y1390" s="186"/>
      <c r="Z1390" s="186"/>
      <c r="AA1390" s="186"/>
      <c r="AB1390" s="186"/>
      <c r="AC1390" s="186"/>
      <c r="AD1390" s="186"/>
      <c r="AE1390" s="186"/>
      <c r="AF1390" s="186"/>
      <c r="AG1390" s="186"/>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86"/>
      <c r="C1502" s="186"/>
      <c r="D1502" s="186"/>
      <c r="E1502" s="186"/>
      <c r="F1502" s="186"/>
      <c r="G1502" s="186"/>
      <c r="H1502" s="186"/>
      <c r="I1502" s="186"/>
      <c r="J1502" s="186"/>
      <c r="K1502" s="186"/>
      <c r="L1502" s="186"/>
      <c r="M1502" s="186"/>
      <c r="N1502" s="186"/>
      <c r="O1502" s="186"/>
      <c r="P1502" s="186"/>
      <c r="Q1502" s="186"/>
      <c r="R1502" s="186"/>
      <c r="S1502" s="186"/>
      <c r="T1502" s="186"/>
      <c r="U1502" s="186"/>
      <c r="V1502" s="186"/>
      <c r="W1502" s="186"/>
      <c r="X1502" s="186"/>
      <c r="Y1502" s="186"/>
      <c r="Z1502" s="186"/>
      <c r="AA1502" s="186"/>
      <c r="AB1502" s="186"/>
      <c r="AC1502" s="186"/>
      <c r="AD1502" s="186"/>
      <c r="AE1502" s="186"/>
      <c r="AF1502" s="186"/>
      <c r="AG1502" s="186"/>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86"/>
      <c r="C1604" s="186"/>
      <c r="D1604" s="186"/>
      <c r="E1604" s="186"/>
      <c r="F1604" s="186"/>
      <c r="G1604" s="186"/>
      <c r="H1604" s="186"/>
      <c r="I1604" s="186"/>
      <c r="J1604" s="186"/>
      <c r="K1604" s="186"/>
      <c r="L1604" s="186"/>
      <c r="M1604" s="186"/>
      <c r="N1604" s="186"/>
      <c r="O1604" s="186"/>
      <c r="P1604" s="186"/>
      <c r="Q1604" s="186"/>
      <c r="R1604" s="186"/>
      <c r="S1604" s="186"/>
      <c r="T1604" s="186"/>
      <c r="U1604" s="186"/>
      <c r="V1604" s="186"/>
      <c r="W1604" s="186"/>
      <c r="X1604" s="186"/>
      <c r="Y1604" s="186"/>
      <c r="Z1604" s="186"/>
      <c r="AA1604" s="186"/>
      <c r="AB1604" s="186"/>
      <c r="AC1604" s="186"/>
      <c r="AD1604" s="186"/>
      <c r="AE1604" s="186"/>
      <c r="AF1604" s="186"/>
      <c r="AG1604" s="186"/>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86"/>
      <c r="C1698" s="186"/>
      <c r="D1698" s="186"/>
      <c r="E1698" s="186"/>
      <c r="F1698" s="186"/>
      <c r="G1698" s="186"/>
      <c r="H1698" s="186"/>
      <c r="I1698" s="186"/>
      <c r="J1698" s="186"/>
      <c r="K1698" s="186"/>
      <c r="L1698" s="186"/>
      <c r="M1698" s="186"/>
      <c r="N1698" s="186"/>
      <c r="O1698" s="186"/>
      <c r="P1698" s="186"/>
      <c r="Q1698" s="186"/>
      <c r="R1698" s="186"/>
      <c r="S1698" s="186"/>
      <c r="T1698" s="186"/>
      <c r="U1698" s="186"/>
      <c r="V1698" s="186"/>
      <c r="W1698" s="186"/>
      <c r="X1698" s="186"/>
      <c r="Y1698" s="186"/>
      <c r="Z1698" s="186"/>
      <c r="AA1698" s="186"/>
      <c r="AB1698" s="186"/>
      <c r="AC1698" s="186"/>
      <c r="AD1698" s="186"/>
      <c r="AE1698" s="186"/>
      <c r="AF1698" s="186"/>
      <c r="AG1698" s="186"/>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86"/>
      <c r="C1945" s="186"/>
      <c r="D1945" s="186"/>
      <c r="E1945" s="186"/>
      <c r="F1945" s="186"/>
      <c r="G1945" s="186"/>
      <c r="H1945" s="186"/>
      <c r="I1945" s="186"/>
      <c r="J1945" s="186"/>
      <c r="K1945" s="186"/>
      <c r="L1945" s="186"/>
      <c r="M1945" s="186"/>
      <c r="N1945" s="186"/>
      <c r="O1945" s="186"/>
      <c r="P1945" s="186"/>
      <c r="Q1945" s="186"/>
      <c r="R1945" s="186"/>
      <c r="S1945" s="186"/>
      <c r="T1945" s="186"/>
      <c r="U1945" s="186"/>
      <c r="V1945" s="186"/>
      <c r="W1945" s="186"/>
      <c r="X1945" s="186"/>
      <c r="Y1945" s="186"/>
      <c r="Z1945" s="186"/>
      <c r="AA1945" s="186"/>
      <c r="AB1945" s="186"/>
      <c r="AC1945" s="186"/>
      <c r="AD1945" s="186"/>
      <c r="AE1945" s="186"/>
      <c r="AF1945" s="186"/>
      <c r="AG1945" s="186"/>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86"/>
      <c r="C2031" s="186"/>
      <c r="D2031" s="186"/>
      <c r="E2031" s="186"/>
      <c r="F2031" s="186"/>
      <c r="G2031" s="186"/>
      <c r="H2031" s="186"/>
      <c r="I2031" s="186"/>
      <c r="J2031" s="186"/>
      <c r="K2031" s="186"/>
      <c r="L2031" s="186"/>
      <c r="M2031" s="186"/>
      <c r="N2031" s="186"/>
      <c r="O2031" s="186"/>
      <c r="P2031" s="186"/>
      <c r="Q2031" s="186"/>
      <c r="R2031" s="186"/>
      <c r="S2031" s="186"/>
      <c r="T2031" s="186"/>
      <c r="U2031" s="186"/>
      <c r="V2031" s="186"/>
      <c r="W2031" s="186"/>
      <c r="X2031" s="186"/>
      <c r="Y2031" s="186"/>
      <c r="Z2031" s="186"/>
      <c r="AA2031" s="186"/>
      <c r="AB2031" s="186"/>
      <c r="AC2031" s="186"/>
      <c r="AD2031" s="186"/>
      <c r="AE2031" s="186"/>
      <c r="AF2031" s="186"/>
      <c r="AG2031" s="186"/>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86"/>
      <c r="C2153" s="186"/>
      <c r="D2153" s="186"/>
      <c r="E2153" s="186"/>
      <c r="F2153" s="186"/>
      <c r="G2153" s="186"/>
      <c r="H2153" s="186"/>
      <c r="I2153" s="186"/>
      <c r="J2153" s="186"/>
      <c r="K2153" s="186"/>
      <c r="L2153" s="186"/>
      <c r="M2153" s="186"/>
      <c r="N2153" s="186"/>
      <c r="O2153" s="186"/>
      <c r="P2153" s="186"/>
      <c r="Q2153" s="186"/>
      <c r="R2153" s="186"/>
      <c r="S2153" s="186"/>
      <c r="T2153" s="186"/>
      <c r="U2153" s="186"/>
      <c r="V2153" s="186"/>
      <c r="W2153" s="186"/>
      <c r="X2153" s="186"/>
      <c r="Y2153" s="186"/>
      <c r="Z2153" s="186"/>
      <c r="AA2153" s="186"/>
      <c r="AB2153" s="186"/>
      <c r="AC2153" s="186"/>
      <c r="AD2153" s="186"/>
      <c r="AE2153" s="186"/>
      <c r="AF2153" s="186"/>
      <c r="AG2153" s="186"/>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86"/>
      <c r="C2317" s="186"/>
      <c r="D2317" s="186"/>
      <c r="E2317" s="186"/>
      <c r="F2317" s="186"/>
      <c r="G2317" s="186"/>
      <c r="H2317" s="186"/>
      <c r="I2317" s="186"/>
      <c r="J2317" s="186"/>
      <c r="K2317" s="186"/>
      <c r="L2317" s="186"/>
      <c r="M2317" s="186"/>
      <c r="N2317" s="186"/>
      <c r="O2317" s="186"/>
      <c r="P2317" s="186"/>
      <c r="Q2317" s="186"/>
      <c r="R2317" s="186"/>
      <c r="S2317" s="186"/>
      <c r="T2317" s="186"/>
      <c r="U2317" s="186"/>
      <c r="V2317" s="186"/>
      <c r="W2317" s="186"/>
      <c r="X2317" s="186"/>
      <c r="Y2317" s="186"/>
      <c r="Z2317" s="186"/>
      <c r="AA2317" s="186"/>
      <c r="AB2317" s="186"/>
      <c r="AC2317" s="186"/>
      <c r="AD2317" s="186"/>
      <c r="AE2317" s="186"/>
      <c r="AF2317" s="186"/>
      <c r="AG2317" s="186"/>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86"/>
      <c r="C2419" s="186"/>
      <c r="D2419" s="186"/>
      <c r="E2419" s="186"/>
      <c r="F2419" s="186"/>
      <c r="G2419" s="186"/>
      <c r="H2419" s="186"/>
      <c r="I2419" s="186"/>
      <c r="J2419" s="186"/>
      <c r="K2419" s="186"/>
      <c r="L2419" s="186"/>
      <c r="M2419" s="186"/>
      <c r="N2419" s="186"/>
      <c r="O2419" s="186"/>
      <c r="P2419" s="186"/>
      <c r="Q2419" s="186"/>
      <c r="R2419" s="186"/>
      <c r="S2419" s="186"/>
      <c r="T2419" s="186"/>
      <c r="U2419" s="186"/>
      <c r="V2419" s="186"/>
      <c r="W2419" s="186"/>
      <c r="X2419" s="186"/>
      <c r="Y2419" s="186"/>
      <c r="Z2419" s="186"/>
      <c r="AA2419" s="186"/>
      <c r="AB2419" s="186"/>
      <c r="AC2419" s="186"/>
      <c r="AD2419" s="186"/>
      <c r="AE2419" s="186"/>
      <c r="AF2419" s="186"/>
      <c r="AG2419" s="186"/>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86"/>
      <c r="C2509" s="186"/>
      <c r="D2509" s="186"/>
      <c r="E2509" s="186"/>
      <c r="F2509" s="186"/>
      <c r="G2509" s="186"/>
      <c r="H2509" s="186"/>
      <c r="I2509" s="186"/>
      <c r="J2509" s="186"/>
      <c r="K2509" s="186"/>
      <c r="L2509" s="186"/>
      <c r="M2509" s="186"/>
      <c r="N2509" s="186"/>
      <c r="O2509" s="186"/>
      <c r="P2509" s="186"/>
      <c r="Q2509" s="186"/>
      <c r="R2509" s="186"/>
      <c r="S2509" s="186"/>
      <c r="T2509" s="186"/>
      <c r="U2509" s="186"/>
      <c r="V2509" s="186"/>
      <c r="W2509" s="186"/>
      <c r="X2509" s="186"/>
      <c r="Y2509" s="186"/>
      <c r="Z2509" s="186"/>
      <c r="AA2509" s="186"/>
      <c r="AB2509" s="186"/>
      <c r="AC2509" s="186"/>
      <c r="AD2509" s="186"/>
      <c r="AE2509" s="186"/>
      <c r="AF2509" s="186"/>
      <c r="AG2509" s="186"/>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86"/>
      <c r="C2598" s="186"/>
      <c r="D2598" s="186"/>
      <c r="E2598" s="186"/>
      <c r="F2598" s="186"/>
      <c r="G2598" s="186"/>
      <c r="H2598" s="186"/>
      <c r="I2598" s="186"/>
      <c r="J2598" s="186"/>
      <c r="K2598" s="186"/>
      <c r="L2598" s="186"/>
      <c r="M2598" s="186"/>
      <c r="N2598" s="186"/>
      <c r="O2598" s="186"/>
      <c r="P2598" s="186"/>
      <c r="Q2598" s="186"/>
      <c r="R2598" s="186"/>
      <c r="S2598" s="186"/>
      <c r="T2598" s="186"/>
      <c r="U2598" s="186"/>
      <c r="V2598" s="186"/>
      <c r="W2598" s="186"/>
      <c r="X2598" s="186"/>
      <c r="Y2598" s="186"/>
      <c r="Z2598" s="186"/>
      <c r="AA2598" s="186"/>
      <c r="AB2598" s="186"/>
      <c r="AC2598" s="186"/>
      <c r="AD2598" s="186"/>
      <c r="AE2598" s="186"/>
      <c r="AF2598" s="186"/>
      <c r="AG2598" s="186"/>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86"/>
      <c r="C2719" s="186"/>
      <c r="D2719" s="186"/>
      <c r="E2719" s="186"/>
      <c r="F2719" s="186"/>
      <c r="G2719" s="186"/>
      <c r="H2719" s="186"/>
      <c r="I2719" s="186"/>
      <c r="J2719" s="186"/>
      <c r="K2719" s="186"/>
      <c r="L2719" s="186"/>
      <c r="M2719" s="186"/>
      <c r="N2719" s="186"/>
      <c r="O2719" s="186"/>
      <c r="P2719" s="186"/>
      <c r="Q2719" s="186"/>
      <c r="R2719" s="186"/>
      <c r="S2719" s="186"/>
      <c r="T2719" s="186"/>
      <c r="U2719" s="186"/>
      <c r="V2719" s="186"/>
      <c r="W2719" s="186"/>
      <c r="X2719" s="186"/>
      <c r="Y2719" s="186"/>
      <c r="Z2719" s="186"/>
      <c r="AA2719" s="186"/>
      <c r="AB2719" s="186"/>
      <c r="AC2719" s="186"/>
      <c r="AD2719" s="186"/>
      <c r="AE2719" s="186"/>
      <c r="AF2719" s="186"/>
      <c r="AG2719" s="186"/>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86"/>
      <c r="C2837" s="186"/>
      <c r="D2837" s="186"/>
      <c r="E2837" s="186"/>
      <c r="F2837" s="186"/>
      <c r="G2837" s="186"/>
      <c r="H2837" s="186"/>
      <c r="I2837" s="186"/>
      <c r="J2837" s="186"/>
      <c r="K2837" s="186"/>
      <c r="L2837" s="186"/>
      <c r="M2837" s="186"/>
      <c r="N2837" s="186"/>
      <c r="O2837" s="186"/>
      <c r="P2837" s="186"/>
      <c r="Q2837" s="186"/>
      <c r="R2837" s="186"/>
      <c r="S2837" s="186"/>
      <c r="T2837" s="186"/>
      <c r="U2837" s="186"/>
      <c r="V2837" s="186"/>
      <c r="W2837" s="186"/>
      <c r="X2837" s="186"/>
      <c r="Y2837" s="186"/>
      <c r="Z2837" s="186"/>
      <c r="AA2837" s="186"/>
      <c r="AB2837" s="186"/>
      <c r="AC2837" s="186"/>
      <c r="AD2837" s="186"/>
      <c r="AE2837" s="186"/>
      <c r="AF2837" s="186"/>
      <c r="AG2837" s="186"/>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8515625" customWidth="1"/>
    <col min="2" max="2" width="49" customWidth="1"/>
  </cols>
  <sheetData>
    <row r="1" spans="1:34" ht="15" customHeight="1" thickBot="1">
      <c r="B1" s="13" t="s">
        <v>282</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297</v>
      </c>
      <c r="E3" s="27"/>
      <c r="F3" s="27"/>
      <c r="G3" s="27"/>
      <c r="H3" s="27"/>
    </row>
    <row r="4" spans="1:34" ht="15" customHeight="1">
      <c r="C4" s="26" t="s">
        <v>35</v>
      </c>
      <c r="D4" s="26" t="s">
        <v>298</v>
      </c>
      <c r="E4" s="27"/>
      <c r="F4" s="27"/>
      <c r="G4" s="26" t="s">
        <v>34</v>
      </c>
      <c r="H4" s="27"/>
    </row>
    <row r="5" spans="1:34" ht="15" customHeight="1">
      <c r="C5" s="26" t="s">
        <v>33</v>
      </c>
      <c r="D5" s="26" t="s">
        <v>299</v>
      </c>
      <c r="E5" s="27"/>
      <c r="F5" s="27"/>
      <c r="G5" s="27"/>
      <c r="H5" s="27"/>
    </row>
    <row r="6" spans="1:34" ht="15" customHeight="1">
      <c r="C6" s="26" t="s">
        <v>32</v>
      </c>
      <c r="D6" s="27"/>
      <c r="E6" s="26" t="s">
        <v>300</v>
      </c>
      <c r="F6" s="27"/>
      <c r="G6" s="27"/>
      <c r="H6" s="27"/>
    </row>
    <row r="7" spans="1:34" ht="15" customHeight="1">
      <c r="C7" s="27"/>
      <c r="D7" s="27"/>
      <c r="E7" s="27"/>
      <c r="F7" s="27"/>
      <c r="G7" s="27"/>
      <c r="H7" s="27"/>
    </row>
    <row r="10" spans="1:34" ht="15" customHeight="1">
      <c r="A10" s="6" t="s">
        <v>5</v>
      </c>
      <c r="B10" s="15" t="s">
        <v>6</v>
      </c>
      <c r="AH10" s="28" t="s">
        <v>301</v>
      </c>
    </row>
    <row r="11" spans="1:34" ht="15" customHeight="1">
      <c r="B11" s="13" t="s">
        <v>7</v>
      </c>
      <c r="AH11" s="28" t="s">
        <v>302</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303</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304</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278</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307</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278</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c r="A32" s="6" t="s">
        <v>23</v>
      </c>
      <c r="B32" s="16" t="s">
        <v>279</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c r="B34" s="16" t="s">
        <v>24</v>
      </c>
    </row>
    <row r="35" spans="1:34">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c r="A37" s="6" t="s">
        <v>28</v>
      </c>
      <c r="B37" s="16" t="s">
        <v>280</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75" thickBot="1"/>
    <row r="39" spans="1:34">
      <c r="B39" s="24" t="s">
        <v>294</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c r="B40" s="7" t="s">
        <v>308</v>
      </c>
    </row>
    <row r="41" spans="1:34">
      <c r="B41" s="7" t="s">
        <v>281</v>
      </c>
    </row>
    <row r="42" spans="1:34">
      <c r="B42" s="7" t="s">
        <v>31</v>
      </c>
    </row>
    <row r="43" spans="1:34">
      <c r="B43" s="7" t="s">
        <v>30</v>
      </c>
    </row>
    <row r="44" spans="1:34">
      <c r="B44" s="7" t="s">
        <v>309</v>
      </c>
    </row>
    <row r="45" spans="1:34">
      <c r="B45" s="7" t="s">
        <v>310</v>
      </c>
    </row>
    <row r="46" spans="1:34">
      <c r="B46" s="7" t="s">
        <v>311</v>
      </c>
    </row>
    <row r="112" spans="2:34" ht="15" customHeight="1">
      <c r="B112" s="186"/>
      <c r="C112" s="186"/>
      <c r="D112" s="186"/>
      <c r="E112" s="186"/>
      <c r="F112" s="186"/>
      <c r="G112" s="186"/>
      <c r="H112" s="186"/>
      <c r="I112" s="186"/>
      <c r="J112" s="186"/>
      <c r="K112" s="186"/>
      <c r="L112" s="186"/>
      <c r="M112" s="186"/>
      <c r="N112" s="186"/>
      <c r="O112" s="186"/>
      <c r="P112" s="186"/>
      <c r="Q112" s="186"/>
      <c r="R112" s="186"/>
      <c r="S112" s="186"/>
      <c r="T112" s="186"/>
      <c r="U112" s="186"/>
      <c r="V112" s="186"/>
      <c r="W112" s="186"/>
      <c r="X112" s="186"/>
      <c r="Y112" s="186"/>
      <c r="Z112" s="186"/>
      <c r="AA112" s="186"/>
      <c r="AB112" s="186"/>
      <c r="AC112" s="186"/>
      <c r="AD112" s="186"/>
      <c r="AE112" s="186"/>
      <c r="AF112" s="186"/>
      <c r="AG112" s="186"/>
      <c r="AH112" s="186"/>
    </row>
    <row r="308" spans="2:34" ht="15" customHeight="1">
      <c r="B308" s="186"/>
      <c r="C308" s="186"/>
      <c r="D308" s="186"/>
      <c r="E308" s="186"/>
      <c r="F308" s="186"/>
      <c r="G308" s="186"/>
      <c r="H308" s="186"/>
      <c r="I308" s="186"/>
      <c r="J308" s="186"/>
      <c r="K308" s="186"/>
      <c r="L308" s="186"/>
      <c r="M308" s="186"/>
      <c r="N308" s="186"/>
      <c r="O308" s="186"/>
      <c r="P308" s="186"/>
      <c r="Q308" s="186"/>
      <c r="R308" s="186"/>
      <c r="S308" s="186"/>
      <c r="T308" s="186"/>
      <c r="U308" s="186"/>
      <c r="V308" s="186"/>
      <c r="W308" s="186"/>
      <c r="X308" s="186"/>
      <c r="Y308" s="186"/>
      <c r="Z308" s="186"/>
      <c r="AA308" s="186"/>
      <c r="AB308" s="186"/>
      <c r="AC308" s="186"/>
      <c r="AD308" s="186"/>
      <c r="AE308" s="186"/>
      <c r="AF308" s="186"/>
      <c r="AG308" s="186"/>
      <c r="AH308" s="186"/>
    </row>
    <row r="500" spans="2:34" ht="15" customHeight="1">
      <c r="B500" s="187"/>
      <c r="C500" s="186"/>
      <c r="D500" s="186"/>
      <c r="E500" s="186"/>
      <c r="F500" s="186"/>
      <c r="G500" s="186"/>
      <c r="H500" s="186"/>
      <c r="I500" s="186"/>
      <c r="J500" s="186"/>
      <c r="K500" s="186"/>
      <c r="L500" s="186"/>
      <c r="M500" s="186"/>
      <c r="N500" s="186"/>
      <c r="O500" s="186"/>
      <c r="P500" s="186"/>
      <c r="Q500" s="186"/>
      <c r="R500" s="186"/>
      <c r="S500" s="186"/>
      <c r="T500" s="186"/>
      <c r="U500" s="186"/>
      <c r="V500" s="186"/>
      <c r="W500" s="186"/>
      <c r="X500" s="186"/>
      <c r="Y500" s="186"/>
      <c r="Z500" s="186"/>
      <c r="AA500" s="186"/>
      <c r="AB500" s="186"/>
      <c r="AC500" s="186"/>
      <c r="AD500" s="186"/>
      <c r="AE500" s="186"/>
      <c r="AF500" s="186"/>
      <c r="AG500" s="186"/>
    </row>
    <row r="511" spans="2:34" ht="15" customHeight="1">
      <c r="B511" s="186"/>
      <c r="C511" s="186"/>
      <c r="D511" s="186"/>
      <c r="E511" s="186"/>
      <c r="F511" s="186"/>
      <c r="G511" s="186"/>
      <c r="H511" s="186"/>
      <c r="I511" s="186"/>
      <c r="J511" s="186"/>
      <c r="K511" s="186"/>
      <c r="L511" s="186"/>
      <c r="M511" s="186"/>
      <c r="N511" s="186"/>
      <c r="O511" s="186"/>
      <c r="P511" s="186"/>
      <c r="Q511" s="186"/>
      <c r="R511" s="186"/>
      <c r="S511" s="186"/>
      <c r="T511" s="186"/>
      <c r="U511" s="186"/>
      <c r="V511" s="186"/>
      <c r="W511" s="186"/>
      <c r="X511" s="186"/>
      <c r="Y511" s="186"/>
      <c r="Z511" s="186"/>
      <c r="AA511" s="186"/>
      <c r="AB511" s="186"/>
      <c r="AC511" s="186"/>
      <c r="AD511" s="186"/>
      <c r="AE511" s="186"/>
      <c r="AF511" s="186"/>
      <c r="AG511" s="186"/>
      <c r="AH511" s="186"/>
    </row>
    <row r="712" spans="2:34" ht="15" customHeight="1">
      <c r="B712" s="186"/>
      <c r="C712" s="186"/>
      <c r="D712" s="186"/>
      <c r="E712" s="186"/>
      <c r="F712" s="186"/>
      <c r="G712" s="186"/>
      <c r="H712" s="186"/>
      <c r="I712" s="186"/>
      <c r="J712" s="186"/>
      <c r="K712" s="186"/>
      <c r="L712" s="186"/>
      <c r="M712" s="186"/>
      <c r="N712" s="186"/>
      <c r="O712" s="186"/>
      <c r="P712" s="186"/>
      <c r="Q712" s="186"/>
      <c r="R712" s="186"/>
      <c r="S712" s="186"/>
      <c r="T712" s="186"/>
      <c r="U712" s="186"/>
      <c r="V712" s="186"/>
      <c r="W712" s="186"/>
      <c r="X712" s="186"/>
      <c r="Y712" s="186"/>
      <c r="Z712" s="186"/>
      <c r="AA712" s="186"/>
      <c r="AB712" s="186"/>
      <c r="AC712" s="186"/>
      <c r="AD712" s="186"/>
      <c r="AE712" s="186"/>
      <c r="AF712" s="186"/>
      <c r="AG712" s="186"/>
      <c r="AH712" s="186"/>
    </row>
    <row r="887" spans="2:34" ht="15" customHeight="1">
      <c r="B887" s="186"/>
      <c r="C887" s="186"/>
      <c r="D887" s="186"/>
      <c r="E887" s="186"/>
      <c r="F887" s="186"/>
      <c r="G887" s="186"/>
      <c r="H887" s="186"/>
      <c r="I887" s="186"/>
      <c r="J887" s="186"/>
      <c r="K887" s="186"/>
      <c r="L887" s="186"/>
      <c r="M887" s="186"/>
      <c r="N887" s="186"/>
      <c r="O887" s="186"/>
      <c r="P887" s="186"/>
      <c r="Q887" s="186"/>
      <c r="R887" s="186"/>
      <c r="S887" s="186"/>
      <c r="T887" s="186"/>
      <c r="U887" s="186"/>
      <c r="V887" s="186"/>
      <c r="W887" s="186"/>
      <c r="X887" s="186"/>
      <c r="Y887" s="186"/>
      <c r="Z887" s="186"/>
      <c r="AA887" s="186"/>
      <c r="AB887" s="186"/>
      <c r="AC887" s="186"/>
      <c r="AD887" s="186"/>
      <c r="AE887" s="186"/>
      <c r="AF887" s="186"/>
      <c r="AG887" s="186"/>
      <c r="AH887" s="186"/>
    </row>
    <row r="1100" spans="2:34" ht="15" customHeight="1">
      <c r="B1100" s="186"/>
      <c r="C1100" s="186"/>
      <c r="D1100" s="186"/>
      <c r="E1100" s="186"/>
      <c r="F1100" s="186"/>
      <c r="G1100" s="186"/>
      <c r="H1100" s="186"/>
      <c r="I1100" s="186"/>
      <c r="J1100" s="186"/>
      <c r="K1100" s="186"/>
      <c r="L1100" s="186"/>
      <c r="M1100" s="186"/>
      <c r="N1100" s="186"/>
      <c r="O1100" s="186"/>
      <c r="P1100" s="186"/>
      <c r="Q1100" s="186"/>
      <c r="R1100" s="186"/>
      <c r="S1100" s="186"/>
      <c r="T1100" s="186"/>
      <c r="U1100" s="186"/>
      <c r="V1100" s="186"/>
      <c r="W1100" s="186"/>
      <c r="X1100" s="186"/>
      <c r="Y1100" s="186"/>
      <c r="Z1100" s="186"/>
      <c r="AA1100" s="186"/>
      <c r="AB1100" s="186"/>
      <c r="AC1100" s="186"/>
      <c r="AD1100" s="186"/>
      <c r="AE1100" s="186"/>
      <c r="AF1100" s="186"/>
      <c r="AG1100" s="186"/>
      <c r="AH1100" s="186"/>
    </row>
    <row r="1227" spans="2:34" ht="15" customHeight="1">
      <c r="B1227" s="186"/>
      <c r="C1227" s="186"/>
      <c r="D1227" s="186"/>
      <c r="E1227" s="186"/>
      <c r="F1227" s="186"/>
      <c r="G1227" s="186"/>
      <c r="H1227" s="186"/>
      <c r="I1227" s="186"/>
      <c r="J1227" s="186"/>
      <c r="K1227" s="186"/>
      <c r="L1227" s="186"/>
      <c r="M1227" s="186"/>
      <c r="N1227" s="186"/>
      <c r="O1227" s="186"/>
      <c r="P1227" s="186"/>
      <c r="Q1227" s="186"/>
      <c r="R1227" s="186"/>
      <c r="S1227" s="186"/>
      <c r="T1227" s="186"/>
      <c r="U1227" s="186"/>
      <c r="V1227" s="186"/>
      <c r="W1227" s="186"/>
      <c r="X1227" s="186"/>
      <c r="Y1227" s="186"/>
      <c r="Z1227" s="186"/>
      <c r="AA1227" s="186"/>
      <c r="AB1227" s="186"/>
      <c r="AC1227" s="186"/>
      <c r="AD1227" s="186"/>
      <c r="AE1227" s="186"/>
      <c r="AF1227" s="186"/>
      <c r="AG1227" s="186"/>
      <c r="AH1227" s="186"/>
    </row>
    <row r="1390" spans="2:34" ht="15" customHeight="1">
      <c r="B1390" s="186"/>
      <c r="C1390" s="186"/>
      <c r="D1390" s="186"/>
      <c r="E1390" s="186"/>
      <c r="F1390" s="186"/>
      <c r="G1390" s="186"/>
      <c r="H1390" s="186"/>
      <c r="I1390" s="186"/>
      <c r="J1390" s="186"/>
      <c r="K1390" s="186"/>
      <c r="L1390" s="186"/>
      <c r="M1390" s="186"/>
      <c r="N1390" s="186"/>
      <c r="O1390" s="186"/>
      <c r="P1390" s="186"/>
      <c r="Q1390" s="186"/>
      <c r="R1390" s="186"/>
      <c r="S1390" s="186"/>
      <c r="T1390" s="186"/>
      <c r="U1390" s="186"/>
      <c r="V1390" s="186"/>
      <c r="W1390" s="186"/>
      <c r="X1390" s="186"/>
      <c r="Y1390" s="186"/>
      <c r="Z1390" s="186"/>
      <c r="AA1390" s="186"/>
      <c r="AB1390" s="186"/>
      <c r="AC1390" s="186"/>
      <c r="AD1390" s="186"/>
      <c r="AE1390" s="186"/>
      <c r="AF1390" s="186"/>
      <c r="AG1390" s="186"/>
      <c r="AH1390" s="186"/>
    </row>
    <row r="1502" spans="2:34" ht="15" customHeight="1">
      <c r="B1502" s="186"/>
      <c r="C1502" s="186"/>
      <c r="D1502" s="186"/>
      <c r="E1502" s="186"/>
      <c r="F1502" s="186"/>
      <c r="G1502" s="186"/>
      <c r="H1502" s="186"/>
      <c r="I1502" s="186"/>
      <c r="J1502" s="186"/>
      <c r="K1502" s="186"/>
      <c r="L1502" s="186"/>
      <c r="M1502" s="186"/>
      <c r="N1502" s="186"/>
      <c r="O1502" s="186"/>
      <c r="P1502" s="186"/>
      <c r="Q1502" s="186"/>
      <c r="R1502" s="186"/>
      <c r="S1502" s="186"/>
      <c r="T1502" s="186"/>
      <c r="U1502" s="186"/>
      <c r="V1502" s="186"/>
      <c r="W1502" s="186"/>
      <c r="X1502" s="186"/>
      <c r="Y1502" s="186"/>
      <c r="Z1502" s="186"/>
      <c r="AA1502" s="186"/>
      <c r="AB1502" s="186"/>
      <c r="AC1502" s="186"/>
      <c r="AD1502" s="186"/>
      <c r="AE1502" s="186"/>
      <c r="AF1502" s="186"/>
      <c r="AG1502" s="186"/>
      <c r="AH1502" s="186"/>
    </row>
    <row r="1604" spans="2:34" ht="15" customHeight="1">
      <c r="B1604" s="186"/>
      <c r="C1604" s="186"/>
      <c r="D1604" s="186"/>
      <c r="E1604" s="186"/>
      <c r="F1604" s="186"/>
      <c r="G1604" s="186"/>
      <c r="H1604" s="186"/>
      <c r="I1604" s="186"/>
      <c r="J1604" s="186"/>
      <c r="K1604" s="186"/>
      <c r="L1604" s="186"/>
      <c r="M1604" s="186"/>
      <c r="N1604" s="186"/>
      <c r="O1604" s="186"/>
      <c r="P1604" s="186"/>
      <c r="Q1604" s="186"/>
      <c r="R1604" s="186"/>
      <c r="S1604" s="186"/>
      <c r="T1604" s="186"/>
      <c r="U1604" s="186"/>
      <c r="V1604" s="186"/>
      <c r="W1604" s="186"/>
      <c r="X1604" s="186"/>
      <c r="Y1604" s="186"/>
      <c r="Z1604" s="186"/>
      <c r="AA1604" s="186"/>
      <c r="AB1604" s="186"/>
      <c r="AC1604" s="186"/>
      <c r="AD1604" s="186"/>
      <c r="AE1604" s="186"/>
      <c r="AF1604" s="186"/>
      <c r="AG1604" s="186"/>
      <c r="AH1604" s="186"/>
    </row>
    <row r="1698" spans="2:34" ht="15" customHeight="1">
      <c r="B1698" s="186"/>
      <c r="C1698" s="186"/>
      <c r="D1698" s="186"/>
      <c r="E1698" s="186"/>
      <c r="F1698" s="186"/>
      <c r="G1698" s="186"/>
      <c r="H1698" s="186"/>
      <c r="I1698" s="186"/>
      <c r="J1698" s="186"/>
      <c r="K1698" s="186"/>
      <c r="L1698" s="186"/>
      <c r="M1698" s="186"/>
      <c r="N1698" s="186"/>
      <c r="O1698" s="186"/>
      <c r="P1698" s="186"/>
      <c r="Q1698" s="186"/>
      <c r="R1698" s="186"/>
      <c r="S1698" s="186"/>
      <c r="T1698" s="186"/>
      <c r="U1698" s="186"/>
      <c r="V1698" s="186"/>
      <c r="W1698" s="186"/>
      <c r="X1698" s="186"/>
      <c r="Y1698" s="186"/>
      <c r="Z1698" s="186"/>
      <c r="AA1698" s="186"/>
      <c r="AB1698" s="186"/>
      <c r="AC1698" s="186"/>
      <c r="AD1698" s="186"/>
      <c r="AE1698" s="186"/>
      <c r="AF1698" s="186"/>
      <c r="AG1698" s="186"/>
      <c r="AH1698" s="186"/>
    </row>
    <row r="1945" spans="2:34" ht="15" customHeight="1">
      <c r="B1945" s="186"/>
      <c r="C1945" s="186"/>
      <c r="D1945" s="186"/>
      <c r="E1945" s="186"/>
      <c r="F1945" s="186"/>
      <c r="G1945" s="186"/>
      <c r="H1945" s="186"/>
      <c r="I1945" s="186"/>
      <c r="J1945" s="186"/>
      <c r="K1945" s="186"/>
      <c r="L1945" s="186"/>
      <c r="M1945" s="186"/>
      <c r="N1945" s="186"/>
      <c r="O1945" s="186"/>
      <c r="P1945" s="186"/>
      <c r="Q1945" s="186"/>
      <c r="R1945" s="186"/>
      <c r="S1945" s="186"/>
      <c r="T1945" s="186"/>
      <c r="U1945" s="186"/>
      <c r="V1945" s="186"/>
      <c r="W1945" s="186"/>
      <c r="X1945" s="186"/>
      <c r="Y1945" s="186"/>
      <c r="Z1945" s="186"/>
      <c r="AA1945" s="186"/>
      <c r="AB1945" s="186"/>
      <c r="AC1945" s="186"/>
      <c r="AD1945" s="186"/>
      <c r="AE1945" s="186"/>
      <c r="AF1945" s="186"/>
      <c r="AG1945" s="186"/>
      <c r="AH1945" s="186"/>
    </row>
    <row r="2031" spans="2:34" ht="15" customHeight="1">
      <c r="B2031" s="186"/>
      <c r="C2031" s="186"/>
      <c r="D2031" s="186"/>
      <c r="E2031" s="186"/>
      <c r="F2031" s="186"/>
      <c r="G2031" s="186"/>
      <c r="H2031" s="186"/>
      <c r="I2031" s="186"/>
      <c r="J2031" s="186"/>
      <c r="K2031" s="186"/>
      <c r="L2031" s="186"/>
      <c r="M2031" s="186"/>
      <c r="N2031" s="186"/>
      <c r="O2031" s="186"/>
      <c r="P2031" s="186"/>
      <c r="Q2031" s="186"/>
      <c r="R2031" s="186"/>
      <c r="S2031" s="186"/>
      <c r="T2031" s="186"/>
      <c r="U2031" s="186"/>
      <c r="V2031" s="186"/>
      <c r="W2031" s="186"/>
      <c r="X2031" s="186"/>
      <c r="Y2031" s="186"/>
      <c r="Z2031" s="186"/>
      <c r="AA2031" s="186"/>
      <c r="AB2031" s="186"/>
      <c r="AC2031" s="186"/>
      <c r="AD2031" s="186"/>
      <c r="AE2031" s="186"/>
      <c r="AF2031" s="186"/>
      <c r="AG2031" s="186"/>
      <c r="AH2031" s="186"/>
    </row>
    <row r="2153" spans="2:34" ht="15" customHeight="1">
      <c r="B2153" s="186"/>
      <c r="C2153" s="186"/>
      <c r="D2153" s="186"/>
      <c r="E2153" s="186"/>
      <c r="F2153" s="186"/>
      <c r="G2153" s="186"/>
      <c r="H2153" s="186"/>
      <c r="I2153" s="186"/>
      <c r="J2153" s="186"/>
      <c r="K2153" s="186"/>
      <c r="L2153" s="186"/>
      <c r="M2153" s="186"/>
      <c r="N2153" s="186"/>
      <c r="O2153" s="186"/>
      <c r="P2153" s="186"/>
      <c r="Q2153" s="186"/>
      <c r="R2153" s="186"/>
      <c r="S2153" s="186"/>
      <c r="T2153" s="186"/>
      <c r="U2153" s="186"/>
      <c r="V2153" s="186"/>
      <c r="W2153" s="186"/>
      <c r="X2153" s="186"/>
      <c r="Y2153" s="186"/>
      <c r="Z2153" s="186"/>
      <c r="AA2153" s="186"/>
      <c r="AB2153" s="186"/>
      <c r="AC2153" s="186"/>
      <c r="AD2153" s="186"/>
      <c r="AE2153" s="186"/>
      <c r="AF2153" s="186"/>
      <c r="AG2153" s="186"/>
      <c r="AH2153" s="186"/>
    </row>
    <row r="2317" spans="2:34" ht="15" customHeight="1">
      <c r="B2317" s="186"/>
      <c r="C2317" s="186"/>
      <c r="D2317" s="186"/>
      <c r="E2317" s="186"/>
      <c r="F2317" s="186"/>
      <c r="G2317" s="186"/>
      <c r="H2317" s="186"/>
      <c r="I2317" s="186"/>
      <c r="J2317" s="186"/>
      <c r="K2317" s="186"/>
      <c r="L2317" s="186"/>
      <c r="M2317" s="186"/>
      <c r="N2317" s="186"/>
      <c r="O2317" s="186"/>
      <c r="P2317" s="186"/>
      <c r="Q2317" s="186"/>
      <c r="R2317" s="186"/>
      <c r="S2317" s="186"/>
      <c r="T2317" s="186"/>
      <c r="U2317" s="186"/>
      <c r="V2317" s="186"/>
      <c r="W2317" s="186"/>
      <c r="X2317" s="186"/>
      <c r="Y2317" s="186"/>
      <c r="Z2317" s="186"/>
      <c r="AA2317" s="186"/>
      <c r="AB2317" s="186"/>
      <c r="AC2317" s="186"/>
      <c r="AD2317" s="186"/>
      <c r="AE2317" s="186"/>
      <c r="AF2317" s="186"/>
      <c r="AG2317" s="186"/>
      <c r="AH2317" s="186"/>
    </row>
    <row r="2419" spans="2:34" ht="15" customHeight="1">
      <c r="B2419" s="186"/>
      <c r="C2419" s="186"/>
      <c r="D2419" s="186"/>
      <c r="E2419" s="186"/>
      <c r="F2419" s="186"/>
      <c r="G2419" s="186"/>
      <c r="H2419" s="186"/>
      <c r="I2419" s="186"/>
      <c r="J2419" s="186"/>
      <c r="K2419" s="186"/>
      <c r="L2419" s="186"/>
      <c r="M2419" s="186"/>
      <c r="N2419" s="186"/>
      <c r="O2419" s="186"/>
      <c r="P2419" s="186"/>
      <c r="Q2419" s="186"/>
      <c r="R2419" s="186"/>
      <c r="S2419" s="186"/>
      <c r="T2419" s="186"/>
      <c r="U2419" s="186"/>
      <c r="V2419" s="186"/>
      <c r="W2419" s="186"/>
      <c r="X2419" s="186"/>
      <c r="Y2419" s="186"/>
      <c r="Z2419" s="186"/>
      <c r="AA2419" s="186"/>
      <c r="AB2419" s="186"/>
      <c r="AC2419" s="186"/>
      <c r="AD2419" s="186"/>
      <c r="AE2419" s="186"/>
      <c r="AF2419" s="186"/>
      <c r="AG2419" s="186"/>
      <c r="AH2419" s="186"/>
    </row>
    <row r="2509" spans="2:34" ht="15" customHeight="1">
      <c r="B2509" s="186"/>
      <c r="C2509" s="186"/>
      <c r="D2509" s="186"/>
      <c r="E2509" s="186"/>
      <c r="F2509" s="186"/>
      <c r="G2509" s="186"/>
      <c r="H2509" s="186"/>
      <c r="I2509" s="186"/>
      <c r="J2509" s="186"/>
      <c r="K2509" s="186"/>
      <c r="L2509" s="186"/>
      <c r="M2509" s="186"/>
      <c r="N2509" s="186"/>
      <c r="O2509" s="186"/>
      <c r="P2509" s="186"/>
      <c r="Q2509" s="186"/>
      <c r="R2509" s="186"/>
      <c r="S2509" s="186"/>
      <c r="T2509" s="186"/>
      <c r="U2509" s="186"/>
      <c r="V2509" s="186"/>
      <c r="W2509" s="186"/>
      <c r="X2509" s="186"/>
      <c r="Y2509" s="186"/>
      <c r="Z2509" s="186"/>
      <c r="AA2509" s="186"/>
      <c r="AB2509" s="186"/>
      <c r="AC2509" s="186"/>
      <c r="AD2509" s="186"/>
      <c r="AE2509" s="186"/>
      <c r="AF2509" s="186"/>
      <c r="AG2509" s="186"/>
      <c r="AH2509" s="186"/>
    </row>
    <row r="2598" spans="2:34" ht="15" customHeight="1">
      <c r="B2598" s="186"/>
      <c r="C2598" s="186"/>
      <c r="D2598" s="186"/>
      <c r="E2598" s="186"/>
      <c r="F2598" s="186"/>
      <c r="G2598" s="186"/>
      <c r="H2598" s="186"/>
      <c r="I2598" s="186"/>
      <c r="J2598" s="186"/>
      <c r="K2598" s="186"/>
      <c r="L2598" s="186"/>
      <c r="M2598" s="186"/>
      <c r="N2598" s="186"/>
      <c r="O2598" s="186"/>
      <c r="P2598" s="186"/>
      <c r="Q2598" s="186"/>
      <c r="R2598" s="186"/>
      <c r="S2598" s="186"/>
      <c r="T2598" s="186"/>
      <c r="U2598" s="186"/>
      <c r="V2598" s="186"/>
      <c r="W2598" s="186"/>
      <c r="X2598" s="186"/>
      <c r="Y2598" s="186"/>
      <c r="Z2598" s="186"/>
      <c r="AA2598" s="186"/>
      <c r="AB2598" s="186"/>
      <c r="AC2598" s="186"/>
      <c r="AD2598" s="186"/>
      <c r="AE2598" s="186"/>
      <c r="AF2598" s="186"/>
      <c r="AG2598" s="186"/>
      <c r="AH2598" s="186"/>
    </row>
    <row r="2719" spans="2:34" ht="15" customHeight="1">
      <c r="B2719" s="186"/>
      <c r="C2719" s="186"/>
      <c r="D2719" s="186"/>
      <c r="E2719" s="186"/>
      <c r="F2719" s="186"/>
      <c r="G2719" s="186"/>
      <c r="H2719" s="186"/>
      <c r="I2719" s="186"/>
      <c r="J2719" s="186"/>
      <c r="K2719" s="186"/>
      <c r="L2719" s="186"/>
      <c r="M2719" s="186"/>
      <c r="N2719" s="186"/>
      <c r="O2719" s="186"/>
      <c r="P2719" s="186"/>
      <c r="Q2719" s="186"/>
      <c r="R2719" s="186"/>
      <c r="S2719" s="186"/>
      <c r="T2719" s="186"/>
      <c r="U2719" s="186"/>
      <c r="V2719" s="186"/>
      <c r="W2719" s="186"/>
      <c r="X2719" s="186"/>
      <c r="Y2719" s="186"/>
      <c r="Z2719" s="186"/>
      <c r="AA2719" s="186"/>
      <c r="AB2719" s="186"/>
      <c r="AC2719" s="186"/>
      <c r="AD2719" s="186"/>
      <c r="AE2719" s="186"/>
      <c r="AF2719" s="186"/>
      <c r="AG2719" s="186"/>
      <c r="AH2719" s="186"/>
    </row>
    <row r="2837" spans="2:34" ht="15" customHeight="1">
      <c r="B2837" s="186"/>
      <c r="C2837" s="186"/>
      <c r="D2837" s="186"/>
      <c r="E2837" s="186"/>
      <c r="F2837" s="186"/>
      <c r="G2837" s="186"/>
      <c r="H2837" s="186"/>
      <c r="I2837" s="186"/>
      <c r="J2837" s="186"/>
      <c r="K2837" s="186"/>
      <c r="L2837" s="186"/>
      <c r="M2837" s="186"/>
      <c r="N2837" s="186"/>
      <c r="O2837" s="186"/>
      <c r="P2837" s="186"/>
      <c r="Q2837" s="186"/>
      <c r="R2837" s="186"/>
      <c r="S2837" s="186"/>
      <c r="T2837" s="186"/>
      <c r="U2837" s="186"/>
      <c r="V2837" s="186"/>
      <c r="W2837" s="186"/>
      <c r="X2837" s="186"/>
      <c r="Y2837" s="186"/>
      <c r="Z2837" s="186"/>
      <c r="AA2837" s="186"/>
      <c r="AB2837" s="186"/>
      <c r="AC2837" s="186"/>
      <c r="AD2837" s="186"/>
      <c r="AE2837" s="186"/>
      <c r="AF2837" s="186"/>
      <c r="AG2837" s="186"/>
      <c r="AH2837" s="186"/>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5"/>
  <cols>
    <col min="1" max="1" width="26.28515625" customWidth="1"/>
  </cols>
  <sheetData>
    <row r="1" spans="1:47" ht="21">
      <c r="A1" s="34" t="s">
        <v>330</v>
      </c>
    </row>
    <row r="2" spans="1:47" ht="21">
      <c r="A2" s="34" t="s">
        <v>37</v>
      </c>
    </row>
    <row r="3" spans="1:47" ht="21">
      <c r="A3" s="34" t="s">
        <v>331</v>
      </c>
    </row>
    <row r="4" spans="1:47" ht="21">
      <c r="A4" s="34" t="s">
        <v>38</v>
      </c>
    </row>
    <row r="7" spans="1:47" ht="18.7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332</v>
      </c>
      <c r="AM8" t="s">
        <v>333</v>
      </c>
      <c r="AN8" t="s">
        <v>334</v>
      </c>
      <c r="AO8" t="s">
        <v>335</v>
      </c>
      <c r="AP8" t="s">
        <v>336</v>
      </c>
      <c r="AQ8" t="s">
        <v>337</v>
      </c>
      <c r="AR8" t="s">
        <v>338</v>
      </c>
      <c r="AS8" t="s">
        <v>339</v>
      </c>
      <c r="AT8" t="s">
        <v>340</v>
      </c>
      <c r="AU8" t="s">
        <v>341</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7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332</v>
      </c>
      <c r="AM19" t="s">
        <v>333</v>
      </c>
      <c r="AN19" t="s">
        <v>334</v>
      </c>
      <c r="AO19" t="s">
        <v>335</v>
      </c>
      <c r="AP19" t="s">
        <v>336</v>
      </c>
      <c r="AQ19" t="s">
        <v>337</v>
      </c>
      <c r="AR19" t="s">
        <v>338</v>
      </c>
      <c r="AS19" t="s">
        <v>339</v>
      </c>
      <c r="AT19" t="s">
        <v>340</v>
      </c>
      <c r="AU19" t="s">
        <v>341</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7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332</v>
      </c>
      <c r="AM30" t="s">
        <v>333</v>
      </c>
      <c r="AN30" t="s">
        <v>334</v>
      </c>
      <c r="AO30" t="s">
        <v>335</v>
      </c>
      <c r="AP30" t="s">
        <v>336</v>
      </c>
      <c r="AQ30" t="s">
        <v>337</v>
      </c>
      <c r="AR30" t="s">
        <v>338</v>
      </c>
      <c r="AS30" t="s">
        <v>339</v>
      </c>
      <c r="AT30" t="s">
        <v>340</v>
      </c>
      <c r="AU30" t="s">
        <v>341</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7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332</v>
      </c>
      <c r="AM41" t="s">
        <v>333</v>
      </c>
      <c r="AN41" t="s">
        <v>334</v>
      </c>
      <c r="AO41" t="s">
        <v>335</v>
      </c>
      <c r="AP41" t="s">
        <v>336</v>
      </c>
      <c r="AQ41" t="s">
        <v>337</v>
      </c>
      <c r="AR41" t="s">
        <v>338</v>
      </c>
      <c r="AS41" t="s">
        <v>339</v>
      </c>
      <c r="AT41" t="s">
        <v>340</v>
      </c>
      <c r="AU41" t="s">
        <v>341</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7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332</v>
      </c>
      <c r="AM52" t="s">
        <v>333</v>
      </c>
      <c r="AN52" t="s">
        <v>334</v>
      </c>
      <c r="AO52" t="s">
        <v>335</v>
      </c>
      <c r="AP52" t="s">
        <v>336</v>
      </c>
      <c r="AQ52" t="s">
        <v>337</v>
      </c>
      <c r="AR52" t="s">
        <v>338</v>
      </c>
      <c r="AS52" t="s">
        <v>339</v>
      </c>
      <c r="AT52" t="s">
        <v>340</v>
      </c>
      <c r="AU52" t="s">
        <v>341</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7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332</v>
      </c>
      <c r="AM63" t="s">
        <v>333</v>
      </c>
      <c r="AN63" t="s">
        <v>334</v>
      </c>
      <c r="AO63" t="s">
        <v>335</v>
      </c>
      <c r="AP63" t="s">
        <v>336</v>
      </c>
      <c r="AQ63" t="s">
        <v>337</v>
      </c>
      <c r="AR63" t="s">
        <v>338</v>
      </c>
      <c r="AS63" t="s">
        <v>339</v>
      </c>
      <c r="AT63" t="s">
        <v>340</v>
      </c>
      <c r="AU63" t="s">
        <v>341</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7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332</v>
      </c>
      <c r="AM74" t="s">
        <v>333</v>
      </c>
      <c r="AN74" t="s">
        <v>334</v>
      </c>
      <c r="AO74" t="s">
        <v>335</v>
      </c>
      <c r="AP74" t="s">
        <v>336</v>
      </c>
      <c r="AQ74" t="s">
        <v>337</v>
      </c>
      <c r="AR74" t="s">
        <v>338</v>
      </c>
      <c r="AS74" t="s">
        <v>339</v>
      </c>
      <c r="AT74" t="s">
        <v>340</v>
      </c>
      <c r="AU74" t="s">
        <v>341</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7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332</v>
      </c>
      <c r="AM85" t="s">
        <v>333</v>
      </c>
      <c r="AN85" t="s">
        <v>334</v>
      </c>
      <c r="AO85" t="s">
        <v>335</v>
      </c>
      <c r="AP85" t="s">
        <v>336</v>
      </c>
      <c r="AQ85" t="s">
        <v>337</v>
      </c>
      <c r="AR85" t="s">
        <v>338</v>
      </c>
      <c r="AS85" t="s">
        <v>339</v>
      </c>
      <c r="AT85" t="s">
        <v>340</v>
      </c>
      <c r="AU85" t="s">
        <v>341</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7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332</v>
      </c>
      <c r="AM96" t="s">
        <v>333</v>
      </c>
      <c r="AN96" t="s">
        <v>334</v>
      </c>
      <c r="AO96" t="s">
        <v>335</v>
      </c>
      <c r="AP96" t="s">
        <v>336</v>
      </c>
      <c r="AQ96" t="s">
        <v>337</v>
      </c>
      <c r="AR96" t="s">
        <v>338</v>
      </c>
      <c r="AS96" t="s">
        <v>339</v>
      </c>
      <c r="AT96" t="s">
        <v>340</v>
      </c>
      <c r="AU96" t="s">
        <v>341</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7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332</v>
      </c>
      <c r="AM107" t="s">
        <v>333</v>
      </c>
      <c r="AN107" t="s">
        <v>334</v>
      </c>
      <c r="AO107" t="s">
        <v>335</v>
      </c>
      <c r="AP107" t="s">
        <v>336</v>
      </c>
      <c r="AQ107" t="s">
        <v>337</v>
      </c>
      <c r="AR107" t="s">
        <v>338</v>
      </c>
      <c r="AS107" t="s">
        <v>339</v>
      </c>
      <c r="AT107" t="s">
        <v>340</v>
      </c>
      <c r="AU107" t="s">
        <v>341</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7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332</v>
      </c>
      <c r="AM118" t="s">
        <v>333</v>
      </c>
      <c r="AN118" t="s">
        <v>334</v>
      </c>
      <c r="AO118" t="s">
        <v>335</v>
      </c>
      <c r="AP118" t="s">
        <v>336</v>
      </c>
      <c r="AQ118" t="s">
        <v>337</v>
      </c>
      <c r="AR118" t="s">
        <v>338</v>
      </c>
      <c r="AS118" t="s">
        <v>339</v>
      </c>
      <c r="AT118" t="s">
        <v>340</v>
      </c>
      <c r="AU118" t="s">
        <v>341</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7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332</v>
      </c>
      <c r="AM129" t="s">
        <v>333</v>
      </c>
      <c r="AN129" t="s">
        <v>334</v>
      </c>
      <c r="AO129" t="s">
        <v>335</v>
      </c>
      <c r="AP129" t="s">
        <v>336</v>
      </c>
      <c r="AQ129" t="s">
        <v>337</v>
      </c>
      <c r="AR129" t="s">
        <v>338</v>
      </c>
      <c r="AS129" t="s">
        <v>339</v>
      </c>
      <c r="AT129" t="s">
        <v>340</v>
      </c>
      <c r="AU129" t="s">
        <v>341</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7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332</v>
      </c>
      <c r="AM140" t="s">
        <v>333</v>
      </c>
      <c r="AN140" t="s">
        <v>334</v>
      </c>
      <c r="AO140" t="s">
        <v>335</v>
      </c>
      <c r="AP140" t="s">
        <v>336</v>
      </c>
      <c r="AQ140" t="s">
        <v>337</v>
      </c>
      <c r="AR140" t="s">
        <v>338</v>
      </c>
      <c r="AS140" t="s">
        <v>339</v>
      </c>
      <c r="AT140" t="s">
        <v>340</v>
      </c>
      <c r="AU140" t="s">
        <v>341</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7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332</v>
      </c>
      <c r="AM151" t="s">
        <v>333</v>
      </c>
      <c r="AN151" t="s">
        <v>334</v>
      </c>
      <c r="AO151" t="s">
        <v>335</v>
      </c>
      <c r="AP151" t="s">
        <v>336</v>
      </c>
      <c r="AQ151" t="s">
        <v>337</v>
      </c>
      <c r="AR151" t="s">
        <v>338</v>
      </c>
      <c r="AS151" t="s">
        <v>339</v>
      </c>
      <c r="AT151" t="s">
        <v>340</v>
      </c>
      <c r="AU151" t="s">
        <v>341</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40625" defaultRowHeight="15"/>
  <cols>
    <col min="1" max="1" width="28.7109375" customWidth="1"/>
    <col min="2" max="13" width="15.7109375" customWidth="1"/>
    <col min="14" max="14" width="27.42578125" customWidth="1"/>
  </cols>
  <sheetData>
    <row r="1" spans="1:14">
      <c r="A1" t="s">
        <v>349</v>
      </c>
    </row>
    <row r="2" spans="1:14">
      <c r="A2" t="s">
        <v>350</v>
      </c>
    </row>
    <row r="3" spans="1:14">
      <c r="A3" t="s">
        <v>351</v>
      </c>
    </row>
    <row r="4" spans="1:14">
      <c r="A4" t="s">
        <v>352</v>
      </c>
    </row>
    <row r="5" spans="1:14">
      <c r="A5" t="s">
        <v>353</v>
      </c>
    </row>
    <row r="9" spans="1:14">
      <c r="A9" t="s">
        <v>354</v>
      </c>
      <c r="B9" t="s">
        <v>39</v>
      </c>
    </row>
    <row r="10" spans="1:14">
      <c r="A10" t="s">
        <v>355</v>
      </c>
      <c r="B10" t="s">
        <v>356</v>
      </c>
    </row>
    <row r="11" spans="1:14">
      <c r="A11" t="s">
        <v>357</v>
      </c>
      <c r="B11" s="37">
        <v>42005</v>
      </c>
      <c r="C11" s="37">
        <v>42036</v>
      </c>
      <c r="D11" s="37">
        <v>42064</v>
      </c>
      <c r="E11" s="37">
        <v>42095</v>
      </c>
      <c r="F11" s="37">
        <v>42125</v>
      </c>
      <c r="G11" s="37">
        <v>42156</v>
      </c>
      <c r="H11" s="37">
        <v>42186</v>
      </c>
      <c r="I11" s="37">
        <v>42217</v>
      </c>
      <c r="J11" s="37">
        <v>42248</v>
      </c>
      <c r="K11" s="37">
        <v>42278</v>
      </c>
      <c r="L11" s="37">
        <v>42309</v>
      </c>
      <c r="M11" s="37">
        <v>42339</v>
      </c>
      <c r="N11" s="42" t="s">
        <v>390</v>
      </c>
    </row>
    <row r="12" spans="1:14">
      <c r="B12" t="s">
        <v>358</v>
      </c>
    </row>
    <row r="13" spans="1:14">
      <c r="A13" t="s">
        <v>359</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360</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361</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362</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363</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364</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365</v>
      </c>
      <c r="B19" s="39" t="s">
        <v>366</v>
      </c>
      <c r="C19" s="39" t="s">
        <v>366</v>
      </c>
      <c r="D19" s="39" t="s">
        <v>366</v>
      </c>
      <c r="E19" s="39" t="s">
        <v>366</v>
      </c>
      <c r="F19" s="39" t="s">
        <v>366</v>
      </c>
      <c r="G19" s="39" t="s">
        <v>366</v>
      </c>
      <c r="H19" s="39" t="s">
        <v>366</v>
      </c>
      <c r="I19" s="39" t="s">
        <v>366</v>
      </c>
      <c r="J19" s="39" t="s">
        <v>366</v>
      </c>
      <c r="K19" s="39" t="s">
        <v>366</v>
      </c>
      <c r="L19" s="39" t="s">
        <v>366</v>
      </c>
      <c r="M19" s="39" t="s">
        <v>366</v>
      </c>
      <c r="N19" s="39" t="s">
        <v>366</v>
      </c>
    </row>
    <row r="20" spans="1:14">
      <c r="A20" t="s">
        <v>367</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368</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369</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370</v>
      </c>
      <c r="B23" s="39" t="s">
        <v>366</v>
      </c>
      <c r="C23" s="39" t="s">
        <v>366</v>
      </c>
      <c r="D23" s="39" t="s">
        <v>366</v>
      </c>
      <c r="E23" s="39" t="s">
        <v>366</v>
      </c>
      <c r="F23" s="39" t="s">
        <v>366</v>
      </c>
      <c r="G23" s="39" t="s">
        <v>366</v>
      </c>
      <c r="H23" s="39" t="s">
        <v>366</v>
      </c>
      <c r="I23" s="39" t="s">
        <v>366</v>
      </c>
      <c r="J23" s="39" t="s">
        <v>366</v>
      </c>
      <c r="K23" s="39" t="s">
        <v>366</v>
      </c>
      <c r="L23" s="39" t="s">
        <v>366</v>
      </c>
      <c r="M23" s="39" t="s">
        <v>366</v>
      </c>
      <c r="N23" s="39" t="s">
        <v>366</v>
      </c>
    </row>
    <row r="25" spans="1:14">
      <c r="A25" t="s">
        <v>371</v>
      </c>
    </row>
    <row r="26" spans="1:14">
      <c r="A26" t="s">
        <v>366</v>
      </c>
      <c r="B26" t="s">
        <v>372</v>
      </c>
    </row>
    <row r="27" spans="1:14">
      <c r="A27" t="s">
        <v>373</v>
      </c>
      <c r="B27" t="s">
        <v>374</v>
      </c>
    </row>
    <row r="32" spans="1:14">
      <c r="A32" t="s">
        <v>375</v>
      </c>
    </row>
    <row r="33" spans="1:2">
      <c r="A33">
        <v>1</v>
      </c>
      <c r="B33" t="s">
        <v>376</v>
      </c>
    </row>
    <row r="34" spans="1:2">
      <c r="A34">
        <v>2</v>
      </c>
      <c r="B34" t="s">
        <v>377</v>
      </c>
    </row>
    <row r="35" spans="1:2">
      <c r="A35">
        <v>3</v>
      </c>
      <c r="B35" t="s">
        <v>378</v>
      </c>
    </row>
    <row r="36" spans="1:2">
      <c r="A36">
        <v>4</v>
      </c>
      <c r="B36" t="s">
        <v>379</v>
      </c>
    </row>
    <row r="37" spans="1:2">
      <c r="A37">
        <v>5</v>
      </c>
      <c r="B37" t="s">
        <v>380</v>
      </c>
    </row>
    <row r="38" spans="1:2">
      <c r="A38">
        <v>6</v>
      </c>
      <c r="B38" t="s">
        <v>381</v>
      </c>
    </row>
    <row r="39" spans="1:2">
      <c r="A39">
        <v>7</v>
      </c>
      <c r="B39" t="s">
        <v>382</v>
      </c>
    </row>
    <row r="40" spans="1:2">
      <c r="A40">
        <v>8</v>
      </c>
      <c r="B40" t="s">
        <v>383</v>
      </c>
    </row>
    <row r="41" spans="1:2">
      <c r="A41">
        <v>9</v>
      </c>
      <c r="B41" t="s">
        <v>384</v>
      </c>
    </row>
    <row r="42" spans="1:2">
      <c r="A42">
        <v>10</v>
      </c>
      <c r="B42" t="s">
        <v>385</v>
      </c>
    </row>
    <row r="43" spans="1:2">
      <c r="A43">
        <v>11</v>
      </c>
      <c r="B43" t="s">
        <v>386</v>
      </c>
    </row>
    <row r="44" spans="1:2">
      <c r="A44">
        <v>12</v>
      </c>
      <c r="B44" t="s">
        <v>387</v>
      </c>
    </row>
    <row r="48" spans="1:2">
      <c r="A48" t="s">
        <v>388</v>
      </c>
    </row>
    <row r="49" spans="1:2">
      <c r="A49" t="s">
        <v>389</v>
      </c>
    </row>
    <row r="52" spans="1:2">
      <c r="A52" s="40" t="s">
        <v>391</v>
      </c>
      <c r="B52" s="41"/>
    </row>
    <row r="53" spans="1:2">
      <c r="A53" t="s">
        <v>347</v>
      </c>
      <c r="B53">
        <f>N15/SUM(N15,N17:N18)</f>
        <v>0.78286526317577265</v>
      </c>
    </row>
    <row r="54" spans="1:2">
      <c r="A54" t="s">
        <v>348</v>
      </c>
      <c r="B54">
        <v>0</v>
      </c>
    </row>
    <row r="55" spans="1:2">
      <c r="A55" t="s">
        <v>107</v>
      </c>
      <c r="B55">
        <f>SUM(N17:N18)/SUM(N15,N17:N18)</f>
        <v>0.21713473682422735</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347</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348</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68" t="s">
        <v>397</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398</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399</v>
      </c>
      <c r="E4" s="50"/>
      <c r="F4" s="50"/>
      <c r="G4" s="66" t="s">
        <v>316</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400</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401</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319</v>
      </c>
      <c r="AG10" s="49"/>
    </row>
    <row r="11" spans="1:33" ht="15" customHeight="1">
      <c r="A11" s="45"/>
      <c r="B11" s="71" t="s">
        <v>407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321</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322</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402</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305</v>
      </c>
      <c r="D35" s="76" t="s">
        <v>305</v>
      </c>
      <c r="E35" s="76" t="s">
        <v>305</v>
      </c>
      <c r="F35" s="76" t="s">
        <v>305</v>
      </c>
      <c r="G35" s="76" t="s">
        <v>305</v>
      </c>
      <c r="H35" s="76" t="s">
        <v>305</v>
      </c>
      <c r="I35" s="76" t="s">
        <v>305</v>
      </c>
      <c r="J35" s="76" t="s">
        <v>305</v>
      </c>
      <c r="K35" s="76" t="s">
        <v>305</v>
      </c>
      <c r="L35" s="76" t="s">
        <v>305</v>
      </c>
      <c r="M35" s="76" t="s">
        <v>305</v>
      </c>
      <c r="N35" s="76" t="s">
        <v>305</v>
      </c>
      <c r="O35" s="76" t="s">
        <v>305</v>
      </c>
      <c r="P35" s="76" t="s">
        <v>305</v>
      </c>
      <c r="Q35" s="76" t="s">
        <v>305</v>
      </c>
      <c r="R35" s="76" t="s">
        <v>305</v>
      </c>
      <c r="S35" s="76" t="s">
        <v>305</v>
      </c>
      <c r="T35" s="76" t="s">
        <v>305</v>
      </c>
      <c r="U35" s="76" t="s">
        <v>305</v>
      </c>
      <c r="V35" s="76" t="s">
        <v>305</v>
      </c>
      <c r="W35" s="76" t="s">
        <v>305</v>
      </c>
      <c r="X35" s="76" t="s">
        <v>305</v>
      </c>
      <c r="Y35" s="76" t="s">
        <v>305</v>
      </c>
      <c r="Z35" s="76" t="s">
        <v>305</v>
      </c>
      <c r="AA35" s="76" t="s">
        <v>305</v>
      </c>
      <c r="AB35" s="76" t="s">
        <v>305</v>
      </c>
      <c r="AC35" s="76" t="s">
        <v>305</v>
      </c>
      <c r="AD35" s="76" t="s">
        <v>305</v>
      </c>
      <c r="AE35" s="76" t="s">
        <v>305</v>
      </c>
      <c r="AF35" s="77" t="s">
        <v>305</v>
      </c>
      <c r="AG35" s="49" t="s">
        <v>305</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305</v>
      </c>
      <c r="D66" s="76" t="s">
        <v>305</v>
      </c>
      <c r="E66" s="76" t="s">
        <v>305</v>
      </c>
      <c r="F66" s="76" t="s">
        <v>305</v>
      </c>
      <c r="G66" s="76" t="s">
        <v>305</v>
      </c>
      <c r="H66" s="76" t="s">
        <v>305</v>
      </c>
      <c r="I66" s="76" t="s">
        <v>305</v>
      </c>
      <c r="J66" s="76" t="s">
        <v>305</v>
      </c>
      <c r="K66" s="76" t="s">
        <v>305</v>
      </c>
      <c r="L66" s="76" t="s">
        <v>305</v>
      </c>
      <c r="M66" s="76" t="s">
        <v>305</v>
      </c>
      <c r="N66" s="76" t="s">
        <v>305</v>
      </c>
      <c r="O66" s="76" t="s">
        <v>305</v>
      </c>
      <c r="P66" s="76" t="s">
        <v>305</v>
      </c>
      <c r="Q66" s="76" t="s">
        <v>305</v>
      </c>
      <c r="R66" s="76" t="s">
        <v>305</v>
      </c>
      <c r="S66" s="76" t="s">
        <v>305</v>
      </c>
      <c r="T66" s="76" t="s">
        <v>305</v>
      </c>
      <c r="U66" s="76" t="s">
        <v>305</v>
      </c>
      <c r="V66" s="76" t="s">
        <v>305</v>
      </c>
      <c r="W66" s="76" t="s">
        <v>305</v>
      </c>
      <c r="X66" s="76" t="s">
        <v>305</v>
      </c>
      <c r="Y66" s="76" t="s">
        <v>305</v>
      </c>
      <c r="Z66" s="76" t="s">
        <v>305</v>
      </c>
      <c r="AA66" s="76" t="s">
        <v>305</v>
      </c>
      <c r="AB66" s="76" t="s">
        <v>305</v>
      </c>
      <c r="AC66" s="76" t="s">
        <v>305</v>
      </c>
      <c r="AD66" s="76" t="s">
        <v>305</v>
      </c>
      <c r="AE66" s="76" t="s">
        <v>305</v>
      </c>
      <c r="AF66" s="77" t="s">
        <v>305</v>
      </c>
      <c r="AG66" s="49" t="s">
        <v>305</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408</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305</v>
      </c>
      <c r="D101" s="76" t="s">
        <v>305</v>
      </c>
      <c r="E101" s="76" t="s">
        <v>305</v>
      </c>
      <c r="F101" s="76" t="s">
        <v>305</v>
      </c>
      <c r="G101" s="76" t="s">
        <v>305</v>
      </c>
      <c r="H101" s="76" t="s">
        <v>305</v>
      </c>
      <c r="I101" s="76" t="s">
        <v>305</v>
      </c>
      <c r="J101" s="76" t="s">
        <v>305</v>
      </c>
      <c r="K101" s="76" t="s">
        <v>305</v>
      </c>
      <c r="L101" s="76" t="s">
        <v>305</v>
      </c>
      <c r="M101" s="76" t="s">
        <v>305</v>
      </c>
      <c r="N101" s="76" t="s">
        <v>305</v>
      </c>
      <c r="O101" s="76" t="s">
        <v>305</v>
      </c>
      <c r="P101" s="76" t="s">
        <v>305</v>
      </c>
      <c r="Q101" s="76" t="s">
        <v>305</v>
      </c>
      <c r="R101" s="76" t="s">
        <v>305</v>
      </c>
      <c r="S101" s="76" t="s">
        <v>305</v>
      </c>
      <c r="T101" s="76" t="s">
        <v>305</v>
      </c>
      <c r="U101" s="76" t="s">
        <v>305</v>
      </c>
      <c r="V101" s="76" t="s">
        <v>305</v>
      </c>
      <c r="W101" s="76" t="s">
        <v>305</v>
      </c>
      <c r="X101" s="76" t="s">
        <v>305</v>
      </c>
      <c r="Y101" s="76" t="s">
        <v>305</v>
      </c>
      <c r="Z101" s="76" t="s">
        <v>305</v>
      </c>
      <c r="AA101" s="76" t="s">
        <v>305</v>
      </c>
      <c r="AB101" s="76" t="s">
        <v>305</v>
      </c>
      <c r="AC101" s="76" t="s">
        <v>305</v>
      </c>
      <c r="AD101" s="76" t="s">
        <v>305</v>
      </c>
      <c r="AE101" s="76" t="s">
        <v>305</v>
      </c>
      <c r="AF101" s="77" t="s">
        <v>305</v>
      </c>
      <c r="AG101" s="49" t="s">
        <v>305</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305</v>
      </c>
      <c r="D132" s="76" t="s">
        <v>305</v>
      </c>
      <c r="E132" s="76" t="s">
        <v>305</v>
      </c>
      <c r="F132" s="76" t="s">
        <v>305</v>
      </c>
      <c r="G132" s="76" t="s">
        <v>305</v>
      </c>
      <c r="H132" s="76" t="s">
        <v>305</v>
      </c>
      <c r="I132" s="76" t="s">
        <v>305</v>
      </c>
      <c r="J132" s="76" t="s">
        <v>305</v>
      </c>
      <c r="K132" s="76" t="s">
        <v>305</v>
      </c>
      <c r="L132" s="76" t="s">
        <v>305</v>
      </c>
      <c r="M132" s="76" t="s">
        <v>305</v>
      </c>
      <c r="N132" s="76" t="s">
        <v>305</v>
      </c>
      <c r="O132" s="76" t="s">
        <v>305</v>
      </c>
      <c r="P132" s="76" t="s">
        <v>305</v>
      </c>
      <c r="Q132" s="76" t="s">
        <v>305</v>
      </c>
      <c r="R132" s="76" t="s">
        <v>305</v>
      </c>
      <c r="S132" s="76" t="s">
        <v>305</v>
      </c>
      <c r="T132" s="76" t="s">
        <v>305</v>
      </c>
      <c r="U132" s="76" t="s">
        <v>305</v>
      </c>
      <c r="V132" s="76" t="s">
        <v>305</v>
      </c>
      <c r="W132" s="76" t="s">
        <v>305</v>
      </c>
      <c r="X132" s="76" t="s">
        <v>305</v>
      </c>
      <c r="Y132" s="76" t="s">
        <v>305</v>
      </c>
      <c r="Z132" s="76" t="s">
        <v>305</v>
      </c>
      <c r="AA132" s="76" t="s">
        <v>305</v>
      </c>
      <c r="AB132" s="76" t="s">
        <v>305</v>
      </c>
      <c r="AC132" s="76" t="s">
        <v>305</v>
      </c>
      <c r="AD132" s="76" t="s">
        <v>305</v>
      </c>
      <c r="AE132" s="76" t="s">
        <v>305</v>
      </c>
      <c r="AF132" s="77" t="s">
        <v>305</v>
      </c>
      <c r="AG132" s="49" t="s">
        <v>305</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7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188" t="s">
        <v>409</v>
      </c>
      <c r="C146" s="189"/>
      <c r="D146" s="189"/>
      <c r="E146" s="189"/>
      <c r="F146" s="189"/>
      <c r="G146" s="189"/>
      <c r="H146" s="189"/>
      <c r="I146" s="189"/>
      <c r="J146" s="189"/>
      <c r="K146" s="189"/>
      <c r="L146" s="189"/>
      <c r="M146" s="189"/>
      <c r="N146" s="189"/>
      <c r="O146" s="189"/>
      <c r="P146" s="189"/>
      <c r="Q146" s="189"/>
      <c r="R146" s="189"/>
      <c r="S146" s="189"/>
      <c r="T146" s="189"/>
      <c r="U146" s="189"/>
      <c r="V146" s="189"/>
      <c r="W146" s="189"/>
      <c r="X146" s="189"/>
      <c r="Y146" s="189"/>
      <c r="Z146" s="189"/>
      <c r="AA146" s="189"/>
      <c r="AB146" s="189"/>
      <c r="AC146" s="189"/>
      <c r="AD146" s="189"/>
      <c r="AE146" s="189"/>
      <c r="AF146" s="189"/>
      <c r="AG146" s="189"/>
      <c r="AH146" s="67"/>
    </row>
    <row r="147" spans="2:34">
      <c r="B147" s="49" t="s">
        <v>285</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410</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411</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287</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412</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413</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290</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414</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292</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293</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294</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404</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415</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84"/>
      <c r="C308" s="184"/>
      <c r="D308" s="184"/>
      <c r="E308" s="184"/>
      <c r="F308" s="184"/>
      <c r="G308" s="184"/>
      <c r="H308" s="184"/>
      <c r="I308" s="184"/>
      <c r="J308" s="184"/>
      <c r="K308" s="184"/>
      <c r="L308" s="184"/>
      <c r="M308" s="184"/>
      <c r="N308" s="184"/>
      <c r="O308" s="184"/>
      <c r="P308" s="184"/>
      <c r="Q308" s="184"/>
      <c r="R308" s="184"/>
      <c r="S308" s="184"/>
      <c r="T308" s="184"/>
      <c r="U308" s="184"/>
      <c r="V308" s="184"/>
      <c r="W308" s="184"/>
      <c r="X308" s="184"/>
      <c r="Y308" s="184"/>
      <c r="Z308" s="184"/>
      <c r="AA308" s="184"/>
      <c r="AB308" s="184"/>
      <c r="AC308" s="184"/>
      <c r="AD308" s="184"/>
      <c r="AE308" s="184"/>
      <c r="AF308" s="184"/>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84"/>
      <c r="C511" s="184"/>
      <c r="D511" s="184"/>
      <c r="E511" s="184"/>
      <c r="F511" s="184"/>
      <c r="G511" s="184"/>
      <c r="H511" s="184"/>
      <c r="I511" s="184"/>
      <c r="J511" s="184"/>
      <c r="K511" s="184"/>
      <c r="L511" s="184"/>
      <c r="M511" s="184"/>
      <c r="N511" s="184"/>
      <c r="O511" s="184"/>
      <c r="P511" s="184"/>
      <c r="Q511" s="184"/>
      <c r="R511" s="184"/>
      <c r="S511" s="184"/>
      <c r="T511" s="184"/>
      <c r="U511" s="184"/>
      <c r="V511" s="184"/>
      <c r="W511" s="184"/>
      <c r="X511" s="184"/>
      <c r="Y511" s="184"/>
      <c r="Z511" s="184"/>
      <c r="AA511" s="184"/>
      <c r="AB511" s="184"/>
      <c r="AC511" s="184"/>
      <c r="AD511" s="184"/>
      <c r="AE511" s="184"/>
      <c r="AF511" s="184"/>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84"/>
      <c r="C712" s="184"/>
      <c r="D712" s="184"/>
      <c r="E712" s="184"/>
      <c r="F712" s="184"/>
      <c r="G712" s="184"/>
      <c r="H712" s="184"/>
      <c r="I712" s="184"/>
      <c r="J712" s="184"/>
      <c r="K712" s="184"/>
      <c r="L712" s="184"/>
      <c r="M712" s="184"/>
      <c r="N712" s="184"/>
      <c r="O712" s="184"/>
      <c r="P712" s="184"/>
      <c r="Q712" s="184"/>
      <c r="R712" s="184"/>
      <c r="S712" s="184"/>
      <c r="T712" s="184"/>
      <c r="U712" s="184"/>
      <c r="V712" s="184"/>
      <c r="W712" s="184"/>
      <c r="X712" s="184"/>
      <c r="Y712" s="184"/>
      <c r="Z712" s="184"/>
      <c r="AA712" s="184"/>
      <c r="AB712" s="184"/>
      <c r="AC712" s="184"/>
      <c r="AD712" s="184"/>
      <c r="AE712" s="184"/>
      <c r="AF712" s="184"/>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84"/>
      <c r="C887" s="184"/>
      <c r="D887" s="184"/>
      <c r="E887" s="184"/>
      <c r="F887" s="184"/>
      <c r="G887" s="184"/>
      <c r="H887" s="184"/>
      <c r="I887" s="184"/>
      <c r="J887" s="184"/>
      <c r="K887" s="184"/>
      <c r="L887" s="184"/>
      <c r="M887" s="184"/>
      <c r="N887" s="184"/>
      <c r="O887" s="184"/>
      <c r="P887" s="184"/>
      <c r="Q887" s="184"/>
      <c r="R887" s="184"/>
      <c r="S887" s="184"/>
      <c r="T887" s="184"/>
      <c r="U887" s="184"/>
      <c r="V887" s="184"/>
      <c r="W887" s="184"/>
      <c r="X887" s="184"/>
      <c r="Y887" s="184"/>
      <c r="Z887" s="184"/>
      <c r="AA887" s="184"/>
      <c r="AB887" s="184"/>
      <c r="AC887" s="184"/>
      <c r="AD887" s="184"/>
      <c r="AE887" s="184"/>
      <c r="AF887" s="184"/>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84"/>
      <c r="C1101" s="184"/>
      <c r="D1101" s="184"/>
      <c r="E1101" s="184"/>
      <c r="F1101" s="184"/>
      <c r="G1101" s="184"/>
      <c r="H1101" s="184"/>
      <c r="I1101" s="184"/>
      <c r="J1101" s="184"/>
      <c r="K1101" s="184"/>
      <c r="L1101" s="184"/>
      <c r="M1101" s="184"/>
      <c r="N1101" s="184"/>
      <c r="O1101" s="184"/>
      <c r="P1101" s="184"/>
      <c r="Q1101" s="184"/>
      <c r="R1101" s="184"/>
      <c r="S1101" s="184"/>
      <c r="T1101" s="184"/>
      <c r="U1101" s="184"/>
      <c r="V1101" s="184"/>
      <c r="W1101" s="184"/>
      <c r="X1101" s="184"/>
      <c r="Y1101" s="184"/>
      <c r="Z1101" s="184"/>
      <c r="AA1101" s="184"/>
      <c r="AB1101" s="184"/>
      <c r="AC1101" s="184"/>
      <c r="AD1101" s="184"/>
      <c r="AE1101" s="184"/>
      <c r="AF1101" s="184"/>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84"/>
      <c r="C1229" s="184"/>
      <c r="D1229" s="184"/>
      <c r="E1229" s="184"/>
      <c r="F1229" s="184"/>
      <c r="G1229" s="184"/>
      <c r="H1229" s="184"/>
      <c r="I1229" s="184"/>
      <c r="J1229" s="184"/>
      <c r="K1229" s="184"/>
      <c r="L1229" s="184"/>
      <c r="M1229" s="184"/>
      <c r="N1229" s="184"/>
      <c r="O1229" s="184"/>
      <c r="P1229" s="184"/>
      <c r="Q1229" s="184"/>
      <c r="R1229" s="184"/>
      <c r="S1229" s="184"/>
      <c r="T1229" s="184"/>
      <c r="U1229" s="184"/>
      <c r="V1229" s="184"/>
      <c r="W1229" s="184"/>
      <c r="X1229" s="184"/>
      <c r="Y1229" s="184"/>
      <c r="Z1229" s="184"/>
      <c r="AA1229" s="184"/>
      <c r="AB1229" s="184"/>
      <c r="AC1229" s="184"/>
      <c r="AD1229" s="184"/>
      <c r="AE1229" s="184"/>
      <c r="AF1229" s="184"/>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84"/>
      <c r="C1390" s="184"/>
      <c r="D1390" s="184"/>
      <c r="E1390" s="184"/>
      <c r="F1390" s="184"/>
      <c r="G1390" s="184"/>
      <c r="H1390" s="184"/>
      <c r="I1390" s="184"/>
      <c r="J1390" s="184"/>
      <c r="K1390" s="184"/>
      <c r="L1390" s="184"/>
      <c r="M1390" s="184"/>
      <c r="N1390" s="184"/>
      <c r="O1390" s="184"/>
      <c r="P1390" s="184"/>
      <c r="Q1390" s="184"/>
      <c r="R1390" s="184"/>
      <c r="S1390" s="184"/>
      <c r="T1390" s="184"/>
      <c r="U1390" s="184"/>
      <c r="V1390" s="184"/>
      <c r="W1390" s="184"/>
      <c r="X1390" s="184"/>
      <c r="Y1390" s="184"/>
      <c r="Z1390" s="184"/>
      <c r="AA1390" s="184"/>
      <c r="AB1390" s="184"/>
      <c r="AC1390" s="184"/>
      <c r="AD1390" s="184"/>
      <c r="AE1390" s="184"/>
      <c r="AF1390" s="184"/>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84"/>
      <c r="C1502" s="184"/>
      <c r="D1502" s="184"/>
      <c r="E1502" s="184"/>
      <c r="F1502" s="184"/>
      <c r="G1502" s="184"/>
      <c r="H1502" s="184"/>
      <c r="I1502" s="184"/>
      <c r="J1502" s="184"/>
      <c r="K1502" s="184"/>
      <c r="L1502" s="184"/>
      <c r="M1502" s="184"/>
      <c r="N1502" s="184"/>
      <c r="O1502" s="184"/>
      <c r="P1502" s="184"/>
      <c r="Q1502" s="184"/>
      <c r="R1502" s="184"/>
      <c r="S1502" s="184"/>
      <c r="T1502" s="184"/>
      <c r="U1502" s="184"/>
      <c r="V1502" s="184"/>
      <c r="W1502" s="184"/>
      <c r="X1502" s="184"/>
      <c r="Y1502" s="184"/>
      <c r="Z1502" s="184"/>
      <c r="AA1502" s="184"/>
      <c r="AB1502" s="184"/>
      <c r="AC1502" s="184"/>
      <c r="AD1502" s="184"/>
      <c r="AE1502" s="184"/>
      <c r="AF1502" s="184"/>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84"/>
      <c r="C1604" s="184"/>
      <c r="D1604" s="184"/>
      <c r="E1604" s="184"/>
      <c r="F1604" s="184"/>
      <c r="G1604" s="184"/>
      <c r="H1604" s="184"/>
      <c r="I1604" s="184"/>
      <c r="J1604" s="184"/>
      <c r="K1604" s="184"/>
      <c r="L1604" s="184"/>
      <c r="M1604" s="184"/>
      <c r="N1604" s="184"/>
      <c r="O1604" s="184"/>
      <c r="P1604" s="184"/>
      <c r="Q1604" s="184"/>
      <c r="R1604" s="184"/>
      <c r="S1604" s="184"/>
      <c r="T1604" s="184"/>
      <c r="U1604" s="184"/>
      <c r="V1604" s="184"/>
      <c r="W1604" s="184"/>
      <c r="X1604" s="184"/>
      <c r="Y1604" s="184"/>
      <c r="Z1604" s="184"/>
      <c r="AA1604" s="184"/>
      <c r="AB1604" s="184"/>
      <c r="AC1604" s="184"/>
      <c r="AD1604" s="184"/>
      <c r="AE1604" s="184"/>
      <c r="AF1604" s="184"/>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84"/>
      <c r="C1699" s="184"/>
      <c r="D1699" s="184"/>
      <c r="E1699" s="184"/>
      <c r="F1699" s="184"/>
      <c r="G1699" s="184"/>
      <c r="H1699" s="184"/>
      <c r="I1699" s="184"/>
      <c r="J1699" s="184"/>
      <c r="K1699" s="184"/>
      <c r="L1699" s="184"/>
      <c r="M1699" s="184"/>
      <c r="N1699" s="184"/>
      <c r="O1699" s="184"/>
      <c r="P1699" s="184"/>
      <c r="Q1699" s="184"/>
      <c r="R1699" s="184"/>
      <c r="S1699" s="184"/>
      <c r="T1699" s="184"/>
      <c r="U1699" s="184"/>
      <c r="V1699" s="184"/>
      <c r="W1699" s="184"/>
      <c r="X1699" s="184"/>
      <c r="Y1699" s="184"/>
      <c r="Z1699" s="184"/>
      <c r="AA1699" s="184"/>
      <c r="AB1699" s="184"/>
      <c r="AC1699" s="184"/>
      <c r="AD1699" s="184"/>
      <c r="AE1699" s="184"/>
      <c r="AF1699" s="184"/>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84"/>
      <c r="C1945" s="184"/>
      <c r="D1945" s="184"/>
      <c r="E1945" s="184"/>
      <c r="F1945" s="184"/>
      <c r="G1945" s="184"/>
      <c r="H1945" s="184"/>
      <c r="I1945" s="184"/>
      <c r="J1945" s="184"/>
      <c r="K1945" s="184"/>
      <c r="L1945" s="184"/>
      <c r="M1945" s="184"/>
      <c r="N1945" s="184"/>
      <c r="O1945" s="184"/>
      <c r="P1945" s="184"/>
      <c r="Q1945" s="184"/>
      <c r="R1945" s="184"/>
      <c r="S1945" s="184"/>
      <c r="T1945" s="184"/>
      <c r="U1945" s="184"/>
      <c r="V1945" s="184"/>
      <c r="W1945" s="184"/>
      <c r="X1945" s="184"/>
      <c r="Y1945" s="184"/>
      <c r="Z1945" s="184"/>
      <c r="AA1945" s="184"/>
      <c r="AB1945" s="184"/>
      <c r="AC1945" s="184"/>
      <c r="AD1945" s="184"/>
      <c r="AE1945" s="184"/>
      <c r="AF1945" s="184"/>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84"/>
      <c r="C2031" s="184"/>
      <c r="D2031" s="184"/>
      <c r="E2031" s="184"/>
      <c r="F2031" s="184"/>
      <c r="G2031" s="184"/>
      <c r="H2031" s="184"/>
      <c r="I2031" s="184"/>
      <c r="J2031" s="184"/>
      <c r="K2031" s="184"/>
      <c r="L2031" s="184"/>
      <c r="M2031" s="184"/>
      <c r="N2031" s="184"/>
      <c r="O2031" s="184"/>
      <c r="P2031" s="184"/>
      <c r="Q2031" s="184"/>
      <c r="R2031" s="184"/>
      <c r="S2031" s="184"/>
      <c r="T2031" s="184"/>
      <c r="U2031" s="184"/>
      <c r="V2031" s="184"/>
      <c r="W2031" s="184"/>
      <c r="X2031" s="184"/>
      <c r="Y2031" s="184"/>
      <c r="Z2031" s="184"/>
      <c r="AA2031" s="184"/>
      <c r="AB2031" s="184"/>
      <c r="AC2031" s="184"/>
      <c r="AD2031" s="184"/>
      <c r="AE2031" s="184"/>
      <c r="AF2031" s="184"/>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84"/>
      <c r="C2153" s="184"/>
      <c r="D2153" s="184"/>
      <c r="E2153" s="184"/>
      <c r="F2153" s="184"/>
      <c r="G2153" s="184"/>
      <c r="H2153" s="184"/>
      <c r="I2153" s="184"/>
      <c r="J2153" s="184"/>
      <c r="K2153" s="184"/>
      <c r="L2153" s="184"/>
      <c r="M2153" s="184"/>
      <c r="N2153" s="184"/>
      <c r="O2153" s="184"/>
      <c r="P2153" s="184"/>
      <c r="Q2153" s="184"/>
      <c r="R2153" s="184"/>
      <c r="S2153" s="184"/>
      <c r="T2153" s="184"/>
      <c r="U2153" s="184"/>
      <c r="V2153" s="184"/>
      <c r="W2153" s="184"/>
      <c r="X2153" s="184"/>
      <c r="Y2153" s="184"/>
      <c r="Z2153" s="184"/>
      <c r="AA2153" s="184"/>
      <c r="AB2153" s="184"/>
      <c r="AC2153" s="184"/>
      <c r="AD2153" s="184"/>
      <c r="AE2153" s="184"/>
      <c r="AF2153" s="184"/>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84"/>
      <c r="C2317" s="184"/>
      <c r="D2317" s="184"/>
      <c r="E2317" s="184"/>
      <c r="F2317" s="184"/>
      <c r="G2317" s="184"/>
      <c r="H2317" s="184"/>
      <c r="I2317" s="184"/>
      <c r="J2317" s="184"/>
      <c r="K2317" s="184"/>
      <c r="L2317" s="184"/>
      <c r="M2317" s="184"/>
      <c r="N2317" s="184"/>
      <c r="O2317" s="184"/>
      <c r="P2317" s="184"/>
      <c r="Q2317" s="184"/>
      <c r="R2317" s="184"/>
      <c r="S2317" s="184"/>
      <c r="T2317" s="184"/>
      <c r="U2317" s="184"/>
      <c r="V2317" s="184"/>
      <c r="W2317" s="184"/>
      <c r="X2317" s="184"/>
      <c r="Y2317" s="184"/>
      <c r="Z2317" s="184"/>
      <c r="AA2317" s="184"/>
      <c r="AB2317" s="184"/>
      <c r="AC2317" s="184"/>
      <c r="AD2317" s="184"/>
      <c r="AE2317" s="184"/>
      <c r="AF2317" s="184"/>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84"/>
      <c r="C2419" s="184"/>
      <c r="D2419" s="184"/>
      <c r="E2419" s="184"/>
      <c r="F2419" s="184"/>
      <c r="G2419" s="184"/>
      <c r="H2419" s="184"/>
      <c r="I2419" s="184"/>
      <c r="J2419" s="184"/>
      <c r="K2419" s="184"/>
      <c r="L2419" s="184"/>
      <c r="M2419" s="184"/>
      <c r="N2419" s="184"/>
      <c r="O2419" s="184"/>
      <c r="P2419" s="184"/>
      <c r="Q2419" s="184"/>
      <c r="R2419" s="184"/>
      <c r="S2419" s="184"/>
      <c r="T2419" s="184"/>
      <c r="U2419" s="184"/>
      <c r="V2419" s="184"/>
      <c r="W2419" s="184"/>
      <c r="X2419" s="184"/>
      <c r="Y2419" s="184"/>
      <c r="Z2419" s="184"/>
      <c r="AA2419" s="184"/>
      <c r="AB2419" s="184"/>
      <c r="AC2419" s="184"/>
      <c r="AD2419" s="184"/>
      <c r="AE2419" s="184"/>
      <c r="AF2419" s="184"/>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84"/>
      <c r="C2509" s="184"/>
      <c r="D2509" s="184"/>
      <c r="E2509" s="184"/>
      <c r="F2509" s="184"/>
      <c r="G2509" s="184"/>
      <c r="H2509" s="184"/>
      <c r="I2509" s="184"/>
      <c r="J2509" s="184"/>
      <c r="K2509" s="184"/>
      <c r="L2509" s="184"/>
      <c r="M2509" s="184"/>
      <c r="N2509" s="184"/>
      <c r="O2509" s="184"/>
      <c r="P2509" s="184"/>
      <c r="Q2509" s="184"/>
      <c r="R2509" s="184"/>
      <c r="S2509" s="184"/>
      <c r="T2509" s="184"/>
      <c r="U2509" s="184"/>
      <c r="V2509" s="184"/>
      <c r="W2509" s="184"/>
      <c r="X2509" s="184"/>
      <c r="Y2509" s="184"/>
      <c r="Z2509" s="184"/>
      <c r="AA2509" s="184"/>
      <c r="AB2509" s="184"/>
      <c r="AC2509" s="184"/>
      <c r="AD2509" s="184"/>
      <c r="AE2509" s="184"/>
      <c r="AF2509" s="184"/>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84"/>
      <c r="C2598" s="184"/>
      <c r="D2598" s="184"/>
      <c r="E2598" s="184"/>
      <c r="F2598" s="184"/>
      <c r="G2598" s="184"/>
      <c r="H2598" s="184"/>
      <c r="I2598" s="184"/>
      <c r="J2598" s="184"/>
      <c r="K2598" s="184"/>
      <c r="L2598" s="184"/>
      <c r="M2598" s="184"/>
      <c r="N2598" s="184"/>
      <c r="O2598" s="184"/>
      <c r="P2598" s="184"/>
      <c r="Q2598" s="184"/>
      <c r="R2598" s="184"/>
      <c r="S2598" s="184"/>
      <c r="T2598" s="184"/>
      <c r="U2598" s="184"/>
      <c r="V2598" s="184"/>
      <c r="W2598" s="184"/>
      <c r="X2598" s="184"/>
      <c r="Y2598" s="184"/>
      <c r="Z2598" s="184"/>
      <c r="AA2598" s="184"/>
      <c r="AB2598" s="184"/>
      <c r="AC2598" s="184"/>
      <c r="AD2598" s="184"/>
      <c r="AE2598" s="184"/>
      <c r="AF2598" s="184"/>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84"/>
      <c r="C2719" s="184"/>
      <c r="D2719" s="184"/>
      <c r="E2719" s="184"/>
      <c r="F2719" s="184"/>
      <c r="G2719" s="184"/>
      <c r="H2719" s="184"/>
      <c r="I2719" s="184"/>
      <c r="J2719" s="184"/>
      <c r="K2719" s="184"/>
      <c r="L2719" s="184"/>
      <c r="M2719" s="184"/>
      <c r="N2719" s="184"/>
      <c r="O2719" s="184"/>
      <c r="P2719" s="184"/>
      <c r="Q2719" s="184"/>
      <c r="R2719" s="184"/>
      <c r="S2719" s="184"/>
      <c r="T2719" s="184"/>
      <c r="U2719" s="184"/>
      <c r="V2719" s="184"/>
      <c r="W2719" s="184"/>
      <c r="X2719" s="184"/>
      <c r="Y2719" s="184"/>
      <c r="Z2719" s="184"/>
      <c r="AA2719" s="184"/>
      <c r="AB2719" s="184"/>
      <c r="AC2719" s="184"/>
      <c r="AD2719" s="184"/>
      <c r="AE2719" s="184"/>
      <c r="AF2719" s="184"/>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84"/>
      <c r="C2837" s="184"/>
      <c r="D2837" s="184"/>
      <c r="E2837" s="184"/>
      <c r="F2837" s="184"/>
      <c r="G2837" s="184"/>
      <c r="H2837" s="184"/>
      <c r="I2837" s="184"/>
      <c r="J2837" s="184"/>
      <c r="K2837" s="184"/>
      <c r="L2837" s="184"/>
      <c r="M2837" s="184"/>
      <c r="N2837" s="184"/>
      <c r="O2837" s="184"/>
      <c r="P2837" s="184"/>
      <c r="Q2837" s="184"/>
      <c r="R2837" s="184"/>
      <c r="S2837" s="184"/>
      <c r="T2837" s="184"/>
      <c r="U2837" s="184"/>
      <c r="V2837" s="184"/>
      <c r="W2837" s="184"/>
      <c r="X2837" s="184"/>
      <c r="Y2837" s="184"/>
      <c r="Z2837" s="184"/>
      <c r="AA2837" s="184"/>
      <c r="AB2837" s="184"/>
      <c r="AC2837" s="184"/>
      <c r="AD2837" s="184"/>
      <c r="AE2837" s="184"/>
      <c r="AF2837" s="184"/>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313</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314</v>
      </c>
      <c r="E3" s="31"/>
      <c r="F3" s="31"/>
      <c r="G3" s="31"/>
    </row>
    <row r="4" spans="1:33" ht="15" customHeight="1">
      <c r="C4" s="31" t="s">
        <v>35</v>
      </c>
      <c r="D4" s="31" t="s">
        <v>315</v>
      </c>
      <c r="E4" s="31"/>
      <c r="F4" s="31"/>
      <c r="G4" s="31" t="s">
        <v>316</v>
      </c>
    </row>
    <row r="5" spans="1:33" ht="15" customHeight="1">
      <c r="C5" s="31" t="s">
        <v>33</v>
      </c>
      <c r="D5" s="31" t="s">
        <v>317</v>
      </c>
      <c r="E5" s="31"/>
      <c r="F5" s="31"/>
      <c r="G5" s="31"/>
    </row>
    <row r="6" spans="1:33" ht="15" customHeight="1">
      <c r="C6" s="31" t="s">
        <v>32</v>
      </c>
      <c r="D6" s="31"/>
      <c r="E6" s="31" t="s">
        <v>318</v>
      </c>
      <c r="F6" s="31"/>
      <c r="G6" s="31"/>
    </row>
    <row r="10" spans="1:33" ht="15" customHeight="1">
      <c r="A10" s="6" t="s">
        <v>138</v>
      </c>
      <c r="B10" s="15" t="s">
        <v>139</v>
      </c>
      <c r="AG10" s="36" t="s">
        <v>319</v>
      </c>
    </row>
    <row r="11" spans="1:33" ht="15" customHeight="1">
      <c r="B11" s="13" t="s">
        <v>320</v>
      </c>
      <c r="AG11" s="36" t="s">
        <v>321</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322</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323</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305</v>
      </c>
      <c r="D35" s="25" t="s">
        <v>305</v>
      </c>
      <c r="E35" s="25" t="s">
        <v>305</v>
      </c>
      <c r="F35" s="25" t="s">
        <v>305</v>
      </c>
      <c r="G35" s="25" t="s">
        <v>305</v>
      </c>
      <c r="H35" s="25" t="s">
        <v>305</v>
      </c>
      <c r="I35" s="25" t="s">
        <v>305</v>
      </c>
      <c r="J35" s="25" t="s">
        <v>305</v>
      </c>
      <c r="K35" s="25" t="s">
        <v>305</v>
      </c>
      <c r="L35" s="25" t="s">
        <v>305</v>
      </c>
      <c r="M35" s="25" t="s">
        <v>305</v>
      </c>
      <c r="N35" s="25" t="s">
        <v>305</v>
      </c>
      <c r="O35" s="25" t="s">
        <v>305</v>
      </c>
      <c r="P35" s="25" t="s">
        <v>305</v>
      </c>
      <c r="Q35" s="25" t="s">
        <v>305</v>
      </c>
      <c r="R35" s="25" t="s">
        <v>305</v>
      </c>
      <c r="S35" s="25" t="s">
        <v>305</v>
      </c>
      <c r="T35" s="25" t="s">
        <v>305</v>
      </c>
      <c r="U35" s="25" t="s">
        <v>305</v>
      </c>
      <c r="V35" s="25" t="s">
        <v>305</v>
      </c>
      <c r="W35" s="25" t="s">
        <v>305</v>
      </c>
      <c r="X35" s="25" t="s">
        <v>305</v>
      </c>
      <c r="Y35" s="25" t="s">
        <v>305</v>
      </c>
      <c r="Z35" s="25" t="s">
        <v>305</v>
      </c>
      <c r="AA35" s="25" t="s">
        <v>305</v>
      </c>
      <c r="AB35" s="25" t="s">
        <v>305</v>
      </c>
      <c r="AC35" s="25" t="s">
        <v>305</v>
      </c>
      <c r="AD35" s="25" t="s">
        <v>305</v>
      </c>
      <c r="AE35" s="25" t="s">
        <v>305</v>
      </c>
      <c r="AF35" s="25" t="s">
        <v>305</v>
      </c>
      <c r="AG35" s="19" t="s">
        <v>305</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305</v>
      </c>
      <c r="D66" s="25" t="s">
        <v>305</v>
      </c>
      <c r="E66" s="25" t="s">
        <v>305</v>
      </c>
      <c r="F66" s="25" t="s">
        <v>305</v>
      </c>
      <c r="G66" s="25" t="s">
        <v>305</v>
      </c>
      <c r="H66" s="25" t="s">
        <v>305</v>
      </c>
      <c r="I66" s="25" t="s">
        <v>305</v>
      </c>
      <c r="J66" s="25" t="s">
        <v>305</v>
      </c>
      <c r="K66" s="25" t="s">
        <v>305</v>
      </c>
      <c r="L66" s="25" t="s">
        <v>305</v>
      </c>
      <c r="M66" s="25" t="s">
        <v>305</v>
      </c>
      <c r="N66" s="25" t="s">
        <v>305</v>
      </c>
      <c r="O66" s="25" t="s">
        <v>305</v>
      </c>
      <c r="P66" s="25" t="s">
        <v>305</v>
      </c>
      <c r="Q66" s="25" t="s">
        <v>305</v>
      </c>
      <c r="R66" s="25" t="s">
        <v>305</v>
      </c>
      <c r="S66" s="25" t="s">
        <v>305</v>
      </c>
      <c r="T66" s="25" t="s">
        <v>305</v>
      </c>
      <c r="U66" s="25" t="s">
        <v>305</v>
      </c>
      <c r="V66" s="25" t="s">
        <v>305</v>
      </c>
      <c r="W66" s="25" t="s">
        <v>305</v>
      </c>
      <c r="X66" s="25" t="s">
        <v>305</v>
      </c>
      <c r="Y66" s="25" t="s">
        <v>305</v>
      </c>
      <c r="Z66" s="25" t="s">
        <v>305</v>
      </c>
      <c r="AA66" s="25" t="s">
        <v>305</v>
      </c>
      <c r="AB66" s="25" t="s">
        <v>305</v>
      </c>
      <c r="AC66" s="25" t="s">
        <v>305</v>
      </c>
      <c r="AD66" s="25" t="s">
        <v>305</v>
      </c>
      <c r="AE66" s="25" t="s">
        <v>305</v>
      </c>
      <c r="AF66" s="25" t="s">
        <v>305</v>
      </c>
      <c r="AG66" s="19" t="s">
        <v>305</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324</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305</v>
      </c>
      <c r="D101" s="25" t="s">
        <v>305</v>
      </c>
      <c r="E101" s="25" t="s">
        <v>305</v>
      </c>
      <c r="F101" s="25" t="s">
        <v>305</v>
      </c>
      <c r="G101" s="25" t="s">
        <v>305</v>
      </c>
      <c r="H101" s="25" t="s">
        <v>305</v>
      </c>
      <c r="I101" s="25" t="s">
        <v>305</v>
      </c>
      <c r="J101" s="25" t="s">
        <v>305</v>
      </c>
      <c r="K101" s="25" t="s">
        <v>305</v>
      </c>
      <c r="L101" s="25" t="s">
        <v>305</v>
      </c>
      <c r="M101" s="25" t="s">
        <v>305</v>
      </c>
      <c r="N101" s="25" t="s">
        <v>305</v>
      </c>
      <c r="O101" s="25" t="s">
        <v>305</v>
      </c>
      <c r="P101" s="25" t="s">
        <v>305</v>
      </c>
      <c r="Q101" s="25" t="s">
        <v>305</v>
      </c>
      <c r="R101" s="25" t="s">
        <v>305</v>
      </c>
      <c r="S101" s="25" t="s">
        <v>305</v>
      </c>
      <c r="T101" s="25" t="s">
        <v>305</v>
      </c>
      <c r="U101" s="25" t="s">
        <v>305</v>
      </c>
      <c r="V101" s="25" t="s">
        <v>305</v>
      </c>
      <c r="W101" s="25" t="s">
        <v>305</v>
      </c>
      <c r="X101" s="25" t="s">
        <v>305</v>
      </c>
      <c r="Y101" s="25" t="s">
        <v>305</v>
      </c>
      <c r="Z101" s="25" t="s">
        <v>305</v>
      </c>
      <c r="AA101" s="25" t="s">
        <v>305</v>
      </c>
      <c r="AB101" s="25" t="s">
        <v>305</v>
      </c>
      <c r="AC101" s="25" t="s">
        <v>305</v>
      </c>
      <c r="AD101" s="25" t="s">
        <v>305</v>
      </c>
      <c r="AE101" s="25" t="s">
        <v>305</v>
      </c>
      <c r="AF101" s="25" t="s">
        <v>305</v>
      </c>
      <c r="AG101" s="19" t="s">
        <v>305</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305</v>
      </c>
      <c r="D132" s="25" t="s">
        <v>305</v>
      </c>
      <c r="E132" s="25" t="s">
        <v>305</v>
      </c>
      <c r="F132" s="25" t="s">
        <v>305</v>
      </c>
      <c r="G132" s="25" t="s">
        <v>305</v>
      </c>
      <c r="H132" s="25" t="s">
        <v>305</v>
      </c>
      <c r="I132" s="25" t="s">
        <v>305</v>
      </c>
      <c r="J132" s="25" t="s">
        <v>305</v>
      </c>
      <c r="K132" s="25" t="s">
        <v>305</v>
      </c>
      <c r="L132" s="25" t="s">
        <v>305</v>
      </c>
      <c r="M132" s="25" t="s">
        <v>305</v>
      </c>
      <c r="N132" s="25" t="s">
        <v>305</v>
      </c>
      <c r="O132" s="25" t="s">
        <v>305</v>
      </c>
      <c r="P132" s="25" t="s">
        <v>305</v>
      </c>
      <c r="Q132" s="25" t="s">
        <v>305</v>
      </c>
      <c r="R132" s="25" t="s">
        <v>305</v>
      </c>
      <c r="S132" s="25" t="s">
        <v>305</v>
      </c>
      <c r="T132" s="25" t="s">
        <v>305</v>
      </c>
      <c r="U132" s="25" t="s">
        <v>305</v>
      </c>
      <c r="V132" s="25" t="s">
        <v>305</v>
      </c>
      <c r="W132" s="25" t="s">
        <v>305</v>
      </c>
      <c r="X132" s="25" t="s">
        <v>305</v>
      </c>
      <c r="Y132" s="25" t="s">
        <v>305</v>
      </c>
      <c r="Z132" s="25" t="s">
        <v>305</v>
      </c>
      <c r="AA132" s="25" t="s">
        <v>305</v>
      </c>
      <c r="AB132" s="25" t="s">
        <v>305</v>
      </c>
      <c r="AC132" s="25" t="s">
        <v>305</v>
      </c>
      <c r="AD132" s="25" t="s">
        <v>305</v>
      </c>
      <c r="AE132" s="25" t="s">
        <v>305</v>
      </c>
      <c r="AF132" s="25" t="s">
        <v>305</v>
      </c>
      <c r="AG132" s="19" t="s">
        <v>305</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75" thickBot="1"/>
    <row r="146" spans="2:2" ht="36.75">
      <c r="B146" s="33" t="s">
        <v>306</v>
      </c>
    </row>
    <row r="147" spans="2:2">
      <c r="B147" s="7" t="s">
        <v>285</v>
      </c>
    </row>
    <row r="148" spans="2:2">
      <c r="B148" s="7" t="s">
        <v>325</v>
      </c>
    </row>
    <row r="149" spans="2:2">
      <c r="B149" s="7" t="s">
        <v>266</v>
      </c>
    </row>
    <row r="150" spans="2:2" ht="15" customHeight="1">
      <c r="B150" s="7" t="s">
        <v>287</v>
      </c>
    </row>
    <row r="151" spans="2:2" ht="15" customHeight="1">
      <c r="B151" s="7" t="s">
        <v>288</v>
      </c>
    </row>
    <row r="152" spans="2:2" ht="15" customHeight="1">
      <c r="B152" s="7" t="s">
        <v>289</v>
      </c>
    </row>
    <row r="153" spans="2:2" ht="15" customHeight="1">
      <c r="B153" s="7" t="s">
        <v>290</v>
      </c>
    </row>
    <row r="154" spans="2:2" ht="15" customHeight="1">
      <c r="B154" s="7" t="s">
        <v>267</v>
      </c>
    </row>
    <row r="155" spans="2:2" ht="15" customHeight="1">
      <c r="B155" s="7" t="s">
        <v>291</v>
      </c>
    </row>
    <row r="156" spans="2:2" ht="15" customHeight="1">
      <c r="B156" s="7" t="s">
        <v>292</v>
      </c>
    </row>
    <row r="157" spans="2:2" ht="15" customHeight="1">
      <c r="B157" s="7" t="s">
        <v>293</v>
      </c>
    </row>
    <row r="158" spans="2:2" ht="15" customHeight="1">
      <c r="B158" s="7" t="s">
        <v>294</v>
      </c>
    </row>
    <row r="159" spans="2:2" ht="15" customHeight="1">
      <c r="B159" s="7" t="s">
        <v>326</v>
      </c>
    </row>
    <row r="160" spans="2:2" ht="15" customHeight="1">
      <c r="B160" s="7" t="s">
        <v>327</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86"/>
      <c r="C308" s="186"/>
      <c r="D308" s="186"/>
      <c r="E308" s="186"/>
      <c r="F308" s="186"/>
      <c r="G308" s="186"/>
      <c r="H308" s="186"/>
      <c r="I308" s="186"/>
      <c r="J308" s="186"/>
      <c r="K308" s="186"/>
      <c r="L308" s="186"/>
      <c r="M308" s="186"/>
      <c r="N308" s="186"/>
      <c r="O308" s="186"/>
      <c r="P308" s="186"/>
      <c r="Q308" s="186"/>
      <c r="R308" s="186"/>
      <c r="S308" s="186"/>
      <c r="T308" s="186"/>
      <c r="U308" s="186"/>
      <c r="V308" s="186"/>
      <c r="W308" s="186"/>
      <c r="X308" s="186"/>
      <c r="Y308" s="186"/>
      <c r="Z308" s="186"/>
      <c r="AA308" s="186"/>
      <c r="AB308" s="186"/>
      <c r="AC308" s="186"/>
      <c r="AD308" s="186"/>
      <c r="AE308" s="186"/>
      <c r="AF308" s="186"/>
      <c r="AG308" s="186"/>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86"/>
      <c r="C511" s="186"/>
      <c r="D511" s="186"/>
      <c r="E511" s="186"/>
      <c r="F511" s="186"/>
      <c r="G511" s="186"/>
      <c r="H511" s="186"/>
      <c r="I511" s="186"/>
      <c r="J511" s="186"/>
      <c r="K511" s="186"/>
      <c r="L511" s="186"/>
      <c r="M511" s="186"/>
      <c r="N511" s="186"/>
      <c r="O511" s="186"/>
      <c r="P511" s="186"/>
      <c r="Q511" s="186"/>
      <c r="R511" s="186"/>
      <c r="S511" s="186"/>
      <c r="T511" s="186"/>
      <c r="U511" s="186"/>
      <c r="V511" s="186"/>
      <c r="W511" s="186"/>
      <c r="X511" s="186"/>
      <c r="Y511" s="186"/>
      <c r="Z511" s="186"/>
      <c r="AA511" s="186"/>
      <c r="AB511" s="186"/>
      <c r="AC511" s="186"/>
      <c r="AD511" s="186"/>
      <c r="AE511" s="186"/>
      <c r="AF511" s="186"/>
      <c r="AG511" s="186"/>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86"/>
      <c r="C712" s="186"/>
      <c r="D712" s="186"/>
      <c r="E712" s="186"/>
      <c r="F712" s="186"/>
      <c r="G712" s="186"/>
      <c r="H712" s="186"/>
      <c r="I712" s="186"/>
      <c r="J712" s="186"/>
      <c r="K712" s="186"/>
      <c r="L712" s="186"/>
      <c r="M712" s="186"/>
      <c r="N712" s="186"/>
      <c r="O712" s="186"/>
      <c r="P712" s="186"/>
      <c r="Q712" s="186"/>
      <c r="R712" s="186"/>
      <c r="S712" s="186"/>
      <c r="T712" s="186"/>
      <c r="U712" s="186"/>
      <c r="V712" s="186"/>
      <c r="W712" s="186"/>
      <c r="X712" s="186"/>
      <c r="Y712" s="186"/>
      <c r="Z712" s="186"/>
      <c r="AA712" s="186"/>
      <c r="AB712" s="186"/>
      <c r="AC712" s="186"/>
      <c r="AD712" s="186"/>
      <c r="AE712" s="186"/>
      <c r="AF712" s="186"/>
      <c r="AG712" s="186"/>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86"/>
      <c r="C887" s="186"/>
      <c r="D887" s="186"/>
      <c r="E887" s="186"/>
      <c r="F887" s="186"/>
      <c r="G887" s="186"/>
      <c r="H887" s="186"/>
      <c r="I887" s="186"/>
      <c r="J887" s="186"/>
      <c r="K887" s="186"/>
      <c r="L887" s="186"/>
      <c r="M887" s="186"/>
      <c r="N887" s="186"/>
      <c r="O887" s="186"/>
      <c r="P887" s="186"/>
      <c r="Q887" s="186"/>
      <c r="R887" s="186"/>
      <c r="S887" s="186"/>
      <c r="T887" s="186"/>
      <c r="U887" s="186"/>
      <c r="V887" s="186"/>
      <c r="W887" s="186"/>
      <c r="X887" s="186"/>
      <c r="Y887" s="186"/>
      <c r="Z887" s="186"/>
      <c r="AA887" s="186"/>
      <c r="AB887" s="186"/>
      <c r="AC887" s="186"/>
      <c r="AD887" s="186"/>
      <c r="AE887" s="186"/>
      <c r="AF887" s="186"/>
      <c r="AG887" s="186"/>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86"/>
      <c r="C1100" s="186"/>
      <c r="D1100" s="186"/>
      <c r="E1100" s="186"/>
      <c r="F1100" s="186"/>
      <c r="G1100" s="186"/>
      <c r="H1100" s="186"/>
      <c r="I1100" s="186"/>
      <c r="J1100" s="186"/>
      <c r="K1100" s="186"/>
      <c r="L1100" s="186"/>
      <c r="M1100" s="186"/>
      <c r="N1100" s="186"/>
      <c r="O1100" s="186"/>
      <c r="P1100" s="186"/>
      <c r="Q1100" s="186"/>
      <c r="R1100" s="186"/>
      <c r="S1100" s="186"/>
      <c r="T1100" s="186"/>
      <c r="U1100" s="186"/>
      <c r="V1100" s="186"/>
      <c r="W1100" s="186"/>
      <c r="X1100" s="186"/>
      <c r="Y1100" s="186"/>
      <c r="Z1100" s="186"/>
      <c r="AA1100" s="186"/>
      <c r="AB1100" s="186"/>
      <c r="AC1100" s="186"/>
      <c r="AD1100" s="186"/>
      <c r="AE1100" s="186"/>
      <c r="AF1100" s="186"/>
      <c r="AG1100" s="186"/>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86"/>
      <c r="C1227" s="186"/>
      <c r="D1227" s="186"/>
      <c r="E1227" s="186"/>
      <c r="F1227" s="186"/>
      <c r="G1227" s="186"/>
      <c r="H1227" s="186"/>
      <c r="I1227" s="186"/>
      <c r="J1227" s="186"/>
      <c r="K1227" s="186"/>
      <c r="L1227" s="186"/>
      <c r="M1227" s="186"/>
      <c r="N1227" s="186"/>
      <c r="O1227" s="186"/>
      <c r="P1227" s="186"/>
      <c r="Q1227" s="186"/>
      <c r="R1227" s="186"/>
      <c r="S1227" s="186"/>
      <c r="T1227" s="186"/>
      <c r="U1227" s="186"/>
      <c r="V1227" s="186"/>
      <c r="W1227" s="186"/>
      <c r="X1227" s="186"/>
      <c r="Y1227" s="186"/>
      <c r="Z1227" s="186"/>
      <c r="AA1227" s="186"/>
      <c r="AB1227" s="186"/>
      <c r="AC1227" s="186"/>
      <c r="AD1227" s="186"/>
      <c r="AE1227" s="186"/>
      <c r="AF1227" s="186"/>
      <c r="AG1227" s="186"/>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86"/>
      <c r="C1390" s="186"/>
      <c r="D1390" s="186"/>
      <c r="E1390" s="186"/>
      <c r="F1390" s="186"/>
      <c r="G1390" s="186"/>
      <c r="H1390" s="186"/>
      <c r="I1390" s="186"/>
      <c r="J1390" s="186"/>
      <c r="K1390" s="186"/>
      <c r="L1390" s="186"/>
      <c r="M1390" s="186"/>
      <c r="N1390" s="186"/>
      <c r="O1390" s="186"/>
      <c r="P1390" s="186"/>
      <c r="Q1390" s="186"/>
      <c r="R1390" s="186"/>
      <c r="S1390" s="186"/>
      <c r="T1390" s="186"/>
      <c r="U1390" s="186"/>
      <c r="V1390" s="186"/>
      <c r="W1390" s="186"/>
      <c r="X1390" s="186"/>
      <c r="Y1390" s="186"/>
      <c r="Z1390" s="186"/>
      <c r="AA1390" s="186"/>
      <c r="AB1390" s="186"/>
      <c r="AC1390" s="186"/>
      <c r="AD1390" s="186"/>
      <c r="AE1390" s="186"/>
      <c r="AF1390" s="186"/>
      <c r="AG1390" s="186"/>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86"/>
      <c r="C1502" s="186"/>
      <c r="D1502" s="186"/>
      <c r="E1502" s="186"/>
      <c r="F1502" s="186"/>
      <c r="G1502" s="186"/>
      <c r="H1502" s="186"/>
      <c r="I1502" s="186"/>
      <c r="J1502" s="186"/>
      <c r="K1502" s="186"/>
      <c r="L1502" s="186"/>
      <c r="M1502" s="186"/>
      <c r="N1502" s="186"/>
      <c r="O1502" s="186"/>
      <c r="P1502" s="186"/>
      <c r="Q1502" s="186"/>
      <c r="R1502" s="186"/>
      <c r="S1502" s="186"/>
      <c r="T1502" s="186"/>
      <c r="U1502" s="186"/>
      <c r="V1502" s="186"/>
      <c r="W1502" s="186"/>
      <c r="X1502" s="186"/>
      <c r="Y1502" s="186"/>
      <c r="Z1502" s="186"/>
      <c r="AA1502" s="186"/>
      <c r="AB1502" s="186"/>
      <c r="AC1502" s="186"/>
      <c r="AD1502" s="186"/>
      <c r="AE1502" s="186"/>
      <c r="AF1502" s="186"/>
      <c r="AG1502" s="186"/>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86"/>
      <c r="C1604" s="186"/>
      <c r="D1604" s="186"/>
      <c r="E1604" s="186"/>
      <c r="F1604" s="186"/>
      <c r="G1604" s="186"/>
      <c r="H1604" s="186"/>
      <c r="I1604" s="186"/>
      <c r="J1604" s="186"/>
      <c r="K1604" s="186"/>
      <c r="L1604" s="186"/>
      <c r="M1604" s="186"/>
      <c r="N1604" s="186"/>
      <c r="O1604" s="186"/>
      <c r="P1604" s="186"/>
      <c r="Q1604" s="186"/>
      <c r="R1604" s="186"/>
      <c r="S1604" s="186"/>
      <c r="T1604" s="186"/>
      <c r="U1604" s="186"/>
      <c r="V1604" s="186"/>
      <c r="W1604" s="186"/>
      <c r="X1604" s="186"/>
      <c r="Y1604" s="186"/>
      <c r="Z1604" s="186"/>
      <c r="AA1604" s="186"/>
      <c r="AB1604" s="186"/>
      <c r="AC1604" s="186"/>
      <c r="AD1604" s="186"/>
      <c r="AE1604" s="186"/>
      <c r="AF1604" s="186"/>
      <c r="AG1604" s="186"/>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86"/>
      <c r="C1698" s="186"/>
      <c r="D1698" s="186"/>
      <c r="E1698" s="186"/>
      <c r="F1698" s="186"/>
      <c r="G1698" s="186"/>
      <c r="H1698" s="186"/>
      <c r="I1698" s="186"/>
      <c r="J1698" s="186"/>
      <c r="K1698" s="186"/>
      <c r="L1698" s="186"/>
      <c r="M1698" s="186"/>
      <c r="N1698" s="186"/>
      <c r="O1698" s="186"/>
      <c r="P1698" s="186"/>
      <c r="Q1698" s="186"/>
      <c r="R1698" s="186"/>
      <c r="S1698" s="186"/>
      <c r="T1698" s="186"/>
      <c r="U1698" s="186"/>
      <c r="V1698" s="186"/>
      <c r="W1698" s="186"/>
      <c r="X1698" s="186"/>
      <c r="Y1698" s="186"/>
      <c r="Z1698" s="186"/>
      <c r="AA1698" s="186"/>
      <c r="AB1698" s="186"/>
      <c r="AC1698" s="186"/>
      <c r="AD1698" s="186"/>
      <c r="AE1698" s="186"/>
      <c r="AF1698" s="186"/>
      <c r="AG1698" s="186"/>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86"/>
      <c r="C1945" s="186"/>
      <c r="D1945" s="186"/>
      <c r="E1945" s="186"/>
      <c r="F1945" s="186"/>
      <c r="G1945" s="186"/>
      <c r="H1945" s="186"/>
      <c r="I1945" s="186"/>
      <c r="J1945" s="186"/>
      <c r="K1945" s="186"/>
      <c r="L1945" s="186"/>
      <c r="M1945" s="186"/>
      <c r="N1945" s="186"/>
      <c r="O1945" s="186"/>
      <c r="P1945" s="186"/>
      <c r="Q1945" s="186"/>
      <c r="R1945" s="186"/>
      <c r="S1945" s="186"/>
      <c r="T1945" s="186"/>
      <c r="U1945" s="186"/>
      <c r="V1945" s="186"/>
      <c r="W1945" s="186"/>
      <c r="X1945" s="186"/>
      <c r="Y1945" s="186"/>
      <c r="Z1945" s="186"/>
      <c r="AA1945" s="186"/>
      <c r="AB1945" s="186"/>
      <c r="AC1945" s="186"/>
      <c r="AD1945" s="186"/>
      <c r="AE1945" s="186"/>
      <c r="AF1945" s="186"/>
      <c r="AG1945" s="186"/>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86"/>
      <c r="C2031" s="186"/>
      <c r="D2031" s="186"/>
      <c r="E2031" s="186"/>
      <c r="F2031" s="186"/>
      <c r="G2031" s="186"/>
      <c r="H2031" s="186"/>
      <c r="I2031" s="186"/>
      <c r="J2031" s="186"/>
      <c r="K2031" s="186"/>
      <c r="L2031" s="186"/>
      <c r="M2031" s="186"/>
      <c r="N2031" s="186"/>
      <c r="O2031" s="186"/>
      <c r="P2031" s="186"/>
      <c r="Q2031" s="186"/>
      <c r="R2031" s="186"/>
      <c r="S2031" s="186"/>
      <c r="T2031" s="186"/>
      <c r="U2031" s="186"/>
      <c r="V2031" s="186"/>
      <c r="W2031" s="186"/>
      <c r="X2031" s="186"/>
      <c r="Y2031" s="186"/>
      <c r="Z2031" s="186"/>
      <c r="AA2031" s="186"/>
      <c r="AB2031" s="186"/>
      <c r="AC2031" s="186"/>
      <c r="AD2031" s="186"/>
      <c r="AE2031" s="186"/>
      <c r="AF2031" s="186"/>
      <c r="AG2031" s="186"/>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86"/>
      <c r="C2153" s="186"/>
      <c r="D2153" s="186"/>
      <c r="E2153" s="186"/>
      <c r="F2153" s="186"/>
      <c r="G2153" s="186"/>
      <c r="H2153" s="186"/>
      <c r="I2153" s="186"/>
      <c r="J2153" s="186"/>
      <c r="K2153" s="186"/>
      <c r="L2153" s="186"/>
      <c r="M2153" s="186"/>
      <c r="N2153" s="186"/>
      <c r="O2153" s="186"/>
      <c r="P2153" s="186"/>
      <c r="Q2153" s="186"/>
      <c r="R2153" s="186"/>
      <c r="S2153" s="186"/>
      <c r="T2153" s="186"/>
      <c r="U2153" s="186"/>
      <c r="V2153" s="186"/>
      <c r="W2153" s="186"/>
      <c r="X2153" s="186"/>
      <c r="Y2153" s="186"/>
      <c r="Z2153" s="186"/>
      <c r="AA2153" s="186"/>
      <c r="AB2153" s="186"/>
      <c r="AC2153" s="186"/>
      <c r="AD2153" s="186"/>
      <c r="AE2153" s="186"/>
      <c r="AF2153" s="186"/>
      <c r="AG2153" s="186"/>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86"/>
      <c r="C2317" s="186"/>
      <c r="D2317" s="186"/>
      <c r="E2317" s="186"/>
      <c r="F2317" s="186"/>
      <c r="G2317" s="186"/>
      <c r="H2317" s="186"/>
      <c r="I2317" s="186"/>
      <c r="J2317" s="186"/>
      <c r="K2317" s="186"/>
      <c r="L2317" s="186"/>
      <c r="M2317" s="186"/>
      <c r="N2317" s="186"/>
      <c r="O2317" s="186"/>
      <c r="P2317" s="186"/>
      <c r="Q2317" s="186"/>
      <c r="R2317" s="186"/>
      <c r="S2317" s="186"/>
      <c r="T2317" s="186"/>
      <c r="U2317" s="186"/>
      <c r="V2317" s="186"/>
      <c r="W2317" s="186"/>
      <c r="X2317" s="186"/>
      <c r="Y2317" s="186"/>
      <c r="Z2317" s="186"/>
      <c r="AA2317" s="186"/>
      <c r="AB2317" s="186"/>
      <c r="AC2317" s="186"/>
      <c r="AD2317" s="186"/>
      <c r="AE2317" s="186"/>
      <c r="AF2317" s="186"/>
      <c r="AG2317" s="186"/>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86"/>
      <c r="C2419" s="186"/>
      <c r="D2419" s="186"/>
      <c r="E2419" s="186"/>
      <c r="F2419" s="186"/>
      <c r="G2419" s="186"/>
      <c r="H2419" s="186"/>
      <c r="I2419" s="186"/>
      <c r="J2419" s="186"/>
      <c r="K2419" s="186"/>
      <c r="L2419" s="186"/>
      <c r="M2419" s="186"/>
      <c r="N2419" s="186"/>
      <c r="O2419" s="186"/>
      <c r="P2419" s="186"/>
      <c r="Q2419" s="186"/>
      <c r="R2419" s="186"/>
      <c r="S2419" s="186"/>
      <c r="T2419" s="186"/>
      <c r="U2419" s="186"/>
      <c r="V2419" s="186"/>
      <c r="W2419" s="186"/>
      <c r="X2419" s="186"/>
      <c r="Y2419" s="186"/>
      <c r="Z2419" s="186"/>
      <c r="AA2419" s="186"/>
      <c r="AB2419" s="186"/>
      <c r="AC2419" s="186"/>
      <c r="AD2419" s="186"/>
      <c r="AE2419" s="186"/>
      <c r="AF2419" s="186"/>
      <c r="AG2419" s="186"/>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86"/>
      <c r="C2509" s="186"/>
      <c r="D2509" s="186"/>
      <c r="E2509" s="186"/>
      <c r="F2509" s="186"/>
      <c r="G2509" s="186"/>
      <c r="H2509" s="186"/>
      <c r="I2509" s="186"/>
      <c r="J2509" s="186"/>
      <c r="K2509" s="186"/>
      <c r="L2509" s="186"/>
      <c r="M2509" s="186"/>
      <c r="N2509" s="186"/>
      <c r="O2509" s="186"/>
      <c r="P2509" s="186"/>
      <c r="Q2509" s="186"/>
      <c r="R2509" s="186"/>
      <c r="S2509" s="186"/>
      <c r="T2509" s="186"/>
      <c r="U2509" s="186"/>
      <c r="V2509" s="186"/>
      <c r="W2509" s="186"/>
      <c r="X2509" s="186"/>
      <c r="Y2509" s="186"/>
      <c r="Z2509" s="186"/>
      <c r="AA2509" s="186"/>
      <c r="AB2509" s="186"/>
      <c r="AC2509" s="186"/>
      <c r="AD2509" s="186"/>
      <c r="AE2509" s="186"/>
      <c r="AF2509" s="186"/>
      <c r="AG2509" s="186"/>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86"/>
      <c r="C2598" s="186"/>
      <c r="D2598" s="186"/>
      <c r="E2598" s="186"/>
      <c r="F2598" s="186"/>
      <c r="G2598" s="186"/>
      <c r="H2598" s="186"/>
      <c r="I2598" s="186"/>
      <c r="J2598" s="186"/>
      <c r="K2598" s="186"/>
      <c r="L2598" s="186"/>
      <c r="M2598" s="186"/>
      <c r="N2598" s="186"/>
      <c r="O2598" s="186"/>
      <c r="P2598" s="186"/>
      <c r="Q2598" s="186"/>
      <c r="R2598" s="186"/>
      <c r="S2598" s="186"/>
      <c r="T2598" s="186"/>
      <c r="U2598" s="186"/>
      <c r="V2598" s="186"/>
      <c r="W2598" s="186"/>
      <c r="X2598" s="186"/>
      <c r="Y2598" s="186"/>
      <c r="Z2598" s="186"/>
      <c r="AA2598" s="186"/>
      <c r="AB2598" s="186"/>
      <c r="AC2598" s="186"/>
      <c r="AD2598" s="186"/>
      <c r="AE2598" s="186"/>
      <c r="AF2598" s="186"/>
      <c r="AG2598" s="186"/>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86"/>
      <c r="C2719" s="186"/>
      <c r="D2719" s="186"/>
      <c r="E2719" s="186"/>
      <c r="F2719" s="186"/>
      <c r="G2719" s="186"/>
      <c r="H2719" s="186"/>
      <c r="I2719" s="186"/>
      <c r="J2719" s="186"/>
      <c r="K2719" s="186"/>
      <c r="L2719" s="186"/>
      <c r="M2719" s="186"/>
      <c r="N2719" s="186"/>
      <c r="O2719" s="186"/>
      <c r="P2719" s="186"/>
      <c r="Q2719" s="186"/>
      <c r="R2719" s="186"/>
      <c r="S2719" s="186"/>
      <c r="T2719" s="186"/>
      <c r="U2719" s="186"/>
      <c r="V2719" s="186"/>
      <c r="W2719" s="186"/>
      <c r="X2719" s="186"/>
      <c r="Y2719" s="186"/>
      <c r="Z2719" s="186"/>
      <c r="AA2719" s="186"/>
      <c r="AB2719" s="186"/>
      <c r="AC2719" s="186"/>
      <c r="AD2719" s="186"/>
      <c r="AE2719" s="186"/>
      <c r="AF2719" s="186"/>
      <c r="AG2719" s="186"/>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86"/>
      <c r="C2837" s="186"/>
      <c r="D2837" s="186"/>
      <c r="E2837" s="186"/>
      <c r="F2837" s="186"/>
      <c r="G2837" s="186"/>
      <c r="H2837" s="186"/>
      <c r="I2837" s="186"/>
      <c r="J2837" s="186"/>
      <c r="K2837" s="186"/>
      <c r="L2837" s="186"/>
      <c r="M2837" s="186"/>
      <c r="N2837" s="186"/>
      <c r="O2837" s="186"/>
      <c r="P2837" s="186"/>
      <c r="Q2837" s="186"/>
      <c r="R2837" s="186"/>
      <c r="S2837" s="186"/>
      <c r="T2837" s="186"/>
      <c r="U2837" s="186"/>
      <c r="V2837" s="186"/>
      <c r="W2837" s="186"/>
      <c r="X2837" s="186"/>
      <c r="Y2837" s="186"/>
      <c r="Z2837" s="186"/>
      <c r="AA2837" s="186"/>
      <c r="AB2837" s="186"/>
      <c r="AC2837" s="186"/>
      <c r="AD2837" s="186"/>
      <c r="AE2837" s="186"/>
      <c r="AF2837" s="186"/>
      <c r="AG2837" s="186"/>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5546875" customWidth="1"/>
    <col min="2" max="2" width="49" customWidth="1"/>
  </cols>
  <sheetData>
    <row r="1" spans="1:34" ht="15" customHeight="1" thickBot="1">
      <c r="B1" s="13" t="s">
        <v>282</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297</v>
      </c>
      <c r="E3" s="27"/>
      <c r="F3" s="27"/>
      <c r="G3" s="27"/>
      <c r="H3" s="27"/>
    </row>
    <row r="4" spans="1:34" ht="15" customHeight="1">
      <c r="C4" s="26" t="s">
        <v>35</v>
      </c>
      <c r="D4" s="26" t="s">
        <v>298</v>
      </c>
      <c r="E4" s="27"/>
      <c r="F4" s="27"/>
      <c r="G4" s="26" t="s">
        <v>34</v>
      </c>
      <c r="H4" s="27"/>
    </row>
    <row r="5" spans="1:34" ht="15" customHeight="1">
      <c r="C5" s="26" t="s">
        <v>33</v>
      </c>
      <c r="D5" s="26" t="s">
        <v>299</v>
      </c>
      <c r="E5" s="27"/>
      <c r="F5" s="27"/>
      <c r="G5" s="27"/>
      <c r="H5" s="27"/>
    </row>
    <row r="6" spans="1:34" ht="15" customHeight="1">
      <c r="C6" s="26" t="s">
        <v>32</v>
      </c>
      <c r="D6" s="27"/>
      <c r="E6" s="26" t="s">
        <v>300</v>
      </c>
      <c r="F6" s="27"/>
      <c r="G6" s="27"/>
      <c r="H6" s="27"/>
    </row>
    <row r="7" spans="1:34" ht="15" customHeight="1">
      <c r="C7" s="27"/>
      <c r="D7" s="27"/>
      <c r="E7" s="27"/>
      <c r="F7" s="27"/>
      <c r="G7" s="27"/>
      <c r="H7" s="27"/>
    </row>
    <row r="10" spans="1:34" ht="15" customHeight="1">
      <c r="A10" s="6" t="s">
        <v>138</v>
      </c>
      <c r="B10" s="15" t="s">
        <v>139</v>
      </c>
      <c r="AH10" s="28" t="s">
        <v>301</v>
      </c>
    </row>
    <row r="11" spans="1:34" ht="15" customHeight="1">
      <c r="B11" s="13" t="s">
        <v>283</v>
      </c>
      <c r="AH11" s="28" t="s">
        <v>302</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303</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304</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c r="A35" s="6" t="s">
        <v>167</v>
      </c>
      <c r="B35" s="17" t="s">
        <v>168</v>
      </c>
      <c r="C35" s="19" t="s">
        <v>305</v>
      </c>
      <c r="D35" s="19" t="s">
        <v>305</v>
      </c>
      <c r="E35" s="19" t="s">
        <v>305</v>
      </c>
      <c r="F35" s="19" t="s">
        <v>305</v>
      </c>
      <c r="G35" s="19" t="s">
        <v>305</v>
      </c>
      <c r="H35" s="19" t="s">
        <v>305</v>
      </c>
      <c r="I35" s="19" t="s">
        <v>305</v>
      </c>
      <c r="J35" s="19" t="s">
        <v>305</v>
      </c>
      <c r="K35" s="19" t="s">
        <v>305</v>
      </c>
      <c r="L35" s="19" t="s">
        <v>305</v>
      </c>
      <c r="M35" s="19" t="s">
        <v>305</v>
      </c>
      <c r="N35" s="19" t="s">
        <v>305</v>
      </c>
      <c r="O35" s="19" t="s">
        <v>305</v>
      </c>
      <c r="P35" s="19" t="s">
        <v>305</v>
      </c>
      <c r="Q35" s="19" t="s">
        <v>305</v>
      </c>
      <c r="R35" s="19" t="s">
        <v>305</v>
      </c>
      <c r="S35" s="19" t="s">
        <v>305</v>
      </c>
      <c r="T35" s="19" t="s">
        <v>305</v>
      </c>
      <c r="U35" s="19" t="s">
        <v>305</v>
      </c>
      <c r="V35" s="19" t="s">
        <v>305</v>
      </c>
      <c r="W35" s="19" t="s">
        <v>305</v>
      </c>
      <c r="X35" s="19" t="s">
        <v>305</v>
      </c>
      <c r="Y35" s="19" t="s">
        <v>305</v>
      </c>
      <c r="Z35" s="19" t="s">
        <v>305</v>
      </c>
      <c r="AA35" s="19" t="s">
        <v>305</v>
      </c>
      <c r="AB35" s="19" t="s">
        <v>305</v>
      </c>
      <c r="AC35" s="19" t="s">
        <v>305</v>
      </c>
      <c r="AD35" s="19" t="s">
        <v>305</v>
      </c>
      <c r="AE35" s="19" t="s">
        <v>305</v>
      </c>
      <c r="AF35" s="19" t="s">
        <v>305</v>
      </c>
      <c r="AG35" s="19" t="s">
        <v>305</v>
      </c>
      <c r="AH35" s="19" t="s">
        <v>305</v>
      </c>
    </row>
    <row r="36" spans="1:34">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c r="B38" s="16" t="s">
        <v>170</v>
      </c>
    </row>
    <row r="39" spans="1:34">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c r="B48" s="16" t="s">
        <v>184</v>
      </c>
    </row>
    <row r="49" spans="1:34">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c r="A66" s="6" t="s">
        <v>203</v>
      </c>
      <c r="B66" s="17" t="s">
        <v>168</v>
      </c>
      <c r="C66" s="19" t="s">
        <v>305</v>
      </c>
      <c r="D66" s="19" t="s">
        <v>305</v>
      </c>
      <c r="E66" s="19" t="s">
        <v>305</v>
      </c>
      <c r="F66" s="19" t="s">
        <v>305</v>
      </c>
      <c r="G66" s="19" t="s">
        <v>305</v>
      </c>
      <c r="H66" s="19" t="s">
        <v>305</v>
      </c>
      <c r="I66" s="19" t="s">
        <v>305</v>
      </c>
      <c r="J66" s="19" t="s">
        <v>305</v>
      </c>
      <c r="K66" s="19" t="s">
        <v>305</v>
      </c>
      <c r="L66" s="19" t="s">
        <v>305</v>
      </c>
      <c r="M66" s="19" t="s">
        <v>305</v>
      </c>
      <c r="N66" s="19" t="s">
        <v>305</v>
      </c>
      <c r="O66" s="19" t="s">
        <v>305</v>
      </c>
      <c r="P66" s="19" t="s">
        <v>305</v>
      </c>
      <c r="Q66" s="19" t="s">
        <v>305</v>
      </c>
      <c r="R66" s="19" t="s">
        <v>305</v>
      </c>
      <c r="S66" s="19" t="s">
        <v>305</v>
      </c>
      <c r="T66" s="19" t="s">
        <v>305</v>
      </c>
      <c r="U66" s="19" t="s">
        <v>305</v>
      </c>
      <c r="V66" s="19" t="s">
        <v>305</v>
      </c>
      <c r="W66" s="19" t="s">
        <v>305</v>
      </c>
      <c r="X66" s="19" t="s">
        <v>305</v>
      </c>
      <c r="Y66" s="19" t="s">
        <v>305</v>
      </c>
      <c r="Z66" s="19" t="s">
        <v>305</v>
      </c>
      <c r="AA66" s="19" t="s">
        <v>305</v>
      </c>
      <c r="AB66" s="19" t="s">
        <v>305</v>
      </c>
      <c r="AC66" s="19" t="s">
        <v>305</v>
      </c>
      <c r="AD66" s="19" t="s">
        <v>305</v>
      </c>
      <c r="AE66" s="19" t="s">
        <v>305</v>
      </c>
      <c r="AF66" s="19" t="s">
        <v>305</v>
      </c>
      <c r="AG66" s="19" t="s">
        <v>305</v>
      </c>
      <c r="AH66" s="19" t="s">
        <v>305</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284</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c r="A101" s="6" t="s">
        <v>232</v>
      </c>
      <c r="B101" s="17" t="s">
        <v>168</v>
      </c>
      <c r="C101" s="19" t="s">
        <v>305</v>
      </c>
      <c r="D101" s="19" t="s">
        <v>305</v>
      </c>
      <c r="E101" s="19" t="s">
        <v>305</v>
      </c>
      <c r="F101" s="19" t="s">
        <v>305</v>
      </c>
      <c r="G101" s="19" t="s">
        <v>305</v>
      </c>
      <c r="H101" s="19" t="s">
        <v>305</v>
      </c>
      <c r="I101" s="19" t="s">
        <v>305</v>
      </c>
      <c r="J101" s="19" t="s">
        <v>305</v>
      </c>
      <c r="K101" s="19" t="s">
        <v>305</v>
      </c>
      <c r="L101" s="19" t="s">
        <v>305</v>
      </c>
      <c r="M101" s="19" t="s">
        <v>305</v>
      </c>
      <c r="N101" s="19" t="s">
        <v>305</v>
      </c>
      <c r="O101" s="19" t="s">
        <v>305</v>
      </c>
      <c r="P101" s="19" t="s">
        <v>305</v>
      </c>
      <c r="Q101" s="19" t="s">
        <v>305</v>
      </c>
      <c r="R101" s="19" t="s">
        <v>305</v>
      </c>
      <c r="S101" s="19" t="s">
        <v>305</v>
      </c>
      <c r="T101" s="19" t="s">
        <v>305</v>
      </c>
      <c r="U101" s="19" t="s">
        <v>305</v>
      </c>
      <c r="V101" s="19" t="s">
        <v>305</v>
      </c>
      <c r="W101" s="19" t="s">
        <v>305</v>
      </c>
      <c r="X101" s="19" t="s">
        <v>305</v>
      </c>
      <c r="Y101" s="19" t="s">
        <v>305</v>
      </c>
      <c r="Z101" s="19" t="s">
        <v>305</v>
      </c>
      <c r="AA101" s="19" t="s">
        <v>305</v>
      </c>
      <c r="AB101" s="19" t="s">
        <v>305</v>
      </c>
      <c r="AC101" s="19" t="s">
        <v>305</v>
      </c>
      <c r="AD101" s="19" t="s">
        <v>305</v>
      </c>
      <c r="AE101" s="19" t="s">
        <v>305</v>
      </c>
      <c r="AF101" s="19" t="s">
        <v>305</v>
      </c>
      <c r="AG101" s="19" t="s">
        <v>305</v>
      </c>
      <c r="AH101" s="19" t="s">
        <v>305</v>
      </c>
    </row>
    <row r="102" spans="1:34">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190" t="s">
        <v>182</v>
      </c>
      <c r="C112" s="191">
        <v>12.999203</v>
      </c>
      <c r="D112" s="191">
        <v>13.756338</v>
      </c>
      <c r="E112" s="191">
        <v>14.272468</v>
      </c>
      <c r="F112" s="191">
        <v>13.87274</v>
      </c>
      <c r="G112" s="191">
        <v>13.379066999999999</v>
      </c>
      <c r="H112" s="191">
        <v>13.404615</v>
      </c>
      <c r="I112" s="191">
        <v>13.498896999999999</v>
      </c>
      <c r="J112" s="191">
        <v>13.628196000000001</v>
      </c>
      <c r="K112" s="191">
        <v>13.736962</v>
      </c>
      <c r="L112" s="191">
        <v>13.932218000000001</v>
      </c>
      <c r="M112" s="191">
        <v>14.950908999999999</v>
      </c>
      <c r="N112" s="191">
        <v>15.044097000000001</v>
      </c>
      <c r="O112" s="191">
        <v>15.321702</v>
      </c>
      <c r="P112" s="191">
        <v>15.516894000000001</v>
      </c>
      <c r="Q112" s="191">
        <v>15.691060999999999</v>
      </c>
      <c r="R112" s="191">
        <v>15.773815000000001</v>
      </c>
      <c r="S112" s="191">
        <v>15.950137</v>
      </c>
      <c r="T112" s="191">
        <v>16.117809000000001</v>
      </c>
      <c r="U112" s="191">
        <v>16.291615</v>
      </c>
      <c r="V112" s="191">
        <v>16.466549000000001</v>
      </c>
      <c r="W112" s="191">
        <v>16.700437999999998</v>
      </c>
      <c r="X112" s="191">
        <v>16.943705000000001</v>
      </c>
      <c r="Y112" s="191">
        <v>17.277073000000001</v>
      </c>
      <c r="Z112" s="191">
        <v>17.574244</v>
      </c>
      <c r="AA112" s="191">
        <v>17.982026999999999</v>
      </c>
      <c r="AB112" s="191">
        <v>18.336407000000001</v>
      </c>
      <c r="AC112" s="191">
        <v>18.741672999999999</v>
      </c>
      <c r="AD112" s="191">
        <v>19.208071</v>
      </c>
      <c r="AE112" s="191">
        <v>19.600466000000001</v>
      </c>
      <c r="AF112" s="191">
        <v>20.057380999999999</v>
      </c>
      <c r="AG112" s="191">
        <v>20.632099</v>
      </c>
      <c r="AH112" s="192">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305</v>
      </c>
      <c r="D132" s="19" t="s">
        <v>305</v>
      </c>
      <c r="E132" s="19" t="s">
        <v>305</v>
      </c>
      <c r="F132" s="19" t="s">
        <v>305</v>
      </c>
      <c r="G132" s="19" t="s">
        <v>305</v>
      </c>
      <c r="H132" s="19" t="s">
        <v>305</v>
      </c>
      <c r="I132" s="19" t="s">
        <v>305</v>
      </c>
      <c r="J132" s="19" t="s">
        <v>305</v>
      </c>
      <c r="K132" s="19" t="s">
        <v>305</v>
      </c>
      <c r="L132" s="19" t="s">
        <v>305</v>
      </c>
      <c r="M132" s="19" t="s">
        <v>305</v>
      </c>
      <c r="N132" s="19" t="s">
        <v>305</v>
      </c>
      <c r="O132" s="19" t="s">
        <v>305</v>
      </c>
      <c r="P132" s="19" t="s">
        <v>305</v>
      </c>
      <c r="Q132" s="19" t="s">
        <v>305</v>
      </c>
      <c r="R132" s="19" t="s">
        <v>305</v>
      </c>
      <c r="S132" s="19" t="s">
        <v>305</v>
      </c>
      <c r="T132" s="19" t="s">
        <v>305</v>
      </c>
      <c r="U132" s="19" t="s">
        <v>305</v>
      </c>
      <c r="V132" s="19" t="s">
        <v>305</v>
      </c>
      <c r="W132" s="19" t="s">
        <v>305</v>
      </c>
      <c r="X132" s="19" t="s">
        <v>305</v>
      </c>
      <c r="Y132" s="19" t="s">
        <v>305</v>
      </c>
      <c r="Z132" s="19" t="s">
        <v>305</v>
      </c>
      <c r="AA132" s="19" t="s">
        <v>305</v>
      </c>
      <c r="AB132" s="19" t="s">
        <v>305</v>
      </c>
      <c r="AC132" s="19" t="s">
        <v>305</v>
      </c>
      <c r="AD132" s="19" t="s">
        <v>305</v>
      </c>
      <c r="AE132" s="19" t="s">
        <v>305</v>
      </c>
      <c r="AF132" s="19" t="s">
        <v>305</v>
      </c>
      <c r="AG132" s="19" t="s">
        <v>305</v>
      </c>
      <c r="AH132" s="19" t="s">
        <v>305</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75" thickBot="1"/>
    <row r="146" spans="2:34">
      <c r="B146" s="193" t="s">
        <v>306</v>
      </c>
      <c r="C146" s="194"/>
      <c r="D146" s="194"/>
      <c r="E146" s="194"/>
      <c r="F146" s="194"/>
      <c r="G146" s="194"/>
      <c r="H146" s="194"/>
      <c r="I146" s="194"/>
      <c r="J146" s="194"/>
      <c r="K146" s="194"/>
      <c r="L146" s="194"/>
      <c r="M146" s="194"/>
      <c r="N146" s="194"/>
      <c r="O146" s="194"/>
      <c r="P146" s="194"/>
      <c r="Q146" s="194"/>
      <c r="R146" s="194"/>
      <c r="S146" s="194"/>
      <c r="T146" s="194"/>
      <c r="U146" s="194"/>
      <c r="V146" s="194"/>
      <c r="W146" s="194"/>
      <c r="X146" s="194"/>
      <c r="Y146" s="194"/>
      <c r="Z146" s="194"/>
      <c r="AA146" s="194"/>
      <c r="AB146" s="194"/>
      <c r="AC146" s="194"/>
      <c r="AD146" s="194"/>
      <c r="AE146" s="194"/>
      <c r="AF146" s="194"/>
      <c r="AG146" s="194"/>
      <c r="AH146" s="30"/>
    </row>
    <row r="147" spans="2:34">
      <c r="B147" s="7" t="s">
        <v>285</v>
      </c>
    </row>
    <row r="148" spans="2:34">
      <c r="B148" s="7" t="s">
        <v>286</v>
      </c>
    </row>
    <row r="149" spans="2:34">
      <c r="B149" s="7" t="s">
        <v>266</v>
      </c>
    </row>
    <row r="150" spans="2:34" ht="15" customHeight="1">
      <c r="B150" s="7" t="s">
        <v>287</v>
      </c>
    </row>
    <row r="151" spans="2:34" ht="15" customHeight="1">
      <c r="B151" s="7" t="s">
        <v>288</v>
      </c>
    </row>
    <row r="152" spans="2:34" ht="15" customHeight="1">
      <c r="B152" s="7" t="s">
        <v>289</v>
      </c>
    </row>
    <row r="153" spans="2:34" ht="15" customHeight="1">
      <c r="B153" s="7" t="s">
        <v>290</v>
      </c>
    </row>
    <row r="154" spans="2:34" ht="15" customHeight="1">
      <c r="B154" s="7" t="s">
        <v>267</v>
      </c>
    </row>
    <row r="155" spans="2:34" ht="15" customHeight="1">
      <c r="B155" s="7" t="s">
        <v>291</v>
      </c>
    </row>
    <row r="156" spans="2:34" ht="15" customHeight="1">
      <c r="B156" s="7" t="s">
        <v>292</v>
      </c>
    </row>
    <row r="157" spans="2:34" ht="15" customHeight="1">
      <c r="B157" s="7" t="s">
        <v>293</v>
      </c>
    </row>
    <row r="158" spans="2:34" ht="15" customHeight="1">
      <c r="B158" s="7" t="s">
        <v>294</v>
      </c>
    </row>
    <row r="159" spans="2:34" ht="15" customHeight="1">
      <c r="B159" s="7" t="s">
        <v>295</v>
      </c>
    </row>
    <row r="160" spans="2:34" ht="15" customHeight="1">
      <c r="B160" s="7" t="s">
        <v>296</v>
      </c>
    </row>
    <row r="308" spans="2:34" ht="15" customHeight="1">
      <c r="B308" s="186"/>
      <c r="C308" s="186"/>
      <c r="D308" s="186"/>
      <c r="E308" s="186"/>
      <c r="F308" s="186"/>
      <c r="G308" s="186"/>
      <c r="H308" s="186"/>
      <c r="I308" s="186"/>
      <c r="J308" s="186"/>
      <c r="K308" s="186"/>
      <c r="L308" s="186"/>
      <c r="M308" s="186"/>
      <c r="N308" s="186"/>
      <c r="O308" s="186"/>
      <c r="P308" s="186"/>
      <c r="Q308" s="186"/>
      <c r="R308" s="186"/>
      <c r="S308" s="186"/>
      <c r="T308" s="186"/>
      <c r="U308" s="186"/>
      <c r="V308" s="186"/>
      <c r="W308" s="186"/>
      <c r="X308" s="186"/>
      <c r="Y308" s="186"/>
      <c r="Z308" s="186"/>
      <c r="AA308" s="186"/>
      <c r="AB308" s="186"/>
      <c r="AC308" s="186"/>
      <c r="AD308" s="186"/>
      <c r="AE308" s="186"/>
      <c r="AF308" s="186"/>
      <c r="AG308" s="186"/>
      <c r="AH308" s="186"/>
    </row>
    <row r="511" spans="2:34" ht="15" customHeight="1">
      <c r="B511" s="186"/>
      <c r="C511" s="186"/>
      <c r="D511" s="186"/>
      <c r="E511" s="186"/>
      <c r="F511" s="186"/>
      <c r="G511" s="186"/>
      <c r="H511" s="186"/>
      <c r="I511" s="186"/>
      <c r="J511" s="186"/>
      <c r="K511" s="186"/>
      <c r="L511" s="186"/>
      <c r="M511" s="186"/>
      <c r="N511" s="186"/>
      <c r="O511" s="186"/>
      <c r="P511" s="186"/>
      <c r="Q511" s="186"/>
      <c r="R511" s="186"/>
      <c r="S511" s="186"/>
      <c r="T511" s="186"/>
      <c r="U511" s="186"/>
      <c r="V511" s="186"/>
      <c r="W511" s="186"/>
      <c r="X511" s="186"/>
      <c r="Y511" s="186"/>
      <c r="Z511" s="186"/>
      <c r="AA511" s="186"/>
      <c r="AB511" s="186"/>
      <c r="AC511" s="186"/>
      <c r="AD511" s="186"/>
      <c r="AE511" s="186"/>
      <c r="AF511" s="186"/>
      <c r="AG511" s="186"/>
      <c r="AH511" s="186"/>
    </row>
    <row r="712" spans="2:34" ht="15" customHeight="1">
      <c r="B712" s="186"/>
      <c r="C712" s="186"/>
      <c r="D712" s="186"/>
      <c r="E712" s="186"/>
      <c r="F712" s="186"/>
      <c r="G712" s="186"/>
      <c r="H712" s="186"/>
      <c r="I712" s="186"/>
      <c r="J712" s="186"/>
      <c r="K712" s="186"/>
      <c r="L712" s="186"/>
      <c r="M712" s="186"/>
      <c r="N712" s="186"/>
      <c r="O712" s="186"/>
      <c r="P712" s="186"/>
      <c r="Q712" s="186"/>
      <c r="R712" s="186"/>
      <c r="S712" s="186"/>
      <c r="T712" s="186"/>
      <c r="U712" s="186"/>
      <c r="V712" s="186"/>
      <c r="W712" s="186"/>
      <c r="X712" s="186"/>
      <c r="Y712" s="186"/>
      <c r="Z712" s="186"/>
      <c r="AA712" s="186"/>
      <c r="AB712" s="186"/>
      <c r="AC712" s="186"/>
      <c r="AD712" s="186"/>
      <c r="AE712" s="186"/>
      <c r="AF712" s="186"/>
      <c r="AG712" s="186"/>
      <c r="AH712" s="186"/>
    </row>
    <row r="887" spans="2:34" ht="15" customHeight="1">
      <c r="B887" s="186"/>
      <c r="C887" s="186"/>
      <c r="D887" s="186"/>
      <c r="E887" s="186"/>
      <c r="F887" s="186"/>
      <c r="G887" s="186"/>
      <c r="H887" s="186"/>
      <c r="I887" s="186"/>
      <c r="J887" s="186"/>
      <c r="K887" s="186"/>
      <c r="L887" s="186"/>
      <c r="M887" s="186"/>
      <c r="N887" s="186"/>
      <c r="O887" s="186"/>
      <c r="P887" s="186"/>
      <c r="Q887" s="186"/>
      <c r="R887" s="186"/>
      <c r="S887" s="186"/>
      <c r="T887" s="186"/>
      <c r="U887" s="186"/>
      <c r="V887" s="186"/>
      <c r="W887" s="186"/>
      <c r="X887" s="186"/>
      <c r="Y887" s="186"/>
      <c r="Z887" s="186"/>
      <c r="AA887" s="186"/>
      <c r="AB887" s="186"/>
      <c r="AC887" s="186"/>
      <c r="AD887" s="186"/>
      <c r="AE887" s="186"/>
      <c r="AF887" s="186"/>
      <c r="AG887" s="186"/>
      <c r="AH887" s="186"/>
    </row>
    <row r="1100" spans="2:34" ht="15" customHeight="1">
      <c r="B1100" s="186"/>
      <c r="C1100" s="186"/>
      <c r="D1100" s="186"/>
      <c r="E1100" s="186"/>
      <c r="F1100" s="186"/>
      <c r="G1100" s="186"/>
      <c r="H1100" s="186"/>
      <c r="I1100" s="186"/>
      <c r="J1100" s="186"/>
      <c r="K1100" s="186"/>
      <c r="L1100" s="186"/>
      <c r="M1100" s="186"/>
      <c r="N1100" s="186"/>
      <c r="O1100" s="186"/>
      <c r="P1100" s="186"/>
      <c r="Q1100" s="186"/>
      <c r="R1100" s="186"/>
      <c r="S1100" s="186"/>
      <c r="T1100" s="186"/>
      <c r="U1100" s="186"/>
      <c r="V1100" s="186"/>
      <c r="W1100" s="186"/>
      <c r="X1100" s="186"/>
      <c r="Y1100" s="186"/>
      <c r="Z1100" s="186"/>
      <c r="AA1100" s="186"/>
      <c r="AB1100" s="186"/>
      <c r="AC1100" s="186"/>
      <c r="AD1100" s="186"/>
      <c r="AE1100" s="186"/>
      <c r="AF1100" s="186"/>
      <c r="AG1100" s="186"/>
      <c r="AH1100" s="186"/>
    </row>
    <row r="1227" spans="2:34" ht="15" customHeight="1">
      <c r="B1227" s="186"/>
      <c r="C1227" s="186"/>
      <c r="D1227" s="186"/>
      <c r="E1227" s="186"/>
      <c r="F1227" s="186"/>
      <c r="G1227" s="186"/>
      <c r="H1227" s="186"/>
      <c r="I1227" s="186"/>
      <c r="J1227" s="186"/>
      <c r="K1227" s="186"/>
      <c r="L1227" s="186"/>
      <c r="M1227" s="186"/>
      <c r="N1227" s="186"/>
      <c r="O1227" s="186"/>
      <c r="P1227" s="186"/>
      <c r="Q1227" s="186"/>
      <c r="R1227" s="186"/>
      <c r="S1227" s="186"/>
      <c r="T1227" s="186"/>
      <c r="U1227" s="186"/>
      <c r="V1227" s="186"/>
      <c r="W1227" s="186"/>
      <c r="X1227" s="186"/>
      <c r="Y1227" s="186"/>
      <c r="Z1227" s="186"/>
      <c r="AA1227" s="186"/>
      <c r="AB1227" s="186"/>
      <c r="AC1227" s="186"/>
      <c r="AD1227" s="186"/>
      <c r="AE1227" s="186"/>
      <c r="AF1227" s="186"/>
      <c r="AG1227" s="186"/>
      <c r="AH1227" s="186"/>
    </row>
    <row r="1390" spans="2:34" ht="15" customHeight="1">
      <c r="B1390" s="186"/>
      <c r="C1390" s="186"/>
      <c r="D1390" s="186"/>
      <c r="E1390" s="186"/>
      <c r="F1390" s="186"/>
      <c r="G1390" s="186"/>
      <c r="H1390" s="186"/>
      <c r="I1390" s="186"/>
      <c r="J1390" s="186"/>
      <c r="K1390" s="186"/>
      <c r="L1390" s="186"/>
      <c r="M1390" s="186"/>
      <c r="N1390" s="186"/>
      <c r="O1390" s="186"/>
      <c r="P1390" s="186"/>
      <c r="Q1390" s="186"/>
      <c r="R1390" s="186"/>
      <c r="S1390" s="186"/>
      <c r="T1390" s="186"/>
      <c r="U1390" s="186"/>
      <c r="V1390" s="186"/>
      <c r="W1390" s="186"/>
      <c r="X1390" s="186"/>
      <c r="Y1390" s="186"/>
      <c r="Z1390" s="186"/>
      <c r="AA1390" s="186"/>
      <c r="AB1390" s="186"/>
      <c r="AC1390" s="186"/>
      <c r="AD1390" s="186"/>
      <c r="AE1390" s="186"/>
      <c r="AF1390" s="186"/>
      <c r="AG1390" s="186"/>
      <c r="AH1390" s="186"/>
    </row>
    <row r="1502" spans="2:34" ht="15" customHeight="1">
      <c r="B1502" s="186"/>
      <c r="C1502" s="186"/>
      <c r="D1502" s="186"/>
      <c r="E1502" s="186"/>
      <c r="F1502" s="186"/>
      <c r="G1502" s="186"/>
      <c r="H1502" s="186"/>
      <c r="I1502" s="186"/>
      <c r="J1502" s="186"/>
      <c r="K1502" s="186"/>
      <c r="L1502" s="186"/>
      <c r="M1502" s="186"/>
      <c r="N1502" s="186"/>
      <c r="O1502" s="186"/>
      <c r="P1502" s="186"/>
      <c r="Q1502" s="186"/>
      <c r="R1502" s="186"/>
      <c r="S1502" s="186"/>
      <c r="T1502" s="186"/>
      <c r="U1502" s="186"/>
      <c r="V1502" s="186"/>
      <c r="W1502" s="186"/>
      <c r="X1502" s="186"/>
      <c r="Y1502" s="186"/>
      <c r="Z1502" s="186"/>
      <c r="AA1502" s="186"/>
      <c r="AB1502" s="186"/>
      <c r="AC1502" s="186"/>
      <c r="AD1502" s="186"/>
      <c r="AE1502" s="186"/>
      <c r="AF1502" s="186"/>
      <c r="AG1502" s="186"/>
      <c r="AH1502" s="186"/>
    </row>
    <row r="1604" spans="2:34" ht="15" customHeight="1">
      <c r="B1604" s="186"/>
      <c r="C1604" s="186"/>
      <c r="D1604" s="186"/>
      <c r="E1604" s="186"/>
      <c r="F1604" s="186"/>
      <c r="G1604" s="186"/>
      <c r="H1604" s="186"/>
      <c r="I1604" s="186"/>
      <c r="J1604" s="186"/>
      <c r="K1604" s="186"/>
      <c r="L1604" s="186"/>
      <c r="M1604" s="186"/>
      <c r="N1604" s="186"/>
      <c r="O1604" s="186"/>
      <c r="P1604" s="186"/>
      <c r="Q1604" s="186"/>
      <c r="R1604" s="186"/>
      <c r="S1604" s="186"/>
      <c r="T1604" s="186"/>
      <c r="U1604" s="186"/>
      <c r="V1604" s="186"/>
      <c r="W1604" s="186"/>
      <c r="X1604" s="186"/>
      <c r="Y1604" s="186"/>
      <c r="Z1604" s="186"/>
      <c r="AA1604" s="186"/>
      <c r="AB1604" s="186"/>
      <c r="AC1604" s="186"/>
      <c r="AD1604" s="186"/>
      <c r="AE1604" s="186"/>
      <c r="AF1604" s="186"/>
      <c r="AG1604" s="186"/>
      <c r="AH1604" s="186"/>
    </row>
    <row r="1698" spans="2:34" ht="15" customHeight="1">
      <c r="B1698" s="186"/>
      <c r="C1698" s="186"/>
      <c r="D1698" s="186"/>
      <c r="E1698" s="186"/>
      <c r="F1698" s="186"/>
      <c r="G1698" s="186"/>
      <c r="H1698" s="186"/>
      <c r="I1698" s="186"/>
      <c r="J1698" s="186"/>
      <c r="K1698" s="186"/>
      <c r="L1698" s="186"/>
      <c r="M1698" s="186"/>
      <c r="N1698" s="186"/>
      <c r="O1698" s="186"/>
      <c r="P1698" s="186"/>
      <c r="Q1698" s="186"/>
      <c r="R1698" s="186"/>
      <c r="S1698" s="186"/>
      <c r="T1698" s="186"/>
      <c r="U1698" s="186"/>
      <c r="V1698" s="186"/>
      <c r="W1698" s="186"/>
      <c r="X1698" s="186"/>
      <c r="Y1698" s="186"/>
      <c r="Z1698" s="186"/>
      <c r="AA1698" s="186"/>
      <c r="AB1698" s="186"/>
      <c r="AC1698" s="186"/>
      <c r="AD1698" s="186"/>
      <c r="AE1698" s="186"/>
      <c r="AF1698" s="186"/>
      <c r="AG1698" s="186"/>
      <c r="AH1698" s="186"/>
    </row>
    <row r="1945" spans="2:34" ht="15" customHeight="1">
      <c r="B1945" s="186"/>
      <c r="C1945" s="186"/>
      <c r="D1945" s="186"/>
      <c r="E1945" s="186"/>
      <c r="F1945" s="186"/>
      <c r="G1945" s="186"/>
      <c r="H1945" s="186"/>
      <c r="I1945" s="186"/>
      <c r="J1945" s="186"/>
      <c r="K1945" s="186"/>
      <c r="L1945" s="186"/>
      <c r="M1945" s="186"/>
      <c r="N1945" s="186"/>
      <c r="O1945" s="186"/>
      <c r="P1945" s="186"/>
      <c r="Q1945" s="186"/>
      <c r="R1945" s="186"/>
      <c r="S1945" s="186"/>
      <c r="T1945" s="186"/>
      <c r="U1945" s="186"/>
      <c r="V1945" s="186"/>
      <c r="W1945" s="186"/>
      <c r="X1945" s="186"/>
      <c r="Y1945" s="186"/>
      <c r="Z1945" s="186"/>
      <c r="AA1945" s="186"/>
      <c r="AB1945" s="186"/>
      <c r="AC1945" s="186"/>
      <c r="AD1945" s="186"/>
      <c r="AE1945" s="186"/>
      <c r="AF1945" s="186"/>
      <c r="AG1945" s="186"/>
      <c r="AH1945" s="186"/>
    </row>
    <row r="2031" spans="2:34" ht="15" customHeight="1">
      <c r="B2031" s="186"/>
      <c r="C2031" s="186"/>
      <c r="D2031" s="186"/>
      <c r="E2031" s="186"/>
      <c r="F2031" s="186"/>
      <c r="G2031" s="186"/>
      <c r="H2031" s="186"/>
      <c r="I2031" s="186"/>
      <c r="J2031" s="186"/>
      <c r="K2031" s="186"/>
      <c r="L2031" s="186"/>
      <c r="M2031" s="186"/>
      <c r="N2031" s="186"/>
      <c r="O2031" s="186"/>
      <c r="P2031" s="186"/>
      <c r="Q2031" s="186"/>
      <c r="R2031" s="186"/>
      <c r="S2031" s="186"/>
      <c r="T2031" s="186"/>
      <c r="U2031" s="186"/>
      <c r="V2031" s="186"/>
      <c r="W2031" s="186"/>
      <c r="X2031" s="186"/>
      <c r="Y2031" s="186"/>
      <c r="Z2031" s="186"/>
      <c r="AA2031" s="186"/>
      <c r="AB2031" s="186"/>
      <c r="AC2031" s="186"/>
      <c r="AD2031" s="186"/>
      <c r="AE2031" s="186"/>
      <c r="AF2031" s="186"/>
      <c r="AG2031" s="186"/>
      <c r="AH2031" s="186"/>
    </row>
    <row r="2153" spans="2:34" ht="15" customHeight="1">
      <c r="B2153" s="186"/>
      <c r="C2153" s="186"/>
      <c r="D2153" s="186"/>
      <c r="E2153" s="186"/>
      <c r="F2153" s="186"/>
      <c r="G2153" s="186"/>
      <c r="H2153" s="186"/>
      <c r="I2153" s="186"/>
      <c r="J2153" s="186"/>
      <c r="K2153" s="186"/>
      <c r="L2153" s="186"/>
      <c r="M2153" s="186"/>
      <c r="N2153" s="186"/>
      <c r="O2153" s="186"/>
      <c r="P2153" s="186"/>
      <c r="Q2153" s="186"/>
      <c r="R2153" s="186"/>
      <c r="S2153" s="186"/>
      <c r="T2153" s="186"/>
      <c r="U2153" s="186"/>
      <c r="V2153" s="186"/>
      <c r="W2153" s="186"/>
      <c r="X2153" s="186"/>
      <c r="Y2153" s="186"/>
      <c r="Z2153" s="186"/>
      <c r="AA2153" s="186"/>
      <c r="AB2153" s="186"/>
      <c r="AC2153" s="186"/>
      <c r="AD2153" s="186"/>
      <c r="AE2153" s="186"/>
      <c r="AF2153" s="186"/>
      <c r="AG2153" s="186"/>
      <c r="AH2153" s="186"/>
    </row>
    <row r="2317" spans="2:34" ht="15" customHeight="1">
      <c r="B2317" s="186"/>
      <c r="C2317" s="186"/>
      <c r="D2317" s="186"/>
      <c r="E2317" s="186"/>
      <c r="F2317" s="186"/>
      <c r="G2317" s="186"/>
      <c r="H2317" s="186"/>
      <c r="I2317" s="186"/>
      <c r="J2317" s="186"/>
      <c r="K2317" s="186"/>
      <c r="L2317" s="186"/>
      <c r="M2317" s="186"/>
      <c r="N2317" s="186"/>
      <c r="O2317" s="186"/>
      <c r="P2317" s="186"/>
      <c r="Q2317" s="186"/>
      <c r="R2317" s="186"/>
      <c r="S2317" s="186"/>
      <c r="T2317" s="186"/>
      <c r="U2317" s="186"/>
      <c r="V2317" s="186"/>
      <c r="W2317" s="186"/>
      <c r="X2317" s="186"/>
      <c r="Y2317" s="186"/>
      <c r="Z2317" s="186"/>
      <c r="AA2317" s="186"/>
      <c r="AB2317" s="186"/>
      <c r="AC2317" s="186"/>
      <c r="AD2317" s="186"/>
      <c r="AE2317" s="186"/>
      <c r="AF2317" s="186"/>
      <c r="AG2317" s="186"/>
      <c r="AH2317" s="186"/>
    </row>
    <row r="2419" spans="2:34" ht="15" customHeight="1">
      <c r="B2419" s="186"/>
      <c r="C2419" s="186"/>
      <c r="D2419" s="186"/>
      <c r="E2419" s="186"/>
      <c r="F2419" s="186"/>
      <c r="G2419" s="186"/>
      <c r="H2419" s="186"/>
      <c r="I2419" s="186"/>
      <c r="J2419" s="186"/>
      <c r="K2419" s="186"/>
      <c r="L2419" s="186"/>
      <c r="M2419" s="186"/>
      <c r="N2419" s="186"/>
      <c r="O2419" s="186"/>
      <c r="P2419" s="186"/>
      <c r="Q2419" s="186"/>
      <c r="R2419" s="186"/>
      <c r="S2419" s="186"/>
      <c r="T2419" s="186"/>
      <c r="U2419" s="186"/>
      <c r="V2419" s="186"/>
      <c r="W2419" s="186"/>
      <c r="X2419" s="186"/>
      <c r="Y2419" s="186"/>
      <c r="Z2419" s="186"/>
      <c r="AA2419" s="186"/>
      <c r="AB2419" s="186"/>
      <c r="AC2419" s="186"/>
      <c r="AD2419" s="186"/>
      <c r="AE2419" s="186"/>
      <c r="AF2419" s="186"/>
      <c r="AG2419" s="186"/>
      <c r="AH2419" s="186"/>
    </row>
    <row r="2509" spans="2:34" ht="15" customHeight="1">
      <c r="B2509" s="186"/>
      <c r="C2509" s="186"/>
      <c r="D2509" s="186"/>
      <c r="E2509" s="186"/>
      <c r="F2509" s="186"/>
      <c r="G2509" s="186"/>
      <c r="H2509" s="186"/>
      <c r="I2509" s="186"/>
      <c r="J2509" s="186"/>
      <c r="K2509" s="186"/>
      <c r="L2509" s="186"/>
      <c r="M2509" s="186"/>
      <c r="N2509" s="186"/>
      <c r="O2509" s="186"/>
      <c r="P2509" s="186"/>
      <c r="Q2509" s="186"/>
      <c r="R2509" s="186"/>
      <c r="S2509" s="186"/>
      <c r="T2509" s="186"/>
      <c r="U2509" s="186"/>
      <c r="V2509" s="186"/>
      <c r="W2509" s="186"/>
      <c r="X2509" s="186"/>
      <c r="Y2509" s="186"/>
      <c r="Z2509" s="186"/>
      <c r="AA2509" s="186"/>
      <c r="AB2509" s="186"/>
      <c r="AC2509" s="186"/>
      <c r="AD2509" s="186"/>
      <c r="AE2509" s="186"/>
      <c r="AF2509" s="186"/>
      <c r="AG2509" s="186"/>
      <c r="AH2509" s="186"/>
    </row>
    <row r="2598" spans="2:34" ht="15" customHeight="1">
      <c r="B2598" s="186"/>
      <c r="C2598" s="186"/>
      <c r="D2598" s="186"/>
      <c r="E2598" s="186"/>
      <c r="F2598" s="186"/>
      <c r="G2598" s="186"/>
      <c r="H2598" s="186"/>
      <c r="I2598" s="186"/>
      <c r="J2598" s="186"/>
      <c r="K2598" s="186"/>
      <c r="L2598" s="186"/>
      <c r="M2598" s="186"/>
      <c r="N2598" s="186"/>
      <c r="O2598" s="186"/>
      <c r="P2598" s="186"/>
      <c r="Q2598" s="186"/>
      <c r="R2598" s="186"/>
      <c r="S2598" s="186"/>
      <c r="T2598" s="186"/>
      <c r="U2598" s="186"/>
      <c r="V2598" s="186"/>
      <c r="W2598" s="186"/>
      <c r="X2598" s="186"/>
      <c r="Y2598" s="186"/>
      <c r="Z2598" s="186"/>
      <c r="AA2598" s="186"/>
      <c r="AB2598" s="186"/>
      <c r="AC2598" s="186"/>
      <c r="AD2598" s="186"/>
      <c r="AE2598" s="186"/>
      <c r="AF2598" s="186"/>
      <c r="AG2598" s="186"/>
      <c r="AH2598" s="186"/>
    </row>
    <row r="2719" spans="2:34" ht="15" customHeight="1">
      <c r="B2719" s="186"/>
      <c r="C2719" s="186"/>
      <c r="D2719" s="186"/>
      <c r="E2719" s="186"/>
      <c r="F2719" s="186"/>
      <c r="G2719" s="186"/>
      <c r="H2719" s="186"/>
      <c r="I2719" s="186"/>
      <c r="J2719" s="186"/>
      <c r="K2719" s="186"/>
      <c r="L2719" s="186"/>
      <c r="M2719" s="186"/>
      <c r="N2719" s="186"/>
      <c r="O2719" s="186"/>
      <c r="P2719" s="186"/>
      <c r="Q2719" s="186"/>
      <c r="R2719" s="186"/>
      <c r="S2719" s="186"/>
      <c r="T2719" s="186"/>
      <c r="U2719" s="186"/>
      <c r="V2719" s="186"/>
      <c r="W2719" s="186"/>
      <c r="X2719" s="186"/>
      <c r="Y2719" s="186"/>
      <c r="Z2719" s="186"/>
      <c r="AA2719" s="186"/>
      <c r="AB2719" s="186"/>
      <c r="AC2719" s="186"/>
      <c r="AD2719" s="186"/>
      <c r="AE2719" s="186"/>
      <c r="AF2719" s="186"/>
      <c r="AG2719" s="186"/>
      <c r="AH2719" s="186"/>
    </row>
    <row r="2837" spans="2:34" ht="15" customHeight="1">
      <c r="B2837" s="186"/>
      <c r="C2837" s="186"/>
      <c r="D2837" s="186"/>
      <c r="E2837" s="186"/>
      <c r="F2837" s="186"/>
      <c r="G2837" s="186"/>
      <c r="H2837" s="186"/>
      <c r="I2837" s="186"/>
      <c r="J2837" s="186"/>
      <c r="K2837" s="186"/>
      <c r="L2837" s="186"/>
      <c r="M2837" s="186"/>
      <c r="N2837" s="186"/>
      <c r="O2837" s="186"/>
      <c r="P2837" s="186"/>
      <c r="Q2837" s="186"/>
      <c r="R2837" s="186"/>
      <c r="S2837" s="186"/>
      <c r="T2837" s="186"/>
      <c r="U2837" s="186"/>
      <c r="V2837" s="186"/>
      <c r="W2837" s="186"/>
      <c r="X2837" s="186"/>
      <c r="Y2837" s="186"/>
      <c r="Z2837" s="186"/>
      <c r="AA2837" s="186"/>
      <c r="AB2837" s="186"/>
      <c r="AC2837" s="186"/>
      <c r="AD2837" s="186"/>
      <c r="AE2837" s="186"/>
      <c r="AF2837" s="186"/>
      <c r="AG2837" s="186"/>
      <c r="AH2837" s="186"/>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5"/>
  <cols>
    <col min="1" max="1" width="8.710937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895</v>
      </c>
      <c r="B2" t="s">
        <v>894</v>
      </c>
      <c r="C2" t="s">
        <v>893</v>
      </c>
      <c r="D2" t="s">
        <v>892</v>
      </c>
      <c r="E2" t="s">
        <v>891</v>
      </c>
      <c r="F2" t="s">
        <v>890</v>
      </c>
      <c r="G2" t="s">
        <v>889</v>
      </c>
      <c r="H2" t="s">
        <v>888</v>
      </c>
      <c r="I2" t="s">
        <v>887</v>
      </c>
      <c r="J2" t="s">
        <v>886</v>
      </c>
      <c r="K2" t="s">
        <v>885</v>
      </c>
      <c r="L2" t="s">
        <v>884</v>
      </c>
      <c r="M2" t="s">
        <v>883</v>
      </c>
      <c r="N2" t="s">
        <v>882</v>
      </c>
      <c r="O2" t="s">
        <v>881</v>
      </c>
      <c r="P2" t="s">
        <v>880</v>
      </c>
      <c r="Q2" t="s">
        <v>879</v>
      </c>
      <c r="R2" t="s">
        <v>878</v>
      </c>
      <c r="S2" t="s">
        <v>877</v>
      </c>
      <c r="T2" t="s">
        <v>876</v>
      </c>
      <c r="U2" t="s">
        <v>875</v>
      </c>
      <c r="V2" t="s">
        <v>874</v>
      </c>
      <c r="W2" t="s">
        <v>873</v>
      </c>
      <c r="X2" t="s">
        <v>872</v>
      </c>
      <c r="Y2" t="s">
        <v>871</v>
      </c>
      <c r="Z2" t="s">
        <v>870</v>
      </c>
      <c r="AA2" t="s">
        <v>869</v>
      </c>
      <c r="AB2" t="s">
        <v>868</v>
      </c>
      <c r="AC2" t="s">
        <v>867</v>
      </c>
      <c r="AD2" t="s">
        <v>866</v>
      </c>
      <c r="AE2" t="s">
        <v>865</v>
      </c>
      <c r="AF2" t="s">
        <v>864</v>
      </c>
      <c r="AG2" t="s">
        <v>863</v>
      </c>
      <c r="AH2" t="s">
        <v>862</v>
      </c>
      <c r="AI2" t="s">
        <v>861</v>
      </c>
      <c r="AJ2" t="s">
        <v>860</v>
      </c>
      <c r="AK2" t="s">
        <v>859</v>
      </c>
      <c r="AL2" t="s">
        <v>858</v>
      </c>
      <c r="AM2" t="s">
        <v>857</v>
      </c>
      <c r="AN2" t="s">
        <v>856</v>
      </c>
      <c r="AO2" t="s">
        <v>855</v>
      </c>
      <c r="AP2" t="s">
        <v>854</v>
      </c>
      <c r="AQ2" t="s">
        <v>853</v>
      </c>
      <c r="AR2" t="s">
        <v>852</v>
      </c>
    </row>
    <row r="3" spans="1:44" hidden="1">
      <c r="A3" s="150" t="str">
        <f t="shared" ref="A3:A66" si="0">B3&amp;"_"&amp;C3</f>
        <v>AL_2022</v>
      </c>
      <c r="B3" t="s">
        <v>536</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536</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536</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536</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536</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536</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536</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536</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536</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539</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539</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539</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539</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539</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539</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539</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539</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539</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538</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538</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538</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538</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538</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538</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538</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538</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538</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540</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540</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540</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540</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540</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540</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540</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540</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540</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541</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541</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541</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541</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541</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541</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541</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541</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541</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542</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542</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542</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542</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542</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542</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542</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542</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542</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543</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543</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543</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543</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543</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543</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543</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543</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543</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544</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544</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544</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544</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544</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544</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544</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544</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544</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545</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545</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545</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545</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545</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545</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545</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545</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545</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550</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550</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550</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550</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550</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550</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550</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550</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550</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547</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547</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547</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547</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547</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547</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547</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547</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547</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548</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548</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548</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548</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548</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548</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548</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548</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548</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549</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549</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549</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549</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549</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549</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549</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549</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549</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551</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551</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551</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551</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551</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551</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551</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551</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551</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552</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552</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552</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552</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552</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552</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552</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552</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552</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553</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553</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553</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553</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553</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553</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553</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553</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553</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556</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556</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556</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556</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556</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556</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556</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556</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556</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555</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555</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555</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555</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555</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555</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555</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555</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555</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554</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554</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554</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554</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554</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554</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554</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554</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554</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557</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557</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557</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557</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557</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557</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557</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557</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557</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558</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558</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558</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558</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558</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558</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558</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558</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558</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560</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560</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560</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560</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560</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560</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560</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560</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560</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559</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559</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559</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559</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559</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559</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559</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559</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559</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561</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561</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561</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561</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561</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561</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561</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561</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561</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568</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568</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568</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568</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568</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568</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568</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568</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568</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569</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569</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569</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569</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569</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569</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569</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569</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569</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562</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562</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562</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562</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562</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562</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562</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562</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562</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564</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564</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564</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564</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564</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564</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564</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564</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564</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565</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565</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565</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565</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565</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565</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565</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565</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565</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566</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566</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566</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566</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566</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566</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566</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566</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566</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563</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563</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563</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563</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563</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563</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563</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563</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563</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567</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567</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567</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567</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567</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567</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567</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567</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567</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570</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570</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570</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570</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570</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570</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570</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570</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570</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571</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571</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571</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571</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571</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571</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571</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571</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571</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572</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572</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572</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572</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572</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572</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572</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572</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572</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573</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573</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573</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573</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573</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573</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573</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573</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573</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574</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574</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574</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574</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574</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574</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574</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574</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574</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575</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575</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575</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575</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575</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575</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575</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575</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575</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576</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576</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576</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576</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576</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576</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576</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576</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576</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577</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577</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577</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577</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577</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577</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577</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577</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577</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578</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578</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578</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578</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578</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578</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578</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578</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578</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579</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579</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579</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579</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579</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579</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579</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579</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579</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581</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581</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581</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581</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581</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581</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581</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581</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581</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580</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580</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580</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580</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580</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580</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580</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580</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580</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582</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582</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582</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582</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582</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582</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582</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582</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582</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584</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584</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584</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584</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584</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584</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584</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584</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584</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583</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583</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583</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583</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583</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583</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583</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583</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583</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585</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585</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585</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585</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585</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585</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585</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585</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585</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5"/>
  <cols>
    <col min="2" max="2" width="28.42578125" customWidth="1"/>
    <col min="3" max="3" width="14.85546875" customWidth="1"/>
  </cols>
  <sheetData>
    <row r="2" spans="2:3">
      <c r="B2" t="s">
        <v>894</v>
      </c>
    </row>
    <row r="3" spans="2:3">
      <c r="B3" t="s">
        <v>893</v>
      </c>
    </row>
    <row r="4" spans="2:3">
      <c r="B4" t="s">
        <v>892</v>
      </c>
      <c r="C4" t="s">
        <v>898</v>
      </c>
    </row>
    <row r="5" spans="2:3">
      <c r="B5" t="s">
        <v>891</v>
      </c>
      <c r="C5" t="s">
        <v>104</v>
      </c>
    </row>
    <row r="6" spans="2:3">
      <c r="B6" t="s">
        <v>890</v>
      </c>
      <c r="C6" s="2" t="s">
        <v>98</v>
      </c>
    </row>
    <row r="7" spans="2:3">
      <c r="B7" t="s">
        <v>889</v>
      </c>
      <c r="C7" s="2" t="s">
        <v>98</v>
      </c>
    </row>
    <row r="8" spans="2:3">
      <c r="B8" t="s">
        <v>888</v>
      </c>
      <c r="C8" t="s">
        <v>896</v>
      </c>
    </row>
    <row r="9" spans="2:3">
      <c r="B9" t="s">
        <v>887</v>
      </c>
    </row>
    <row r="10" spans="2:3">
      <c r="B10" t="s">
        <v>886</v>
      </c>
      <c r="C10" s="2" t="s">
        <v>347</v>
      </c>
    </row>
    <row r="11" spans="2:3">
      <c r="B11" t="s">
        <v>885</v>
      </c>
      <c r="C11" s="2" t="s">
        <v>347</v>
      </c>
    </row>
    <row r="12" spans="2:3">
      <c r="B12" t="s">
        <v>884</v>
      </c>
      <c r="C12" s="2" t="s">
        <v>347</v>
      </c>
    </row>
    <row r="13" spans="2:3">
      <c r="B13" t="s">
        <v>883</v>
      </c>
      <c r="C13" t="s">
        <v>105</v>
      </c>
    </row>
    <row r="14" spans="2:3">
      <c r="B14" t="s">
        <v>882</v>
      </c>
      <c r="C14" t="s">
        <v>101</v>
      </c>
    </row>
    <row r="15" spans="2:3">
      <c r="B15" t="s">
        <v>881</v>
      </c>
      <c r="C15" t="s">
        <v>99</v>
      </c>
    </row>
    <row r="16" spans="2:3">
      <c r="B16" t="s">
        <v>880</v>
      </c>
      <c r="C16" t="s">
        <v>99</v>
      </c>
    </row>
    <row r="17" spans="2:3">
      <c r="B17" t="s">
        <v>879</v>
      </c>
      <c r="C17" t="s">
        <v>106</v>
      </c>
    </row>
    <row r="18" spans="2:3">
      <c r="B18" t="s">
        <v>878</v>
      </c>
      <c r="C18" t="s">
        <v>897</v>
      </c>
    </row>
    <row r="19" spans="2:3">
      <c r="B19" t="s">
        <v>877</v>
      </c>
    </row>
    <row r="20" spans="2:3">
      <c r="B20" t="s">
        <v>876</v>
      </c>
      <c r="C20" t="s">
        <v>896</v>
      </c>
    </row>
    <row r="21" spans="2:3">
      <c r="B21" t="s">
        <v>875</v>
      </c>
      <c r="C21" t="s">
        <v>109</v>
      </c>
    </row>
    <row r="22" spans="2:3">
      <c r="B22" t="s">
        <v>874</v>
      </c>
      <c r="C22" t="s">
        <v>100</v>
      </c>
    </row>
    <row r="23" spans="2:3">
      <c r="B23" t="s">
        <v>873</v>
      </c>
      <c r="C23" t="s">
        <v>898</v>
      </c>
    </row>
    <row r="24" spans="2:3">
      <c r="B24" t="s">
        <v>872</v>
      </c>
      <c r="C24" t="s">
        <v>104</v>
      </c>
    </row>
    <row r="25" spans="2:3">
      <c r="B25" t="s">
        <v>871</v>
      </c>
    </row>
    <row r="26" spans="2:3">
      <c r="B26" t="s">
        <v>870</v>
      </c>
      <c r="C26" s="2" t="s">
        <v>98</v>
      </c>
    </row>
    <row r="27" spans="2:3">
      <c r="B27" t="s">
        <v>869</v>
      </c>
      <c r="C27" s="2" t="s">
        <v>98</v>
      </c>
    </row>
    <row r="28" spans="2:3">
      <c r="B28" t="s">
        <v>868</v>
      </c>
      <c r="C28" t="s">
        <v>896</v>
      </c>
    </row>
    <row r="29" spans="2:3">
      <c r="B29" t="s">
        <v>867</v>
      </c>
    </row>
    <row r="30" spans="2:3">
      <c r="B30" t="s">
        <v>866</v>
      </c>
      <c r="C30" s="2" t="s">
        <v>347</v>
      </c>
    </row>
    <row r="31" spans="2:3">
      <c r="B31" t="s">
        <v>865</v>
      </c>
      <c r="C31" s="2" t="s">
        <v>347</v>
      </c>
    </row>
    <row r="32" spans="2:3">
      <c r="B32" t="s">
        <v>864</v>
      </c>
      <c r="C32" s="2" t="s">
        <v>347</v>
      </c>
    </row>
    <row r="33" spans="2:3">
      <c r="B33" t="s">
        <v>863</v>
      </c>
      <c r="C33" t="s">
        <v>105</v>
      </c>
    </row>
    <row r="34" spans="2:3">
      <c r="B34" t="s">
        <v>862</v>
      </c>
      <c r="C34" t="s">
        <v>101</v>
      </c>
    </row>
    <row r="35" spans="2:3">
      <c r="B35" t="s">
        <v>861</v>
      </c>
      <c r="C35" t="s">
        <v>99</v>
      </c>
    </row>
    <row r="36" spans="2:3">
      <c r="B36" t="s">
        <v>860</v>
      </c>
      <c r="C36" t="s">
        <v>99</v>
      </c>
    </row>
    <row r="37" spans="2:3">
      <c r="B37" t="s">
        <v>859</v>
      </c>
      <c r="C37" t="s">
        <v>106</v>
      </c>
    </row>
    <row r="38" spans="2:3">
      <c r="B38" t="s">
        <v>858</v>
      </c>
      <c r="C38" t="s">
        <v>897</v>
      </c>
    </row>
    <row r="39" spans="2:3">
      <c r="B39" t="s">
        <v>857</v>
      </c>
    </row>
    <row r="40" spans="2:3">
      <c r="B40" t="s">
        <v>856</v>
      </c>
      <c r="C40" t="s">
        <v>896</v>
      </c>
    </row>
    <row r="41" spans="2:3">
      <c r="B41" t="s">
        <v>855</v>
      </c>
      <c r="C41" t="s">
        <v>109</v>
      </c>
    </row>
    <row r="42" spans="2:3">
      <c r="B42" t="s">
        <v>854</v>
      </c>
      <c r="C42" t="s">
        <v>100</v>
      </c>
    </row>
    <row r="43" spans="2:3">
      <c r="B43" t="s">
        <v>853</v>
      </c>
    </row>
    <row r="44" spans="2:3">
      <c r="B44" t="s">
        <v>852</v>
      </c>
    </row>
  </sheetData>
  <conditionalFormatting sqref="B1:B1048576">
    <cfRule type="duplicateValues" dxfId="1" priority="1"/>
  </conditionalFormatting>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5"/>
  <cols>
    <col min="2" max="2" width="12.42578125" customWidth="1"/>
    <col min="23" max="23" width="15.85546875" bestFit="1" customWidth="1"/>
  </cols>
  <sheetData>
    <row r="1" spans="1:30" ht="15.75" thickBot="1">
      <c r="A1" s="154" t="s">
        <v>899</v>
      </c>
      <c r="B1" s="155"/>
      <c r="C1" s="155"/>
      <c r="D1" s="155"/>
      <c r="E1" s="155"/>
      <c r="F1" s="155"/>
      <c r="G1" s="155"/>
      <c r="H1" s="155"/>
      <c r="I1" s="155"/>
      <c r="J1" s="155"/>
      <c r="K1" s="155"/>
      <c r="L1" s="155"/>
      <c r="M1" s="157" t="s">
        <v>900</v>
      </c>
      <c r="N1" s="158"/>
      <c r="O1" s="158"/>
      <c r="P1" s="158"/>
      <c r="Q1" s="158"/>
      <c r="R1" s="158"/>
      <c r="S1" s="158"/>
      <c r="T1" s="158"/>
      <c r="U1" s="158"/>
    </row>
    <row r="2" spans="1:30" ht="15.75" thickBot="1">
      <c r="A2" s="153" t="s">
        <v>536</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898</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347</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897</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75" thickBot="1">
      <c r="A15" t="str">
        <f t="shared" si="10"/>
        <v>AL</v>
      </c>
      <c r="B15" s="1" t="s">
        <v>896</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75" thickBot="1">
      <c r="A16" s="153" t="s">
        <v>538</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898</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347</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897</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75" thickBot="1">
      <c r="A29" t="str">
        <f t="shared" si="47"/>
        <v>AZ</v>
      </c>
      <c r="B29" s="1" t="s">
        <v>896</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75" thickBot="1">
      <c r="A30" s="153" t="s">
        <v>539</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898</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347</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897</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75" thickBot="1">
      <c r="A43" t="str">
        <f t="shared" si="156"/>
        <v>AR</v>
      </c>
      <c r="B43" s="1" t="s">
        <v>896</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75" thickBot="1">
      <c r="A44" s="153" t="s">
        <v>540</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898</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347</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897</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75" thickBot="1">
      <c r="A57" t="str">
        <f t="shared" si="293"/>
        <v>CA</v>
      </c>
      <c r="B57" s="1" t="s">
        <v>896</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75" thickBot="1">
      <c r="A58" s="153" t="s">
        <v>541</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898</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347</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897</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75" thickBot="1">
      <c r="A71" t="str">
        <f t="shared" si="375"/>
        <v>CO</v>
      </c>
      <c r="B71" s="1" t="s">
        <v>896</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75" thickBot="1">
      <c r="A72" s="153" t="s">
        <v>542</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898</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347</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897</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75" thickBot="1">
      <c r="A85" t="str">
        <f t="shared" si="484"/>
        <v>CT</v>
      </c>
      <c r="B85" s="1" t="s">
        <v>896</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75" thickBot="1">
      <c r="A86" s="153" t="s">
        <v>543</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898</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347</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897</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75" thickBot="1">
      <c r="A99" t="str">
        <f t="shared" si="593"/>
        <v>DE</v>
      </c>
      <c r="B99" s="1" t="s">
        <v>896</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75" thickBot="1">
      <c r="A100" s="153" t="s">
        <v>544</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898</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347</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897</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75" thickBot="1">
      <c r="A113" t="str">
        <f t="shared" si="702"/>
        <v>FL</v>
      </c>
      <c r="B113" s="1" t="s">
        <v>896</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75" thickBot="1">
      <c r="A114" s="153" t="s">
        <v>545</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898</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347</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897</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75" thickBot="1">
      <c r="A127" t="str">
        <f t="shared" si="811"/>
        <v>GA</v>
      </c>
      <c r="B127" s="1" t="s">
        <v>896</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75" thickBot="1">
      <c r="A128" s="153" t="s">
        <v>547</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898</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347</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897</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75" thickBot="1">
      <c r="A141" t="str">
        <f t="shared" si="920"/>
        <v>ID</v>
      </c>
      <c r="B141" s="1" t="s">
        <v>896</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75" thickBot="1">
      <c r="A142" s="153" t="s">
        <v>548</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898</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347</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897</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75" thickBot="1">
      <c r="A155" t="str">
        <f t="shared" si="1029"/>
        <v>IL</v>
      </c>
      <c r="B155" s="1" t="s">
        <v>896</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75" thickBot="1">
      <c r="A156" s="153" t="s">
        <v>549</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898</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347</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897</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75" thickBot="1">
      <c r="A169" t="str">
        <f t="shared" si="1138"/>
        <v>IN</v>
      </c>
      <c r="B169" s="1" t="s">
        <v>896</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75" thickBot="1">
      <c r="A170" s="153" t="s">
        <v>550</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898</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347</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897</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75" thickBot="1">
      <c r="A183" t="str">
        <f t="shared" si="1247"/>
        <v>IA</v>
      </c>
      <c r="B183" s="1" t="s">
        <v>896</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75" thickBot="1">
      <c r="A184" s="153" t="s">
        <v>551</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898</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347</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897</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75" thickBot="1">
      <c r="A197" t="str">
        <f t="shared" si="1356"/>
        <v>KS</v>
      </c>
      <c r="B197" s="1" t="s">
        <v>896</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75" thickBot="1">
      <c r="A198" s="153" t="s">
        <v>552</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898</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347</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897</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75" thickBot="1">
      <c r="A211" t="str">
        <f t="shared" si="1465"/>
        <v>KY</v>
      </c>
      <c r="B211" s="1" t="s">
        <v>896</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75" thickBot="1">
      <c r="A212" s="153" t="s">
        <v>553</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898</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347</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897</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75" thickBot="1">
      <c r="A225" t="str">
        <f t="shared" si="1574"/>
        <v>LA</v>
      </c>
      <c r="B225" s="1" t="s">
        <v>896</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75" thickBot="1">
      <c r="A226" s="153" t="s">
        <v>554</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898</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347</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897</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75" thickBot="1">
      <c r="A239" t="str">
        <f t="shared" si="1683"/>
        <v>ME</v>
      </c>
      <c r="B239" s="1" t="s">
        <v>896</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75" thickBot="1">
      <c r="A240" s="153" t="s">
        <v>555</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898</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347</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897</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75" thickBot="1">
      <c r="A253" t="str">
        <f>A252</f>
        <v>MD</v>
      </c>
      <c r="B253" s="1" t="s">
        <v>896</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75" thickBot="1">
      <c r="A254" s="153" t="s">
        <v>556</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898</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347</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897</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75" thickBot="1">
      <c r="A267" t="str">
        <f t="shared" si="1901"/>
        <v>MA</v>
      </c>
      <c r="B267" s="1" t="s">
        <v>896</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75" thickBot="1">
      <c r="A268" s="153" t="s">
        <v>557</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898</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347</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897</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75" thickBot="1">
      <c r="A281" t="str">
        <f t="shared" si="2010"/>
        <v>MI</v>
      </c>
      <c r="B281" s="1" t="s">
        <v>896</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75" thickBot="1">
      <c r="A282" s="153" t="s">
        <v>558</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898</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347</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897</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75" thickBot="1">
      <c r="A295" t="str">
        <f t="shared" si="2119"/>
        <v>MN</v>
      </c>
      <c r="B295" s="1" t="s">
        <v>896</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75" thickBot="1">
      <c r="A296" s="153" t="s">
        <v>559</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898</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347</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897</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75" thickBot="1">
      <c r="A309" t="str">
        <f t="shared" si="2228"/>
        <v>MS</v>
      </c>
      <c r="B309" s="1" t="s">
        <v>896</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75" thickBot="1">
      <c r="A310" s="153" t="s">
        <v>560</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898</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347</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897</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75" thickBot="1">
      <c r="A323" t="str">
        <f t="shared" si="2337"/>
        <v>MO</v>
      </c>
      <c r="B323" s="1" t="s">
        <v>896</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75" thickBot="1">
      <c r="A324" s="153" t="s">
        <v>561</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898</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347</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897</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75" thickBot="1">
      <c r="A337" t="str">
        <f t="shared" si="2446"/>
        <v>MT</v>
      </c>
      <c r="B337" s="1" t="s">
        <v>896</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75" thickBot="1">
      <c r="A338" s="153" t="s">
        <v>562</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898</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347</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897</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75" thickBot="1">
      <c r="A351" t="str">
        <f t="shared" si="2555"/>
        <v>NE</v>
      </c>
      <c r="B351" s="1" t="s">
        <v>896</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75" thickBot="1">
      <c r="A352" s="153" t="s">
        <v>563</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898</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347</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897</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75" thickBot="1">
      <c r="A365" t="str">
        <f t="shared" si="2664"/>
        <v>NV</v>
      </c>
      <c r="B365" s="1" t="s">
        <v>896</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75" thickBot="1">
      <c r="A366" s="153" t="s">
        <v>564</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898</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347</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897</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75" thickBot="1">
      <c r="A379" t="str">
        <f t="shared" si="2773"/>
        <v>NH</v>
      </c>
      <c r="B379" s="1" t="s">
        <v>896</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75" thickBot="1">
      <c r="A380" s="153" t="s">
        <v>565</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898</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347</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897</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75" thickBot="1">
      <c r="A393" t="str">
        <f t="shared" si="2882"/>
        <v>NJ</v>
      </c>
      <c r="B393" s="1" t="s">
        <v>896</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75" thickBot="1">
      <c r="A394" s="153" t="s">
        <v>566</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898</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347</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897</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75" thickBot="1">
      <c r="A407" t="str">
        <f t="shared" si="2991"/>
        <v>NM</v>
      </c>
      <c r="B407" s="1" t="s">
        <v>896</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75" thickBot="1">
      <c r="A408" s="153" t="s">
        <v>567</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898</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347</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897</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75" thickBot="1">
      <c r="A421" t="str">
        <f t="shared" si="3100"/>
        <v>NY</v>
      </c>
      <c r="B421" s="1" t="s">
        <v>896</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75" thickBot="1">
      <c r="A422" s="153" t="s">
        <v>568</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898</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347</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897</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75" thickBot="1">
      <c r="A435" t="str">
        <f t="shared" si="3209"/>
        <v>NC</v>
      </c>
      <c r="B435" s="1" t="s">
        <v>896</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75" thickBot="1">
      <c r="A436" s="153" t="s">
        <v>569</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898</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347</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897</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75" thickBot="1">
      <c r="A449" t="str">
        <f t="shared" si="3318"/>
        <v>ND</v>
      </c>
      <c r="B449" s="1" t="s">
        <v>896</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75" thickBot="1">
      <c r="A450" s="153" t="s">
        <v>570</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898</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347</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897</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75" thickBot="1">
      <c r="A463" t="str">
        <f t="shared" si="3427"/>
        <v>OH</v>
      </c>
      <c r="B463" s="1" t="s">
        <v>896</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75" thickBot="1">
      <c r="A464" s="153" t="s">
        <v>571</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898</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347</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897</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75" thickBot="1">
      <c r="A477" t="str">
        <f t="shared" si="3536"/>
        <v>OK</v>
      </c>
      <c r="B477" s="1" t="s">
        <v>896</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75" thickBot="1">
      <c r="A478" s="153" t="s">
        <v>572</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898</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347</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897</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75" thickBot="1">
      <c r="A491" t="str">
        <f t="shared" si="3645"/>
        <v>OR</v>
      </c>
      <c r="B491" s="1" t="s">
        <v>896</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75" thickBot="1">
      <c r="A492" s="153" t="s">
        <v>573</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898</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347</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897</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75" thickBot="1">
      <c r="A505" t="str">
        <f t="shared" si="3754"/>
        <v>PA</v>
      </c>
      <c r="B505" s="1" t="s">
        <v>896</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75" thickBot="1">
      <c r="A506" s="153" t="s">
        <v>574</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898</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347</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897</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75" thickBot="1">
      <c r="A519" t="str">
        <f t="shared" si="3863"/>
        <v>RI</v>
      </c>
      <c r="B519" s="1" t="s">
        <v>896</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75" thickBot="1">
      <c r="A520" s="153" t="s">
        <v>575</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898</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347</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897</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75" thickBot="1">
      <c r="A533" t="str">
        <f t="shared" si="3972"/>
        <v>SC</v>
      </c>
      <c r="B533" s="1" t="s">
        <v>896</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75" thickBot="1">
      <c r="A534" s="153" t="s">
        <v>576</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898</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347</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897</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75" thickBot="1">
      <c r="A547" t="str">
        <f t="shared" si="4081"/>
        <v>SD</v>
      </c>
      <c r="B547" s="1" t="s">
        <v>896</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75" thickBot="1">
      <c r="A548" s="153" t="s">
        <v>577</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898</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347</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897</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75" thickBot="1">
      <c r="A561" t="str">
        <f t="shared" si="4190"/>
        <v>TN</v>
      </c>
      <c r="B561" s="1" t="s">
        <v>896</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75" thickBot="1">
      <c r="A562" s="153" t="s">
        <v>578</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898</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347</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897</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75" thickBot="1">
      <c r="A575" t="str">
        <f t="shared" si="4299"/>
        <v>TX</v>
      </c>
      <c r="B575" s="1" t="s">
        <v>896</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75" thickBot="1">
      <c r="A576" s="153" t="s">
        <v>579</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898</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347</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897</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75" thickBot="1">
      <c r="A589" t="str">
        <f t="shared" si="4408"/>
        <v>UT</v>
      </c>
      <c r="B589" s="1" t="s">
        <v>896</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75" thickBot="1">
      <c r="A590" s="153" t="s">
        <v>580</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898</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347</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897</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75" thickBot="1">
      <c r="A603" t="str">
        <f t="shared" si="4517"/>
        <v>VT</v>
      </c>
      <c r="B603" s="1" t="s">
        <v>896</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75" thickBot="1">
      <c r="A604" s="153" t="s">
        <v>581</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898</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347</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897</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75" thickBot="1">
      <c r="A617" t="str">
        <f t="shared" si="4626"/>
        <v>VA</v>
      </c>
      <c r="B617" s="1" t="s">
        <v>896</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75" thickBot="1">
      <c r="A618" s="153" t="s">
        <v>582</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898</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347</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897</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75" thickBot="1">
      <c r="A631" t="str">
        <f t="shared" si="4735"/>
        <v>WA</v>
      </c>
      <c r="B631" s="1" t="s">
        <v>896</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75" thickBot="1">
      <c r="A632" s="153" t="s">
        <v>583</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898</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347</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897</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75" thickBot="1">
      <c r="A645" t="str">
        <f t="shared" si="4844"/>
        <v>WV</v>
      </c>
      <c r="B645" s="1" t="s">
        <v>896</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75" thickBot="1">
      <c r="A646" s="153" t="s">
        <v>584</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898</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347</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897</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75" thickBot="1">
      <c r="A659" t="str">
        <f t="shared" si="4953"/>
        <v>WI</v>
      </c>
      <c r="B659" s="1" t="s">
        <v>896</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75" thickBot="1">
      <c r="A660" s="153" t="s">
        <v>585</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898</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347</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897</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896</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workbookViewId="0"/>
  </sheetViews>
  <sheetFormatPr defaultColWidth="14.42578125" defaultRowHeight="15" customHeight="1"/>
  <cols>
    <col min="1" max="1" width="7.85546875" style="92" customWidth="1"/>
    <col min="2" max="2" width="14.42578125" style="92"/>
    <col min="3" max="3" width="21.85546875" style="92" customWidth="1"/>
    <col min="4" max="4" width="14.42578125" style="92"/>
    <col min="5" max="5" width="25.28515625" style="92" customWidth="1"/>
    <col min="6" max="6" width="20.7109375" style="92" customWidth="1"/>
    <col min="7" max="9" width="14.42578125" style="92"/>
    <col min="10" max="10" width="24.7109375" style="92" customWidth="1"/>
    <col min="11" max="16384" width="14.42578125" style="92"/>
  </cols>
  <sheetData>
    <row r="1" spans="1:33">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608</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195" t="s">
        <v>609</v>
      </c>
      <c r="B3" s="196"/>
      <c r="C3" s="196"/>
      <c r="D3" s="196"/>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5.5">
      <c r="A4" s="102" t="s">
        <v>610</v>
      </c>
      <c r="B4" s="102" t="s">
        <v>611</v>
      </c>
      <c r="C4" s="102" t="s">
        <v>612</v>
      </c>
      <c r="D4" s="102" t="s">
        <v>613</v>
      </c>
      <c r="E4" s="102" t="s">
        <v>614</v>
      </c>
      <c r="F4" s="102" t="s">
        <v>615</v>
      </c>
      <c r="G4" s="102" t="s">
        <v>616</v>
      </c>
      <c r="H4" s="102" t="s">
        <v>617</v>
      </c>
      <c r="I4" s="102" t="s">
        <v>618</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537</v>
      </c>
      <c r="C5" s="103" t="s">
        <v>619</v>
      </c>
      <c r="D5" s="104">
        <v>22.57</v>
      </c>
      <c r="E5" s="104">
        <v>19.579999999999998</v>
      </c>
      <c r="F5" s="104">
        <v>15.88</v>
      </c>
      <c r="G5" s="104">
        <v>0</v>
      </c>
      <c r="H5" s="104" t="s">
        <v>620</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536</v>
      </c>
      <c r="C6" s="103" t="s">
        <v>619</v>
      </c>
      <c r="D6" s="104">
        <v>12.58</v>
      </c>
      <c r="E6" s="104">
        <v>11.55</v>
      </c>
      <c r="F6" s="104">
        <v>5.87</v>
      </c>
      <c r="G6" s="104">
        <v>0</v>
      </c>
      <c r="H6" s="104" t="s">
        <v>620</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539</v>
      </c>
      <c r="C7" s="103" t="s">
        <v>619</v>
      </c>
      <c r="D7" s="104">
        <v>10.41</v>
      </c>
      <c r="E7" s="104">
        <v>8.61</v>
      </c>
      <c r="F7" s="104">
        <v>5.89</v>
      </c>
      <c r="G7" s="104">
        <v>13.32</v>
      </c>
      <c r="H7" s="104" t="s">
        <v>620</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538</v>
      </c>
      <c r="C8" s="103" t="s">
        <v>619</v>
      </c>
      <c r="D8" s="104">
        <v>12.27</v>
      </c>
      <c r="E8" s="104">
        <v>10.11</v>
      </c>
      <c r="F8" s="104">
        <v>6.07</v>
      </c>
      <c r="G8" s="104">
        <v>9.3800000000000008</v>
      </c>
      <c r="H8" s="104" t="s">
        <v>620</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540</v>
      </c>
      <c r="C9" s="103" t="s">
        <v>619</v>
      </c>
      <c r="D9" s="104">
        <v>20.45</v>
      </c>
      <c r="E9" s="104">
        <v>17.53</v>
      </c>
      <c r="F9" s="104">
        <v>14.27</v>
      </c>
      <c r="G9" s="104">
        <v>10.07</v>
      </c>
      <c r="H9" s="104" t="s">
        <v>620</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541</v>
      </c>
      <c r="C10" s="103" t="s">
        <v>619</v>
      </c>
      <c r="D10" s="104">
        <v>12.36</v>
      </c>
      <c r="E10" s="104">
        <v>10.29</v>
      </c>
      <c r="F10" s="104">
        <v>7.48</v>
      </c>
      <c r="G10" s="104">
        <v>8.64</v>
      </c>
      <c r="H10" s="104" t="s">
        <v>620</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542</v>
      </c>
      <c r="C11" s="103" t="s">
        <v>619</v>
      </c>
      <c r="D11" s="104">
        <v>22.71</v>
      </c>
      <c r="E11" s="104">
        <v>16.579999999999998</v>
      </c>
      <c r="F11" s="104">
        <v>13.07</v>
      </c>
      <c r="G11" s="104">
        <v>13.34</v>
      </c>
      <c r="H11" s="104" t="s">
        <v>620</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621</v>
      </c>
      <c r="C12" s="103" t="s">
        <v>619</v>
      </c>
      <c r="D12" s="104">
        <v>12.63</v>
      </c>
      <c r="E12" s="104">
        <v>11.85</v>
      </c>
      <c r="F12" s="104">
        <v>7.99</v>
      </c>
      <c r="G12" s="104">
        <v>9.6</v>
      </c>
      <c r="H12" s="104" t="s">
        <v>620</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543</v>
      </c>
      <c r="C13" s="103" t="s">
        <v>619</v>
      </c>
      <c r="D13" s="104">
        <v>12.56</v>
      </c>
      <c r="E13" s="104">
        <v>9.18</v>
      </c>
      <c r="F13" s="104">
        <v>6.7</v>
      </c>
      <c r="G13" s="104">
        <v>0</v>
      </c>
      <c r="H13" s="104" t="s">
        <v>620</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544</v>
      </c>
      <c r="C14" s="103" t="s">
        <v>619</v>
      </c>
      <c r="D14" s="104">
        <v>11.27</v>
      </c>
      <c r="E14" s="104">
        <v>8.85</v>
      </c>
      <c r="F14" s="104">
        <v>7.15</v>
      </c>
      <c r="G14" s="104">
        <v>7.69</v>
      </c>
      <c r="H14" s="104" t="s">
        <v>620</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545</v>
      </c>
      <c r="C15" s="103" t="s">
        <v>619</v>
      </c>
      <c r="D15" s="104">
        <v>12.02</v>
      </c>
      <c r="E15" s="104">
        <v>10.08</v>
      </c>
      <c r="F15" s="104">
        <v>5.77</v>
      </c>
      <c r="G15" s="104">
        <v>5.39</v>
      </c>
      <c r="H15" s="104" t="s">
        <v>620</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546</v>
      </c>
      <c r="C16" s="103" t="s">
        <v>619</v>
      </c>
      <c r="D16" s="104">
        <v>30.28</v>
      </c>
      <c r="E16" s="104">
        <v>28.41</v>
      </c>
      <c r="F16" s="104">
        <v>24.45</v>
      </c>
      <c r="G16" s="104">
        <v>0</v>
      </c>
      <c r="H16" s="104" t="s">
        <v>620</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550</v>
      </c>
      <c r="C17" s="103" t="s">
        <v>619</v>
      </c>
      <c r="D17" s="104">
        <v>12.46</v>
      </c>
      <c r="E17" s="104">
        <v>9.9600000000000009</v>
      </c>
      <c r="F17" s="104">
        <v>6.43</v>
      </c>
      <c r="G17" s="104">
        <v>0</v>
      </c>
      <c r="H17" s="104" t="s">
        <v>620</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547</v>
      </c>
      <c r="C18" s="103" t="s">
        <v>619</v>
      </c>
      <c r="D18" s="104">
        <v>9.9499999999999993</v>
      </c>
      <c r="E18" s="104">
        <v>7.75</v>
      </c>
      <c r="F18" s="104">
        <v>6.23</v>
      </c>
      <c r="G18" s="104">
        <v>0</v>
      </c>
      <c r="H18" s="104" t="s">
        <v>620</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548</v>
      </c>
      <c r="C19" s="103" t="s">
        <v>619</v>
      </c>
      <c r="D19" s="104">
        <v>13.04</v>
      </c>
      <c r="E19" s="104">
        <v>9.15</v>
      </c>
      <c r="F19" s="104">
        <v>6.7</v>
      </c>
      <c r="G19" s="104">
        <v>6.56</v>
      </c>
      <c r="H19" s="104" t="s">
        <v>620</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549</v>
      </c>
      <c r="C20" s="103" t="s">
        <v>619</v>
      </c>
      <c r="D20" s="104">
        <v>12.83</v>
      </c>
      <c r="E20" s="104">
        <v>11.21</v>
      </c>
      <c r="F20" s="104">
        <v>6.98</v>
      </c>
      <c r="G20" s="104">
        <v>10.210000000000001</v>
      </c>
      <c r="H20" s="104" t="s">
        <v>620</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551</v>
      </c>
      <c r="C21" s="103" t="s">
        <v>619</v>
      </c>
      <c r="D21" s="104">
        <v>12.85</v>
      </c>
      <c r="E21" s="104">
        <v>10.4</v>
      </c>
      <c r="F21" s="104">
        <v>7.3</v>
      </c>
      <c r="G21" s="104">
        <v>0</v>
      </c>
      <c r="H21" s="104" t="s">
        <v>620</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552</v>
      </c>
      <c r="C22" s="103" t="s">
        <v>619</v>
      </c>
      <c r="D22" s="104">
        <v>10.87</v>
      </c>
      <c r="E22" s="104">
        <v>10.34</v>
      </c>
      <c r="F22" s="104">
        <v>5.31</v>
      </c>
      <c r="G22" s="104">
        <v>0</v>
      </c>
      <c r="H22" s="104" t="s">
        <v>620</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553</v>
      </c>
      <c r="C23" s="103" t="s">
        <v>619</v>
      </c>
      <c r="D23" s="104">
        <v>9.67</v>
      </c>
      <c r="E23" s="104">
        <v>8.85</v>
      </c>
      <c r="F23" s="104">
        <v>4.88</v>
      </c>
      <c r="G23" s="104">
        <v>8.77</v>
      </c>
      <c r="H23" s="104" t="s">
        <v>620</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556</v>
      </c>
      <c r="C24" s="103" t="s">
        <v>619</v>
      </c>
      <c r="D24" s="104">
        <v>21.97</v>
      </c>
      <c r="E24" s="104">
        <v>16.03</v>
      </c>
      <c r="F24" s="104">
        <v>14.51</v>
      </c>
      <c r="G24" s="104">
        <v>6.24</v>
      </c>
      <c r="H24" s="104" t="s">
        <v>620</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555</v>
      </c>
      <c r="C25" s="103" t="s">
        <v>619</v>
      </c>
      <c r="D25" s="104">
        <v>13.01</v>
      </c>
      <c r="E25" s="104">
        <v>9.7200000000000006</v>
      </c>
      <c r="F25" s="104">
        <v>7.81</v>
      </c>
      <c r="G25" s="104">
        <v>7.79</v>
      </c>
      <c r="H25" s="104" t="s">
        <v>620</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554</v>
      </c>
      <c r="C26" s="103" t="s">
        <v>619</v>
      </c>
      <c r="D26" s="104">
        <v>16.809999999999999</v>
      </c>
      <c r="E26" s="104">
        <v>12.56</v>
      </c>
      <c r="F26" s="104">
        <v>8.86</v>
      </c>
      <c r="G26" s="104">
        <v>0</v>
      </c>
      <c r="H26" s="104" t="s">
        <v>620</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557</v>
      </c>
      <c r="C27" s="103" t="s">
        <v>619</v>
      </c>
      <c r="D27" s="104">
        <v>16.260000000000002</v>
      </c>
      <c r="E27" s="104">
        <v>11.71</v>
      </c>
      <c r="F27" s="104">
        <v>7.24</v>
      </c>
      <c r="G27" s="104">
        <v>11.39</v>
      </c>
      <c r="H27" s="104" t="s">
        <v>620</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558</v>
      </c>
      <c r="C28" s="103" t="s">
        <v>619</v>
      </c>
      <c r="D28" s="104">
        <v>13.17</v>
      </c>
      <c r="E28" s="104">
        <v>10.43</v>
      </c>
      <c r="F28" s="104">
        <v>7.67</v>
      </c>
      <c r="G28" s="104">
        <v>9.4</v>
      </c>
      <c r="H28" s="104" t="s">
        <v>620</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560</v>
      </c>
      <c r="C29" s="103" t="s">
        <v>619</v>
      </c>
      <c r="D29" s="104">
        <v>11.22</v>
      </c>
      <c r="E29" s="104">
        <v>8.93</v>
      </c>
      <c r="F29" s="104">
        <v>6.84</v>
      </c>
      <c r="G29" s="104">
        <v>7.84</v>
      </c>
      <c r="H29" s="104" t="s">
        <v>620</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559</v>
      </c>
      <c r="C30" s="103" t="s">
        <v>619</v>
      </c>
      <c r="D30" s="104">
        <v>11.17</v>
      </c>
      <c r="E30" s="104">
        <v>10.38</v>
      </c>
      <c r="F30" s="104">
        <v>5.63</v>
      </c>
      <c r="G30" s="104">
        <v>0</v>
      </c>
      <c r="H30" s="104" t="s">
        <v>620</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561</v>
      </c>
      <c r="C31" s="103" t="s">
        <v>619</v>
      </c>
      <c r="D31" s="104">
        <v>11.24</v>
      </c>
      <c r="E31" s="104">
        <v>10.51</v>
      </c>
      <c r="F31" s="104">
        <v>5.18</v>
      </c>
      <c r="G31" s="104">
        <v>0</v>
      </c>
      <c r="H31" s="104" t="s">
        <v>620</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568</v>
      </c>
      <c r="C32" s="103" t="s">
        <v>619</v>
      </c>
      <c r="D32" s="104">
        <v>11.38</v>
      </c>
      <c r="E32" s="104">
        <v>8.69</v>
      </c>
      <c r="F32" s="104">
        <v>6.31</v>
      </c>
      <c r="G32" s="104">
        <v>7.67</v>
      </c>
      <c r="H32" s="104" t="s">
        <v>620</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569</v>
      </c>
      <c r="C33" s="103" t="s">
        <v>619</v>
      </c>
      <c r="D33" s="104">
        <v>10.44</v>
      </c>
      <c r="E33" s="104">
        <v>9.02</v>
      </c>
      <c r="F33" s="104">
        <v>7.26</v>
      </c>
      <c r="G33" s="104">
        <v>0</v>
      </c>
      <c r="H33" s="104" t="s">
        <v>620</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562</v>
      </c>
      <c r="C34" s="103" t="s">
        <v>619</v>
      </c>
      <c r="D34" s="104">
        <v>10.8</v>
      </c>
      <c r="E34" s="104">
        <v>8.89</v>
      </c>
      <c r="F34" s="104">
        <v>7.38</v>
      </c>
      <c r="G34" s="104">
        <v>0</v>
      </c>
      <c r="H34" s="104" t="s">
        <v>620</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564</v>
      </c>
      <c r="C35" s="103" t="s">
        <v>619</v>
      </c>
      <c r="D35" s="104">
        <v>19.04</v>
      </c>
      <c r="E35" s="104">
        <v>15.41</v>
      </c>
      <c r="F35" s="104">
        <v>13.11</v>
      </c>
      <c r="G35" s="104">
        <v>0</v>
      </c>
      <c r="H35" s="104" t="s">
        <v>620</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565</v>
      </c>
      <c r="C36" s="103" t="s">
        <v>619</v>
      </c>
      <c r="D36" s="104">
        <v>16.03</v>
      </c>
      <c r="E36" s="104">
        <v>12.35</v>
      </c>
      <c r="F36" s="104">
        <v>10.01</v>
      </c>
      <c r="G36" s="104">
        <v>9.19</v>
      </c>
      <c r="H36" s="104" t="s">
        <v>620</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566</v>
      </c>
      <c r="C37" s="103" t="s">
        <v>619</v>
      </c>
      <c r="D37" s="104">
        <v>12.94</v>
      </c>
      <c r="E37" s="104">
        <v>10.28</v>
      </c>
      <c r="F37" s="104">
        <v>5.58</v>
      </c>
      <c r="G37" s="104">
        <v>0</v>
      </c>
      <c r="H37" s="104" t="s">
        <v>620</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c r="A38" s="103">
        <v>2020</v>
      </c>
      <c r="B38" s="103" t="s">
        <v>563</v>
      </c>
      <c r="C38" s="103" t="s">
        <v>619</v>
      </c>
      <c r="D38" s="104">
        <v>11.34</v>
      </c>
      <c r="E38" s="104">
        <v>7.45</v>
      </c>
      <c r="F38" s="104">
        <v>5.61</v>
      </c>
      <c r="G38" s="104">
        <v>8.84</v>
      </c>
      <c r="H38" s="104" t="s">
        <v>620</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c r="A39" s="103">
        <v>2020</v>
      </c>
      <c r="B39" s="103" t="s">
        <v>567</v>
      </c>
      <c r="C39" s="103" t="s">
        <v>619</v>
      </c>
      <c r="D39" s="104">
        <v>18.36</v>
      </c>
      <c r="E39" s="104">
        <v>14.56</v>
      </c>
      <c r="F39" s="104">
        <v>5.54</v>
      </c>
      <c r="G39" s="104">
        <v>12.14</v>
      </c>
      <c r="H39" s="104" t="s">
        <v>620</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c r="A40" s="103">
        <v>2020</v>
      </c>
      <c r="B40" s="103" t="s">
        <v>570</v>
      </c>
      <c r="C40" s="103" t="s">
        <v>619</v>
      </c>
      <c r="D40" s="104">
        <v>12.29</v>
      </c>
      <c r="E40" s="104">
        <v>9.5299999999999994</v>
      </c>
      <c r="F40" s="104">
        <v>6.16</v>
      </c>
      <c r="G40" s="104">
        <v>6.71</v>
      </c>
      <c r="H40" s="104" t="s">
        <v>620</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c r="A41" s="103">
        <v>2020</v>
      </c>
      <c r="B41" s="103" t="s">
        <v>571</v>
      </c>
      <c r="C41" s="103" t="s">
        <v>619</v>
      </c>
      <c r="D41" s="104">
        <v>10.119999999999999</v>
      </c>
      <c r="E41" s="104">
        <v>7.82</v>
      </c>
      <c r="F41" s="104">
        <v>4.6100000000000003</v>
      </c>
      <c r="G41" s="104">
        <v>0</v>
      </c>
      <c r="H41" s="104" t="s">
        <v>620</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c r="A42" s="103">
        <v>2020</v>
      </c>
      <c r="B42" s="103" t="s">
        <v>572</v>
      </c>
      <c r="C42" s="103" t="s">
        <v>619</v>
      </c>
      <c r="D42" s="104">
        <v>11.17</v>
      </c>
      <c r="E42" s="104">
        <v>9</v>
      </c>
      <c r="F42" s="104">
        <v>5.7</v>
      </c>
      <c r="G42" s="104">
        <v>9.4600000000000009</v>
      </c>
      <c r="H42" s="104" t="s">
        <v>620</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c r="A43" s="103">
        <v>2020</v>
      </c>
      <c r="B43" s="103" t="s">
        <v>573</v>
      </c>
      <c r="C43" s="103" t="s">
        <v>619</v>
      </c>
      <c r="D43" s="104">
        <v>13.58</v>
      </c>
      <c r="E43" s="104">
        <v>8.5</v>
      </c>
      <c r="F43" s="104">
        <v>6.16</v>
      </c>
      <c r="G43" s="104">
        <v>8.58</v>
      </c>
      <c r="H43" s="104" t="s">
        <v>620</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c r="A44" s="103">
        <v>2020</v>
      </c>
      <c r="B44" s="103" t="s">
        <v>574</v>
      </c>
      <c r="C44" s="103" t="s">
        <v>619</v>
      </c>
      <c r="D44" s="104">
        <v>22.01</v>
      </c>
      <c r="E44" s="104">
        <v>15.94</v>
      </c>
      <c r="F44" s="104">
        <v>15.76</v>
      </c>
      <c r="G44" s="104">
        <v>22.23</v>
      </c>
      <c r="H44" s="104" t="s">
        <v>620</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c r="A45" s="103">
        <v>2020</v>
      </c>
      <c r="B45" s="103" t="s">
        <v>575</v>
      </c>
      <c r="C45" s="103" t="s">
        <v>619</v>
      </c>
      <c r="D45" s="104">
        <v>12.78</v>
      </c>
      <c r="E45" s="104">
        <v>10.35</v>
      </c>
      <c r="F45" s="104">
        <v>5.98</v>
      </c>
      <c r="G45" s="104">
        <v>0</v>
      </c>
      <c r="H45" s="104" t="s">
        <v>620</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c r="A46" s="103">
        <v>2020</v>
      </c>
      <c r="B46" s="103" t="s">
        <v>576</v>
      </c>
      <c r="C46" s="103" t="s">
        <v>619</v>
      </c>
      <c r="D46" s="104">
        <v>11.75</v>
      </c>
      <c r="E46" s="104">
        <v>9.65</v>
      </c>
      <c r="F46" s="104">
        <v>7.79</v>
      </c>
      <c r="G46" s="104">
        <v>0</v>
      </c>
      <c r="H46" s="104" t="s">
        <v>620</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c r="A47" s="103">
        <v>2020</v>
      </c>
      <c r="B47" s="103" t="s">
        <v>577</v>
      </c>
      <c r="C47" s="103" t="s">
        <v>619</v>
      </c>
      <c r="D47" s="104">
        <v>10.76</v>
      </c>
      <c r="E47" s="104">
        <v>10.56</v>
      </c>
      <c r="F47" s="104">
        <v>5.33</v>
      </c>
      <c r="G47" s="104">
        <v>0</v>
      </c>
      <c r="H47" s="104" t="s">
        <v>620</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c r="A48" s="103">
        <v>2020</v>
      </c>
      <c r="B48" s="103" t="s">
        <v>578</v>
      </c>
      <c r="C48" s="103" t="s">
        <v>619</v>
      </c>
      <c r="D48" s="104">
        <v>11.71</v>
      </c>
      <c r="E48" s="104">
        <v>7.6</v>
      </c>
      <c r="F48" s="104">
        <v>5.07</v>
      </c>
      <c r="G48" s="104">
        <v>6.52</v>
      </c>
      <c r="H48" s="104" t="s">
        <v>620</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c r="A49" s="103">
        <v>2020</v>
      </c>
      <c r="B49" s="103" t="s">
        <v>579</v>
      </c>
      <c r="C49" s="103" t="s">
        <v>619</v>
      </c>
      <c r="D49" s="104">
        <v>10.44</v>
      </c>
      <c r="E49" s="104">
        <v>8.27</v>
      </c>
      <c r="F49" s="104">
        <v>5.9</v>
      </c>
      <c r="G49" s="104">
        <v>10.69</v>
      </c>
      <c r="H49" s="104" t="s">
        <v>620</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c r="A50" s="103">
        <v>2020</v>
      </c>
      <c r="B50" s="103" t="s">
        <v>581</v>
      </c>
      <c r="C50" s="103" t="s">
        <v>619</v>
      </c>
      <c r="D50" s="104">
        <v>12.03</v>
      </c>
      <c r="E50" s="104">
        <v>7.63</v>
      </c>
      <c r="F50" s="104">
        <v>6.28</v>
      </c>
      <c r="G50" s="104">
        <v>8.77</v>
      </c>
      <c r="H50" s="104" t="s">
        <v>620</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c r="A51" s="103">
        <v>2020</v>
      </c>
      <c r="B51" s="103" t="s">
        <v>580</v>
      </c>
      <c r="C51" s="103" t="s">
        <v>619</v>
      </c>
      <c r="D51" s="104">
        <v>19.54</v>
      </c>
      <c r="E51" s="104">
        <v>16.39</v>
      </c>
      <c r="F51" s="104">
        <v>11.2</v>
      </c>
      <c r="G51" s="104">
        <v>0</v>
      </c>
      <c r="H51" s="104" t="s">
        <v>620</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c r="A52" s="103">
        <v>2020</v>
      </c>
      <c r="B52" s="103" t="s">
        <v>582</v>
      </c>
      <c r="C52" s="103" t="s">
        <v>619</v>
      </c>
      <c r="D52" s="104">
        <v>9.8699999999999992</v>
      </c>
      <c r="E52" s="104">
        <v>8.92</v>
      </c>
      <c r="F52" s="104">
        <v>5.08</v>
      </c>
      <c r="G52" s="104">
        <v>9.93</v>
      </c>
      <c r="H52" s="104" t="s">
        <v>620</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c r="A53" s="103">
        <v>2020</v>
      </c>
      <c r="B53" s="103" t="s">
        <v>584</v>
      </c>
      <c r="C53" s="103" t="s">
        <v>619</v>
      </c>
      <c r="D53" s="104">
        <v>14.32</v>
      </c>
      <c r="E53" s="104">
        <v>10.75</v>
      </c>
      <c r="F53" s="104">
        <v>7.29</v>
      </c>
      <c r="G53" s="104">
        <v>14.64</v>
      </c>
      <c r="H53" s="104" t="s">
        <v>620</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c r="A54" s="103">
        <v>2020</v>
      </c>
      <c r="B54" s="103" t="s">
        <v>583</v>
      </c>
      <c r="C54" s="103" t="s">
        <v>619</v>
      </c>
      <c r="D54" s="104">
        <v>11.8</v>
      </c>
      <c r="E54" s="104">
        <v>9.4</v>
      </c>
      <c r="F54" s="104">
        <v>6.09</v>
      </c>
      <c r="G54" s="104">
        <v>0</v>
      </c>
      <c r="H54" s="104" t="s">
        <v>620</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c r="A55" s="103">
        <v>2020</v>
      </c>
      <c r="B55" s="103" t="s">
        <v>585</v>
      </c>
      <c r="C55" s="103" t="s">
        <v>619</v>
      </c>
      <c r="D55" s="104">
        <v>11.11</v>
      </c>
      <c r="E55" s="104">
        <v>9.65</v>
      </c>
      <c r="F55" s="104">
        <v>6.88</v>
      </c>
      <c r="G55" s="104">
        <v>0</v>
      </c>
      <c r="H55" s="104" t="s">
        <v>620</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c r="A60" s="91" t="s">
        <v>622</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c r="A61" s="93" t="s">
        <v>623</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c r="A62" s="91" t="s">
        <v>624</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c r="A63" s="91" t="s">
        <v>625</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c r="A64" s="91" t="s">
        <v>610</v>
      </c>
      <c r="B64" s="91" t="s">
        <v>449</v>
      </c>
      <c r="C64" s="91" t="s">
        <v>626</v>
      </c>
      <c r="D64" s="91" t="s">
        <v>627</v>
      </c>
      <c r="E64" s="91" t="s">
        <v>628</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629</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630</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631</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632</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537</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536</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539</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538</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540</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541</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542</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621</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543</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544</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545</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546</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550</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547</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548</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549</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551</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552</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553</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556</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555</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554</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557</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558</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560</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559</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561</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568</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569</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562</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564</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565</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566</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563</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567</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570</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571</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572</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573</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574</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575</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576</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577</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578</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579</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581</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580</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582</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584</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583</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585</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2578125" defaultRowHeight="15" customHeight="1"/>
  <cols>
    <col min="1" max="63" width="11.42578125" style="92" customWidth="1"/>
    <col min="64" max="16384" width="14.42578125" style="92"/>
  </cols>
  <sheetData>
    <row r="1" spans="1:63">
      <c r="A1" s="95" t="s">
        <v>845</v>
      </c>
    </row>
    <row r="2" spans="1:63">
      <c r="A2" s="91" t="s">
        <v>846</v>
      </c>
    </row>
    <row r="3" spans="1:63">
      <c r="A3" s="119" t="s">
        <v>847</v>
      </c>
      <c r="B3" s="119"/>
      <c r="C3" s="119"/>
    </row>
    <row r="5" spans="1:63">
      <c r="B5" s="91" t="s">
        <v>611</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c r="A6" s="91" t="s">
        <v>848</v>
      </c>
      <c r="B6" s="91" t="str">
        <f>About!B2</f>
        <v>CA</v>
      </c>
      <c r="C6" s="91">
        <f t="shared" ref="C6:AE6" si="1">SUMIFS(C$20:C$119,$B$20:$B$119,$B$6,$A$20:$A$119,$A$6)</f>
        <v>66087034</v>
      </c>
      <c r="D6" s="91">
        <f t="shared" si="1"/>
        <v>71767013</v>
      </c>
      <c r="E6" s="91">
        <f t="shared" si="1"/>
        <v>60974474</v>
      </c>
      <c r="F6" s="91">
        <f t="shared" si="1"/>
        <v>48214715</v>
      </c>
      <c r="G6" s="91">
        <f t="shared" si="1"/>
        <v>51419244</v>
      </c>
      <c r="H6" s="91">
        <f t="shared" si="1"/>
        <v>56119146</v>
      </c>
      <c r="I6" s="91">
        <f t="shared" si="1"/>
        <v>68517774</v>
      </c>
      <c r="J6" s="91">
        <f t="shared" si="1"/>
        <v>81298045</v>
      </c>
      <c r="K6" s="91">
        <f t="shared" si="1"/>
        <v>75113861</v>
      </c>
      <c r="L6" s="91">
        <f t="shared" si="1"/>
        <v>75539862</v>
      </c>
      <c r="M6" s="91">
        <f t="shared" si="1"/>
        <v>62164770</v>
      </c>
      <c r="N6" s="91">
        <f t="shared" si="1"/>
        <v>72558322</v>
      </c>
      <c r="O6" s="91">
        <f t="shared" si="1"/>
        <v>76698186</v>
      </c>
      <c r="P6" s="91">
        <f t="shared" si="1"/>
        <v>73900695</v>
      </c>
      <c r="Q6" s="91">
        <f t="shared" si="1"/>
        <v>86931066</v>
      </c>
      <c r="R6" s="91">
        <f t="shared" si="1"/>
        <v>77562381</v>
      </c>
      <c r="S6" s="91">
        <f t="shared" si="1"/>
        <v>73427499</v>
      </c>
      <c r="T6" s="91">
        <f t="shared" si="1"/>
        <v>77964366</v>
      </c>
      <c r="U6" s="91">
        <f t="shared" si="1"/>
        <v>89521954</v>
      </c>
      <c r="V6" s="91">
        <f t="shared" si="1"/>
        <v>81178433</v>
      </c>
      <c r="W6" s="91">
        <f t="shared" si="1"/>
        <v>79646642</v>
      </c>
      <c r="X6" s="91">
        <f t="shared" si="1"/>
        <v>83293067</v>
      </c>
      <c r="Y6" s="91">
        <f t="shared" si="1"/>
        <v>80660537</v>
      </c>
      <c r="Z6" s="91">
        <f t="shared" si="1"/>
        <v>80363665</v>
      </c>
      <c r="AA6" s="91">
        <f t="shared" si="1"/>
        <v>79719494</v>
      </c>
      <c r="AB6" s="91">
        <f t="shared" si="1"/>
        <v>79365599</v>
      </c>
      <c r="AC6" s="91">
        <f t="shared" si="1"/>
        <v>79120785</v>
      </c>
      <c r="AD6" s="91">
        <f t="shared" si="1"/>
        <v>65379515</v>
      </c>
      <c r="AE6" s="91">
        <f t="shared" si="1"/>
        <v>86659837</v>
      </c>
      <c r="AF6" s="119">
        <f t="shared" ref="AF6:BK7" si="2">AE6</f>
        <v>86659837</v>
      </c>
      <c r="AG6" s="119">
        <f t="shared" si="2"/>
        <v>86659837</v>
      </c>
      <c r="AH6" s="119">
        <f t="shared" si="2"/>
        <v>86659837</v>
      </c>
      <c r="AI6" s="119">
        <f t="shared" si="2"/>
        <v>86659837</v>
      </c>
      <c r="AJ6" s="119">
        <f t="shared" si="2"/>
        <v>86659837</v>
      </c>
      <c r="AK6" s="119">
        <f t="shared" si="2"/>
        <v>86659837</v>
      </c>
      <c r="AL6" s="119">
        <f t="shared" si="2"/>
        <v>86659837</v>
      </c>
      <c r="AM6" s="119">
        <f t="shared" si="2"/>
        <v>86659837</v>
      </c>
      <c r="AN6" s="119">
        <f t="shared" si="2"/>
        <v>86659837</v>
      </c>
      <c r="AO6" s="119">
        <f t="shared" si="2"/>
        <v>86659837</v>
      </c>
      <c r="AP6" s="119">
        <f t="shared" si="2"/>
        <v>86659837</v>
      </c>
      <c r="AQ6" s="119">
        <f t="shared" si="2"/>
        <v>86659837</v>
      </c>
      <c r="AR6" s="119">
        <f t="shared" si="2"/>
        <v>86659837</v>
      </c>
      <c r="AS6" s="119">
        <f t="shared" si="2"/>
        <v>86659837</v>
      </c>
      <c r="AT6" s="119">
        <f t="shared" si="2"/>
        <v>86659837</v>
      </c>
      <c r="AU6" s="119">
        <f t="shared" si="2"/>
        <v>86659837</v>
      </c>
      <c r="AV6" s="119">
        <f t="shared" si="2"/>
        <v>86659837</v>
      </c>
      <c r="AW6" s="119">
        <f t="shared" si="2"/>
        <v>86659837</v>
      </c>
      <c r="AX6" s="119">
        <f t="shared" si="2"/>
        <v>86659837</v>
      </c>
      <c r="AY6" s="119">
        <f t="shared" si="2"/>
        <v>86659837</v>
      </c>
      <c r="AZ6" s="119">
        <f t="shared" si="2"/>
        <v>86659837</v>
      </c>
      <c r="BA6" s="119">
        <f t="shared" si="2"/>
        <v>86659837</v>
      </c>
      <c r="BB6" s="119">
        <f t="shared" si="2"/>
        <v>86659837</v>
      </c>
      <c r="BC6" s="119">
        <f t="shared" si="2"/>
        <v>86659837</v>
      </c>
      <c r="BD6" s="119">
        <f t="shared" si="2"/>
        <v>86659837</v>
      </c>
      <c r="BE6" s="119">
        <f t="shared" si="2"/>
        <v>86659837</v>
      </c>
      <c r="BF6" s="119">
        <f t="shared" si="2"/>
        <v>86659837</v>
      </c>
      <c r="BG6" s="119">
        <f t="shared" si="2"/>
        <v>86659837</v>
      </c>
      <c r="BH6" s="119">
        <f t="shared" si="2"/>
        <v>86659837</v>
      </c>
      <c r="BI6" s="119">
        <f t="shared" si="2"/>
        <v>86659837</v>
      </c>
      <c r="BJ6" s="119">
        <f t="shared" si="2"/>
        <v>86659837</v>
      </c>
      <c r="BK6" s="119">
        <f t="shared" si="2"/>
        <v>86659837</v>
      </c>
    </row>
    <row r="7" spans="1:63">
      <c r="A7" s="91" t="s">
        <v>849</v>
      </c>
      <c r="B7" s="91" t="str">
        <f>About!B2</f>
        <v>CA</v>
      </c>
      <c r="C7" s="91">
        <f t="shared" ref="C7:AE7" si="3">SUMIFS(C$20:C$119,$B$20:$B$119,$B$7,$A$20:$A$119,$A$7)</f>
        <v>0</v>
      </c>
      <c r="D7" s="91">
        <f t="shared" si="3"/>
        <v>0</v>
      </c>
      <c r="E7" s="91">
        <f t="shared" si="3"/>
        <v>0</v>
      </c>
      <c r="F7" s="91">
        <f t="shared" si="3"/>
        <v>0</v>
      </c>
      <c r="G7" s="91">
        <f t="shared" si="3"/>
        <v>0</v>
      </c>
      <c r="H7" s="91">
        <f t="shared" si="3"/>
        <v>0</v>
      </c>
      <c r="I7" s="91">
        <f t="shared" si="3"/>
        <v>0</v>
      </c>
      <c r="J7" s="91">
        <f t="shared" si="3"/>
        <v>0</v>
      </c>
      <c r="K7" s="91">
        <f t="shared" si="3"/>
        <v>0</v>
      </c>
      <c r="L7" s="91">
        <f t="shared" si="3"/>
        <v>0</v>
      </c>
      <c r="M7" s="91">
        <f t="shared" si="3"/>
        <v>0</v>
      </c>
      <c r="N7" s="91">
        <f t="shared" si="3"/>
        <v>0</v>
      </c>
      <c r="O7" s="91">
        <f t="shared" si="3"/>
        <v>0</v>
      </c>
      <c r="P7" s="91">
        <f t="shared" si="3"/>
        <v>0</v>
      </c>
      <c r="Q7" s="91">
        <f t="shared" si="3"/>
        <v>0</v>
      </c>
      <c r="R7" s="91">
        <f t="shared" si="3"/>
        <v>0</v>
      </c>
      <c r="S7" s="91">
        <f t="shared" si="3"/>
        <v>0</v>
      </c>
      <c r="T7" s="91">
        <f t="shared" si="3"/>
        <v>0</v>
      </c>
      <c r="U7" s="91">
        <f t="shared" si="3"/>
        <v>0</v>
      </c>
      <c r="V7" s="91">
        <f t="shared" si="3"/>
        <v>0</v>
      </c>
      <c r="W7" s="91">
        <f t="shared" si="3"/>
        <v>0</v>
      </c>
      <c r="X7" s="91">
        <f t="shared" si="3"/>
        <v>0</v>
      </c>
      <c r="Y7" s="91">
        <f t="shared" si="3"/>
        <v>0</v>
      </c>
      <c r="Z7" s="91">
        <f t="shared" si="3"/>
        <v>0</v>
      </c>
      <c r="AA7" s="91">
        <f t="shared" si="3"/>
        <v>0</v>
      </c>
      <c r="AB7" s="91">
        <f t="shared" si="3"/>
        <v>0</v>
      </c>
      <c r="AC7" s="91">
        <f t="shared" si="3"/>
        <v>0</v>
      </c>
      <c r="AD7" s="91">
        <f t="shared" si="3"/>
        <v>0</v>
      </c>
      <c r="AE7" s="91">
        <f t="shared" si="3"/>
        <v>0</v>
      </c>
      <c r="AF7" s="119">
        <f>AVERAGE(U7:AE7)</f>
        <v>0</v>
      </c>
      <c r="AG7" s="119">
        <f t="shared" si="2"/>
        <v>0</v>
      </c>
      <c r="AH7" s="119">
        <f t="shared" si="2"/>
        <v>0</v>
      </c>
      <c r="AI7" s="119">
        <f t="shared" si="2"/>
        <v>0</v>
      </c>
      <c r="AJ7" s="119">
        <f t="shared" si="2"/>
        <v>0</v>
      </c>
      <c r="AK7" s="119">
        <f t="shared" si="2"/>
        <v>0</v>
      </c>
      <c r="AL7" s="119">
        <f t="shared" si="2"/>
        <v>0</v>
      </c>
      <c r="AM7" s="119">
        <f t="shared" si="2"/>
        <v>0</v>
      </c>
      <c r="AN7" s="119">
        <f t="shared" si="2"/>
        <v>0</v>
      </c>
      <c r="AO7" s="119">
        <f t="shared" si="2"/>
        <v>0</v>
      </c>
      <c r="AP7" s="119">
        <f t="shared" si="2"/>
        <v>0</v>
      </c>
      <c r="AQ7" s="119">
        <f t="shared" si="2"/>
        <v>0</v>
      </c>
      <c r="AR7" s="119">
        <f t="shared" si="2"/>
        <v>0</v>
      </c>
      <c r="AS7" s="119">
        <f t="shared" si="2"/>
        <v>0</v>
      </c>
      <c r="AT7" s="119">
        <f t="shared" si="2"/>
        <v>0</v>
      </c>
      <c r="AU7" s="119">
        <f t="shared" si="2"/>
        <v>0</v>
      </c>
      <c r="AV7" s="119">
        <f t="shared" si="2"/>
        <v>0</v>
      </c>
      <c r="AW7" s="119">
        <f t="shared" si="2"/>
        <v>0</v>
      </c>
      <c r="AX7" s="119">
        <f t="shared" si="2"/>
        <v>0</v>
      </c>
      <c r="AY7" s="119">
        <f t="shared" si="2"/>
        <v>0</v>
      </c>
      <c r="AZ7" s="119">
        <f t="shared" si="2"/>
        <v>0</v>
      </c>
      <c r="BA7" s="119">
        <f t="shared" si="2"/>
        <v>0</v>
      </c>
      <c r="BB7" s="119">
        <f t="shared" si="2"/>
        <v>0</v>
      </c>
      <c r="BC7" s="119">
        <f t="shared" si="2"/>
        <v>0</v>
      </c>
      <c r="BD7" s="119">
        <f t="shared" si="2"/>
        <v>0</v>
      </c>
      <c r="BE7" s="119">
        <f t="shared" si="2"/>
        <v>0</v>
      </c>
      <c r="BF7" s="119">
        <f t="shared" si="2"/>
        <v>0</v>
      </c>
      <c r="BG7" s="119">
        <f t="shared" si="2"/>
        <v>0</v>
      </c>
      <c r="BH7" s="119">
        <f t="shared" si="2"/>
        <v>0</v>
      </c>
      <c r="BI7" s="119">
        <f t="shared" si="2"/>
        <v>0</v>
      </c>
      <c r="BJ7" s="119">
        <f t="shared" si="2"/>
        <v>0</v>
      </c>
      <c r="BK7" s="119">
        <f t="shared" si="2"/>
        <v>0</v>
      </c>
    </row>
    <row r="9" spans="1:63">
      <c r="A9" s="95" t="s">
        <v>850</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7.25">
      <c r="A10" s="91" t="s">
        <v>848</v>
      </c>
      <c r="B10" s="144" t="str">
        <f>About!B2</f>
        <v>CA</v>
      </c>
      <c r="C10" s="91">
        <f t="shared" ref="C10:AE10" si="5">SUMIFS(C$122:C$219,$B$122:$B$219,$B$6,$A$122:$A$219,$A$6)</f>
        <v>5142187</v>
      </c>
      <c r="D10" s="91">
        <f t="shared" si="5"/>
        <v>3157871</v>
      </c>
      <c r="E10" s="91">
        <f t="shared" si="5"/>
        <v>2098414</v>
      </c>
      <c r="F10" s="91">
        <f t="shared" si="5"/>
        <v>2012553</v>
      </c>
      <c r="G10" s="91">
        <f t="shared" si="5"/>
        <v>2157144</v>
      </c>
      <c r="H10" s="91">
        <f t="shared" si="5"/>
        <v>1967163</v>
      </c>
      <c r="I10" s="91">
        <f t="shared" si="5"/>
        <v>1511802</v>
      </c>
      <c r="J10" s="91">
        <f t="shared" si="5"/>
        <v>1671365</v>
      </c>
      <c r="K10" s="91">
        <f t="shared" si="5"/>
        <v>1351861</v>
      </c>
      <c r="L10" s="91">
        <f t="shared" si="5"/>
        <v>1452368</v>
      </c>
      <c r="M10" s="91">
        <f t="shared" si="5"/>
        <v>5507197</v>
      </c>
      <c r="N10" s="91">
        <f t="shared" si="5"/>
        <v>3419761</v>
      </c>
      <c r="O10" s="91">
        <f t="shared" si="5"/>
        <v>2066517</v>
      </c>
      <c r="P10" s="91">
        <f t="shared" si="5"/>
        <v>4148401</v>
      </c>
      <c r="Q10" s="91">
        <f t="shared" si="5"/>
        <v>1291005</v>
      </c>
      <c r="R10" s="91">
        <f t="shared" si="5"/>
        <v>5630145</v>
      </c>
      <c r="S10" s="91">
        <f t="shared" si="5"/>
        <v>2936453</v>
      </c>
      <c r="T10" s="91">
        <f t="shared" si="5"/>
        <v>5797464</v>
      </c>
      <c r="U10" s="91">
        <f t="shared" si="5"/>
        <v>5369534</v>
      </c>
      <c r="V10" s="91">
        <f t="shared" si="5"/>
        <v>3047148</v>
      </c>
      <c r="W10" s="91">
        <f t="shared" si="5"/>
        <v>3473583</v>
      </c>
      <c r="X10" s="91">
        <f t="shared" si="5"/>
        <v>6269511</v>
      </c>
      <c r="Y10" s="91">
        <f t="shared" si="5"/>
        <v>8874748</v>
      </c>
      <c r="Z10" s="91">
        <f t="shared" si="5"/>
        <v>11010789</v>
      </c>
      <c r="AA10" s="91">
        <f t="shared" si="5"/>
        <v>12369304</v>
      </c>
      <c r="AB10" s="91">
        <f t="shared" si="5"/>
        <v>13782398</v>
      </c>
      <c r="AC10" s="91">
        <f t="shared" si="5"/>
        <v>13852509</v>
      </c>
      <c r="AD10" s="91">
        <f t="shared" si="5"/>
        <v>14702518</v>
      </c>
      <c r="AE10" s="91">
        <f t="shared" si="5"/>
        <v>6331389</v>
      </c>
      <c r="AF10" s="119">
        <f t="shared" ref="AF10:BK11" si="6">AE10</f>
        <v>6331389</v>
      </c>
      <c r="AG10" s="119">
        <f t="shared" si="6"/>
        <v>6331389</v>
      </c>
      <c r="AH10" s="119">
        <f t="shared" si="6"/>
        <v>6331389</v>
      </c>
      <c r="AI10" s="119">
        <f t="shared" si="6"/>
        <v>6331389</v>
      </c>
      <c r="AJ10" s="119">
        <f t="shared" si="6"/>
        <v>6331389</v>
      </c>
      <c r="AK10" s="119">
        <f t="shared" si="6"/>
        <v>6331389</v>
      </c>
      <c r="AL10" s="119">
        <f t="shared" si="6"/>
        <v>6331389</v>
      </c>
      <c r="AM10" s="119">
        <f t="shared" si="6"/>
        <v>6331389</v>
      </c>
      <c r="AN10" s="119">
        <f t="shared" si="6"/>
        <v>6331389</v>
      </c>
      <c r="AO10" s="119">
        <f t="shared" si="6"/>
        <v>6331389</v>
      </c>
      <c r="AP10" s="119">
        <f t="shared" si="6"/>
        <v>6331389</v>
      </c>
      <c r="AQ10" s="119">
        <f t="shared" si="6"/>
        <v>6331389</v>
      </c>
      <c r="AR10" s="119">
        <f t="shared" si="6"/>
        <v>6331389</v>
      </c>
      <c r="AS10" s="119">
        <f t="shared" si="6"/>
        <v>6331389</v>
      </c>
      <c r="AT10" s="119">
        <f t="shared" si="6"/>
        <v>6331389</v>
      </c>
      <c r="AU10" s="119">
        <f t="shared" si="6"/>
        <v>6331389</v>
      </c>
      <c r="AV10" s="119">
        <f t="shared" si="6"/>
        <v>6331389</v>
      </c>
      <c r="AW10" s="119">
        <f t="shared" si="6"/>
        <v>6331389</v>
      </c>
      <c r="AX10" s="119">
        <f t="shared" si="6"/>
        <v>6331389</v>
      </c>
      <c r="AY10" s="119">
        <f t="shared" si="6"/>
        <v>6331389</v>
      </c>
      <c r="AZ10" s="119">
        <f t="shared" si="6"/>
        <v>6331389</v>
      </c>
      <c r="BA10" s="119">
        <f t="shared" si="6"/>
        <v>6331389</v>
      </c>
      <c r="BB10" s="119">
        <f t="shared" si="6"/>
        <v>6331389</v>
      </c>
      <c r="BC10" s="119">
        <f t="shared" si="6"/>
        <v>6331389</v>
      </c>
      <c r="BD10" s="119">
        <f t="shared" si="6"/>
        <v>6331389</v>
      </c>
      <c r="BE10" s="119">
        <f t="shared" si="6"/>
        <v>6331389</v>
      </c>
      <c r="BF10" s="119">
        <f t="shared" si="6"/>
        <v>6331389</v>
      </c>
      <c r="BG10" s="119">
        <f t="shared" si="6"/>
        <v>6331389</v>
      </c>
      <c r="BH10" s="119">
        <f t="shared" si="6"/>
        <v>6331389</v>
      </c>
      <c r="BI10" s="119">
        <f t="shared" si="6"/>
        <v>6331389</v>
      </c>
      <c r="BJ10" s="119">
        <f t="shared" si="6"/>
        <v>6331389</v>
      </c>
      <c r="BK10" s="119">
        <f t="shared" si="6"/>
        <v>6331389</v>
      </c>
    </row>
    <row r="11" spans="1:63">
      <c r="A11" s="91" t="s">
        <v>849</v>
      </c>
      <c r="B11" s="91" t="str">
        <f>About!B2</f>
        <v>CA</v>
      </c>
      <c r="C11" s="91">
        <f t="shared" ref="C11:AE11" si="7">SUMIFS(C$122:C$219,$B$122:$B$219,$B$7,$A$122:$A$219,$A$7)</f>
        <v>523792</v>
      </c>
      <c r="D11" s="91">
        <f t="shared" si="7"/>
        <v>167628</v>
      </c>
      <c r="E11" s="91">
        <f t="shared" si="7"/>
        <v>25311</v>
      </c>
      <c r="F11" s="91">
        <f t="shared" si="7"/>
        <v>45872</v>
      </c>
      <c r="G11" s="91">
        <f t="shared" si="7"/>
        <v>101410</v>
      </c>
      <c r="H11" s="91">
        <f t="shared" si="7"/>
        <v>228484</v>
      </c>
      <c r="I11" s="91">
        <f t="shared" si="7"/>
        <v>283356</v>
      </c>
      <c r="J11" s="91">
        <f t="shared" si="7"/>
        <v>351817</v>
      </c>
      <c r="K11" s="91">
        <f t="shared" si="7"/>
        <v>1968578</v>
      </c>
      <c r="L11" s="91">
        <f t="shared" si="7"/>
        <v>1263940</v>
      </c>
      <c r="M11" s="91">
        <f t="shared" si="7"/>
        <v>2126103</v>
      </c>
      <c r="N11" s="91">
        <f t="shared" si="7"/>
        <v>365041</v>
      </c>
      <c r="O11" s="91">
        <f t="shared" si="7"/>
        <v>196923</v>
      </c>
      <c r="P11" s="91">
        <f t="shared" si="7"/>
        <v>22510</v>
      </c>
      <c r="Q11" s="91">
        <f t="shared" si="7"/>
        <v>48074</v>
      </c>
      <c r="R11" s="91">
        <f t="shared" si="7"/>
        <v>103051</v>
      </c>
      <c r="S11" s="91">
        <f t="shared" si="7"/>
        <v>564692</v>
      </c>
      <c r="T11" s="91">
        <f t="shared" si="7"/>
        <v>292736</v>
      </c>
      <c r="U11" s="91">
        <f t="shared" si="7"/>
        <v>674638</v>
      </c>
      <c r="V11" s="91">
        <f t="shared" si="7"/>
        <v>518488</v>
      </c>
      <c r="W11" s="91">
        <f t="shared" si="7"/>
        <v>401156</v>
      </c>
      <c r="X11" s="91">
        <f t="shared" si="7"/>
        <v>384207</v>
      </c>
      <c r="Y11" s="91">
        <f t="shared" si="7"/>
        <v>272295</v>
      </c>
      <c r="Z11" s="91">
        <f t="shared" si="7"/>
        <v>60525</v>
      </c>
      <c r="AA11" s="91">
        <f t="shared" si="7"/>
        <v>60333</v>
      </c>
      <c r="AB11" s="91">
        <f t="shared" si="7"/>
        <v>149197</v>
      </c>
      <c r="AC11" s="91">
        <f t="shared" si="7"/>
        <v>4697080</v>
      </c>
      <c r="AD11" s="91">
        <f t="shared" si="7"/>
        <v>459224</v>
      </c>
      <c r="AE11" s="91">
        <f t="shared" si="7"/>
        <v>5606943</v>
      </c>
      <c r="AF11" s="119">
        <f>AVERAGE(W11:AE11)</f>
        <v>1343440</v>
      </c>
      <c r="AG11" s="119">
        <f t="shared" si="6"/>
        <v>1343440</v>
      </c>
      <c r="AH11" s="119">
        <f t="shared" si="6"/>
        <v>1343440</v>
      </c>
      <c r="AI11" s="119">
        <f t="shared" si="6"/>
        <v>1343440</v>
      </c>
      <c r="AJ11" s="119">
        <f t="shared" si="6"/>
        <v>1343440</v>
      </c>
      <c r="AK11" s="119">
        <f t="shared" si="6"/>
        <v>1343440</v>
      </c>
      <c r="AL11" s="119">
        <f t="shared" si="6"/>
        <v>1343440</v>
      </c>
      <c r="AM11" s="119">
        <f t="shared" si="6"/>
        <v>1343440</v>
      </c>
      <c r="AN11" s="119">
        <f t="shared" si="6"/>
        <v>1343440</v>
      </c>
      <c r="AO11" s="119">
        <f t="shared" si="6"/>
        <v>1343440</v>
      </c>
      <c r="AP11" s="119">
        <f t="shared" si="6"/>
        <v>1343440</v>
      </c>
      <c r="AQ11" s="119">
        <f t="shared" si="6"/>
        <v>1343440</v>
      </c>
      <c r="AR11" s="119">
        <f t="shared" si="6"/>
        <v>1343440</v>
      </c>
      <c r="AS11" s="119">
        <f t="shared" si="6"/>
        <v>1343440</v>
      </c>
      <c r="AT11" s="119">
        <f t="shared" si="6"/>
        <v>1343440</v>
      </c>
      <c r="AU11" s="119">
        <f t="shared" si="6"/>
        <v>1343440</v>
      </c>
      <c r="AV11" s="119">
        <f t="shared" si="6"/>
        <v>1343440</v>
      </c>
      <c r="AW11" s="119">
        <f t="shared" si="6"/>
        <v>1343440</v>
      </c>
      <c r="AX11" s="119">
        <f t="shared" si="6"/>
        <v>1343440</v>
      </c>
      <c r="AY11" s="119">
        <f t="shared" si="6"/>
        <v>1343440</v>
      </c>
      <c r="AZ11" s="119">
        <f t="shared" si="6"/>
        <v>1343440</v>
      </c>
      <c r="BA11" s="119">
        <f t="shared" si="6"/>
        <v>1343440</v>
      </c>
      <c r="BB11" s="119">
        <f t="shared" si="6"/>
        <v>1343440</v>
      </c>
      <c r="BC11" s="119">
        <f t="shared" si="6"/>
        <v>1343440</v>
      </c>
      <c r="BD11" s="119">
        <f t="shared" si="6"/>
        <v>1343440</v>
      </c>
      <c r="BE11" s="119">
        <f t="shared" si="6"/>
        <v>1343440</v>
      </c>
      <c r="BF11" s="119">
        <f t="shared" si="6"/>
        <v>1343440</v>
      </c>
      <c r="BG11" s="119">
        <f t="shared" si="6"/>
        <v>1343440</v>
      </c>
      <c r="BH11" s="119">
        <f t="shared" si="6"/>
        <v>1343440</v>
      </c>
      <c r="BI11" s="119">
        <f t="shared" si="6"/>
        <v>1343440</v>
      </c>
      <c r="BJ11" s="119">
        <f t="shared" si="6"/>
        <v>1343440</v>
      </c>
      <c r="BK11" s="119">
        <f t="shared" si="6"/>
        <v>1343440</v>
      </c>
    </row>
    <row r="13" spans="1:63">
      <c r="A13" s="95" t="s">
        <v>851</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c r="A14" s="91" t="s">
        <v>848</v>
      </c>
      <c r="B14" s="91" t="str">
        <f>About!B2</f>
        <v>CA</v>
      </c>
      <c r="C14" s="91">
        <f t="shared" ref="C14:BK14" si="9">IF(C10&gt;C11,C10-C11,0)</f>
        <v>4618395</v>
      </c>
      <c r="D14" s="91">
        <f t="shared" si="9"/>
        <v>2990243</v>
      </c>
      <c r="E14" s="91">
        <f t="shared" si="9"/>
        <v>2073103</v>
      </c>
      <c r="F14" s="91">
        <f t="shared" si="9"/>
        <v>1966681</v>
      </c>
      <c r="G14" s="91">
        <f t="shared" si="9"/>
        <v>2055734</v>
      </c>
      <c r="H14" s="91">
        <f t="shared" si="9"/>
        <v>1738679</v>
      </c>
      <c r="I14" s="91">
        <f t="shared" si="9"/>
        <v>1228446</v>
      </c>
      <c r="J14" s="91">
        <f t="shared" si="9"/>
        <v>1319548</v>
      </c>
      <c r="K14" s="91">
        <f t="shared" si="9"/>
        <v>0</v>
      </c>
      <c r="L14" s="91">
        <f t="shared" si="9"/>
        <v>188428</v>
      </c>
      <c r="M14" s="91">
        <f t="shared" si="9"/>
        <v>3381094</v>
      </c>
      <c r="N14" s="91">
        <f t="shared" si="9"/>
        <v>3054720</v>
      </c>
      <c r="O14" s="91">
        <f t="shared" si="9"/>
        <v>1869594</v>
      </c>
      <c r="P14" s="91">
        <f t="shared" si="9"/>
        <v>4125891</v>
      </c>
      <c r="Q14" s="91">
        <f t="shared" si="9"/>
        <v>1242931</v>
      </c>
      <c r="R14" s="91">
        <f t="shared" si="9"/>
        <v>5527094</v>
      </c>
      <c r="S14" s="91">
        <f t="shared" si="9"/>
        <v>2371761</v>
      </c>
      <c r="T14" s="91">
        <f t="shared" si="9"/>
        <v>5504728</v>
      </c>
      <c r="U14" s="91">
        <f t="shared" si="9"/>
        <v>4694896</v>
      </c>
      <c r="V14" s="91">
        <f t="shared" si="9"/>
        <v>2528660</v>
      </c>
      <c r="W14" s="91">
        <f t="shared" si="9"/>
        <v>3072427</v>
      </c>
      <c r="X14" s="91">
        <f t="shared" si="9"/>
        <v>5885304</v>
      </c>
      <c r="Y14" s="91">
        <f t="shared" si="9"/>
        <v>8602453</v>
      </c>
      <c r="Z14" s="91">
        <f t="shared" si="9"/>
        <v>10950264</v>
      </c>
      <c r="AA14" s="91">
        <f t="shared" si="9"/>
        <v>12308971</v>
      </c>
      <c r="AB14" s="91">
        <f t="shared" si="9"/>
        <v>13633201</v>
      </c>
      <c r="AC14" s="91">
        <f t="shared" si="9"/>
        <v>9155429</v>
      </c>
      <c r="AD14" s="91">
        <f t="shared" si="9"/>
        <v>14243294</v>
      </c>
      <c r="AE14" s="91">
        <f t="shared" si="9"/>
        <v>724446</v>
      </c>
      <c r="AF14" s="91">
        <f t="shared" si="9"/>
        <v>4987949</v>
      </c>
      <c r="AG14" s="91">
        <f t="shared" si="9"/>
        <v>4987949</v>
      </c>
      <c r="AH14" s="91">
        <f t="shared" si="9"/>
        <v>4987949</v>
      </c>
      <c r="AI14" s="91">
        <f t="shared" si="9"/>
        <v>4987949</v>
      </c>
      <c r="AJ14" s="91">
        <f t="shared" si="9"/>
        <v>4987949</v>
      </c>
      <c r="AK14" s="91">
        <f t="shared" si="9"/>
        <v>4987949</v>
      </c>
      <c r="AL14" s="91">
        <f t="shared" si="9"/>
        <v>4987949</v>
      </c>
      <c r="AM14" s="91">
        <f t="shared" si="9"/>
        <v>4987949</v>
      </c>
      <c r="AN14" s="91">
        <f t="shared" si="9"/>
        <v>4987949</v>
      </c>
      <c r="AO14" s="91">
        <f t="shared" si="9"/>
        <v>4987949</v>
      </c>
      <c r="AP14" s="91">
        <f t="shared" si="9"/>
        <v>4987949</v>
      </c>
      <c r="AQ14" s="91">
        <f t="shared" si="9"/>
        <v>4987949</v>
      </c>
      <c r="AR14" s="91">
        <f t="shared" si="9"/>
        <v>4987949</v>
      </c>
      <c r="AS14" s="91">
        <f t="shared" si="9"/>
        <v>4987949</v>
      </c>
      <c r="AT14" s="91">
        <f t="shared" si="9"/>
        <v>4987949</v>
      </c>
      <c r="AU14" s="91">
        <f t="shared" si="9"/>
        <v>4987949</v>
      </c>
      <c r="AV14" s="91">
        <f t="shared" si="9"/>
        <v>4987949</v>
      </c>
      <c r="AW14" s="91">
        <f t="shared" si="9"/>
        <v>4987949</v>
      </c>
      <c r="AX14" s="91">
        <f t="shared" si="9"/>
        <v>4987949</v>
      </c>
      <c r="AY14" s="91">
        <f t="shared" si="9"/>
        <v>4987949</v>
      </c>
      <c r="AZ14" s="91">
        <f t="shared" si="9"/>
        <v>4987949</v>
      </c>
      <c r="BA14" s="91">
        <f t="shared" si="9"/>
        <v>4987949</v>
      </c>
      <c r="BB14" s="91">
        <f t="shared" si="9"/>
        <v>4987949</v>
      </c>
      <c r="BC14" s="91">
        <f t="shared" si="9"/>
        <v>4987949</v>
      </c>
      <c r="BD14" s="91">
        <f t="shared" si="9"/>
        <v>4987949</v>
      </c>
      <c r="BE14" s="91">
        <f t="shared" si="9"/>
        <v>4987949</v>
      </c>
      <c r="BF14" s="91">
        <f t="shared" si="9"/>
        <v>4987949</v>
      </c>
      <c r="BG14" s="91">
        <f t="shared" si="9"/>
        <v>4987949</v>
      </c>
      <c r="BH14" s="91">
        <f t="shared" si="9"/>
        <v>4987949</v>
      </c>
      <c r="BI14" s="91">
        <f t="shared" si="9"/>
        <v>4987949</v>
      </c>
      <c r="BJ14" s="91">
        <f t="shared" si="9"/>
        <v>4987949</v>
      </c>
      <c r="BK14" s="91">
        <f t="shared" si="9"/>
        <v>4987949</v>
      </c>
    </row>
    <row r="15" spans="1:63">
      <c r="A15" s="91" t="s">
        <v>849</v>
      </c>
      <c r="B15" s="91" t="str">
        <f>About!B2</f>
        <v>CA</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616717</v>
      </c>
      <c r="L15" s="91">
        <f t="shared" si="10"/>
        <v>0</v>
      </c>
      <c r="M15" s="91">
        <f t="shared" si="10"/>
        <v>0</v>
      </c>
      <c r="N15" s="91">
        <f t="shared" si="10"/>
        <v>0</v>
      </c>
      <c r="O15" s="91">
        <f t="shared" si="10"/>
        <v>0</v>
      </c>
      <c r="P15" s="91">
        <f t="shared" si="10"/>
        <v>0</v>
      </c>
      <c r="Q15" s="91">
        <f t="shared" si="10"/>
        <v>0</v>
      </c>
      <c r="R15" s="91">
        <f t="shared" si="10"/>
        <v>0</v>
      </c>
      <c r="S15" s="91">
        <f t="shared" si="10"/>
        <v>0</v>
      </c>
      <c r="T15" s="91">
        <f t="shared" si="10"/>
        <v>0</v>
      </c>
      <c r="U15" s="91">
        <f t="shared" si="10"/>
        <v>0</v>
      </c>
      <c r="V15" s="91">
        <f t="shared" si="10"/>
        <v>0</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c r="A19" s="95"/>
      <c r="B19" s="95" t="s">
        <v>611</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c r="A20" s="91" t="s">
        <v>848</v>
      </c>
      <c r="B20" s="91" t="s">
        <v>536</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849</v>
      </c>
      <c r="B21" s="91" t="s">
        <v>536</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848</v>
      </c>
      <c r="B22" s="91" t="s">
        <v>537</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849</v>
      </c>
      <c r="B23" s="91" t="s">
        <v>537</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848</v>
      </c>
      <c r="B24" s="91" t="s">
        <v>538</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849</v>
      </c>
      <c r="B25" s="91" t="s">
        <v>538</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848</v>
      </c>
      <c r="B26" s="91" t="s">
        <v>539</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849</v>
      </c>
      <c r="B27" s="91" t="s">
        <v>539</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848</v>
      </c>
      <c r="B28" s="91" t="s">
        <v>540</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849</v>
      </c>
      <c r="B29" s="91" t="s">
        <v>540</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848</v>
      </c>
      <c r="B30" s="91" t="s">
        <v>541</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849</v>
      </c>
      <c r="B31" s="91" t="s">
        <v>541</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848</v>
      </c>
      <c r="B32" s="91" t="s">
        <v>542</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849</v>
      </c>
      <c r="B33" s="91" t="s">
        <v>542</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848</v>
      </c>
      <c r="B34" s="91" t="s">
        <v>543</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849</v>
      </c>
      <c r="B35" s="91" t="s">
        <v>543</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848</v>
      </c>
      <c r="B36" s="91" t="s">
        <v>544</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849</v>
      </c>
      <c r="B37" s="91" t="s">
        <v>544</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848</v>
      </c>
      <c r="B38" s="91" t="s">
        <v>545</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849</v>
      </c>
      <c r="B39" s="91" t="s">
        <v>545</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848</v>
      </c>
      <c r="B40" s="91" t="s">
        <v>546</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849</v>
      </c>
      <c r="B41" s="91" t="s">
        <v>546</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848</v>
      </c>
      <c r="B42" s="91" t="s">
        <v>547</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849</v>
      </c>
      <c r="B43" s="91" t="s">
        <v>547</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848</v>
      </c>
      <c r="B44" s="91" t="s">
        <v>548</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849</v>
      </c>
      <c r="B45" s="91" t="s">
        <v>548</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848</v>
      </c>
      <c r="B46" s="91" t="s">
        <v>549</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849</v>
      </c>
      <c r="B47" s="91" t="s">
        <v>549</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848</v>
      </c>
      <c r="B48" s="91" t="s">
        <v>550</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849</v>
      </c>
      <c r="B49" s="91" t="s">
        <v>550</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848</v>
      </c>
      <c r="B50" s="91" t="s">
        <v>551</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849</v>
      </c>
      <c r="B51" s="91" t="s">
        <v>551</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848</v>
      </c>
      <c r="B52" s="91" t="s">
        <v>552</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849</v>
      </c>
      <c r="B53" s="91" t="s">
        <v>552</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848</v>
      </c>
      <c r="B54" s="91" t="s">
        <v>553</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849</v>
      </c>
      <c r="B55" s="91" t="s">
        <v>553</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848</v>
      </c>
      <c r="B56" s="91" t="s">
        <v>554</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849</v>
      </c>
      <c r="B57" s="91" t="s">
        <v>554</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848</v>
      </c>
      <c r="B58" s="91" t="s">
        <v>555</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849</v>
      </c>
      <c r="B59" s="91" t="s">
        <v>555</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848</v>
      </c>
      <c r="B60" s="91" t="s">
        <v>556</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849</v>
      </c>
      <c r="B61" s="91" t="s">
        <v>556</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848</v>
      </c>
      <c r="B62" s="91" t="s">
        <v>557</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849</v>
      </c>
      <c r="B63" s="91" t="s">
        <v>557</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848</v>
      </c>
      <c r="B64" s="91" t="s">
        <v>558</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849</v>
      </c>
      <c r="B65" s="91" t="s">
        <v>558</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848</v>
      </c>
      <c r="B66" s="91" t="s">
        <v>559</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849</v>
      </c>
      <c r="B67" s="91" t="s">
        <v>559</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848</v>
      </c>
      <c r="B68" s="91" t="s">
        <v>560</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849</v>
      </c>
      <c r="B69" s="91" t="s">
        <v>560</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848</v>
      </c>
      <c r="B70" s="91" t="s">
        <v>561</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849</v>
      </c>
      <c r="B71" s="91" t="s">
        <v>561</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848</v>
      </c>
      <c r="B72" s="91" t="s">
        <v>562</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849</v>
      </c>
      <c r="B73" s="91" t="s">
        <v>562</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848</v>
      </c>
      <c r="B74" s="91" t="s">
        <v>563</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849</v>
      </c>
      <c r="B75" s="91" t="s">
        <v>563</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848</v>
      </c>
      <c r="B76" s="91" t="s">
        <v>564</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849</v>
      </c>
      <c r="B77" s="91" t="s">
        <v>564</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848</v>
      </c>
      <c r="B78" s="91" t="s">
        <v>565</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849</v>
      </c>
      <c r="B79" s="91" t="s">
        <v>565</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848</v>
      </c>
      <c r="B80" s="91" t="s">
        <v>566</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849</v>
      </c>
      <c r="B81" s="91" t="s">
        <v>566</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848</v>
      </c>
      <c r="B82" s="91" t="s">
        <v>567</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849</v>
      </c>
      <c r="B83" s="91" t="s">
        <v>567</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848</v>
      </c>
      <c r="B84" s="91" t="s">
        <v>568</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849</v>
      </c>
      <c r="B85" s="91" t="s">
        <v>568</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848</v>
      </c>
      <c r="B86" s="91" t="s">
        <v>569</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849</v>
      </c>
      <c r="B87" s="91" t="s">
        <v>569</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848</v>
      </c>
      <c r="B88" s="91" t="s">
        <v>570</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849</v>
      </c>
      <c r="B89" s="91" t="s">
        <v>570</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848</v>
      </c>
      <c r="B90" s="91" t="s">
        <v>571</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849</v>
      </c>
      <c r="B91" s="91" t="s">
        <v>571</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848</v>
      </c>
      <c r="B92" s="91" t="s">
        <v>572</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849</v>
      </c>
      <c r="B93" s="91" t="s">
        <v>572</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848</v>
      </c>
      <c r="B94" s="91" t="s">
        <v>573</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849</v>
      </c>
      <c r="B95" s="91" t="s">
        <v>573</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848</v>
      </c>
      <c r="B96" s="91" t="s">
        <v>574</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849</v>
      </c>
      <c r="B97" s="91" t="s">
        <v>574</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848</v>
      </c>
      <c r="B98" s="91" t="s">
        <v>575</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849</v>
      </c>
      <c r="B99" s="91" t="s">
        <v>575</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848</v>
      </c>
      <c r="B100" s="91" t="s">
        <v>576</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849</v>
      </c>
      <c r="B101" s="91" t="s">
        <v>576</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848</v>
      </c>
      <c r="B102" s="91" t="s">
        <v>577</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849</v>
      </c>
      <c r="B103" s="91" t="s">
        <v>577</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848</v>
      </c>
      <c r="B104" s="91" t="s">
        <v>578</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849</v>
      </c>
      <c r="B105" s="91" t="s">
        <v>578</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848</v>
      </c>
      <c r="B106" s="91" t="s">
        <v>579</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849</v>
      </c>
      <c r="B107" s="91" t="s">
        <v>579</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848</v>
      </c>
      <c r="B108" s="91" t="s">
        <v>580</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849</v>
      </c>
      <c r="B109" s="91" t="s">
        <v>580</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848</v>
      </c>
      <c r="B110" s="91" t="s">
        <v>581</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849</v>
      </c>
      <c r="B111" s="91" t="s">
        <v>581</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848</v>
      </c>
      <c r="B112" s="91" t="s">
        <v>582</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849</v>
      </c>
      <c r="B113" s="91" t="s">
        <v>582</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848</v>
      </c>
      <c r="B114" s="91" t="s">
        <v>583</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849</v>
      </c>
      <c r="B115" s="91" t="s">
        <v>583</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848</v>
      </c>
      <c r="B116" s="91" t="s">
        <v>584</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849</v>
      </c>
      <c r="B117" s="91" t="s">
        <v>584</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848</v>
      </c>
      <c r="B118" s="91" t="s">
        <v>585</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849</v>
      </c>
      <c r="B119" s="91" t="s">
        <v>585</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850</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848</v>
      </c>
      <c r="B122" s="146" t="s">
        <v>536</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849</v>
      </c>
      <c r="B123" s="146" t="s">
        <v>536</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848</v>
      </c>
      <c r="B124" s="146" t="s">
        <v>538</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849</v>
      </c>
      <c r="B125" s="146" t="s">
        <v>538</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848</v>
      </c>
      <c r="B126" s="146" t="s">
        <v>539</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849</v>
      </c>
      <c r="B127" s="146" t="s">
        <v>539</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848</v>
      </c>
      <c r="B128" s="146" t="s">
        <v>540</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849</v>
      </c>
      <c r="B129" s="146" t="s">
        <v>540</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848</v>
      </c>
      <c r="B130" s="146" t="s">
        <v>541</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849</v>
      </c>
      <c r="B131" s="146" t="s">
        <v>541</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848</v>
      </c>
      <c r="B132" s="146" t="s">
        <v>542</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849</v>
      </c>
      <c r="B133" s="146" t="s">
        <v>542</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848</v>
      </c>
      <c r="B134" s="146" t="s">
        <v>543</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849</v>
      </c>
      <c r="B135" s="146" t="s">
        <v>543</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848</v>
      </c>
      <c r="B136" s="146" t="s">
        <v>544</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849</v>
      </c>
      <c r="B137" s="146" t="s">
        <v>544</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848</v>
      </c>
      <c r="B138" s="146" t="s">
        <v>545</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849</v>
      </c>
      <c r="B139" s="146" t="s">
        <v>545</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848</v>
      </c>
      <c r="B140" s="146" t="s">
        <v>546</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849</v>
      </c>
      <c r="B141" s="146" t="s">
        <v>546</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848</v>
      </c>
      <c r="B142" s="146" t="s">
        <v>547</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849</v>
      </c>
      <c r="B143" s="146" t="s">
        <v>547</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848</v>
      </c>
      <c r="B144" s="146" t="s">
        <v>548</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849</v>
      </c>
      <c r="B145" s="146" t="s">
        <v>548</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848</v>
      </c>
      <c r="B146" s="146" t="s">
        <v>549</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849</v>
      </c>
      <c r="B147" s="146" t="s">
        <v>549</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848</v>
      </c>
      <c r="B148" s="146" t="s">
        <v>550</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849</v>
      </c>
      <c r="B149" s="146" t="s">
        <v>550</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848</v>
      </c>
      <c r="B150" s="146" t="s">
        <v>551</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849</v>
      </c>
      <c r="B151" s="146" t="s">
        <v>551</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848</v>
      </c>
      <c r="B152" s="146" t="s">
        <v>552</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849</v>
      </c>
      <c r="B153" s="146" t="s">
        <v>552</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848</v>
      </c>
      <c r="B154" s="146" t="s">
        <v>553</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849</v>
      </c>
      <c r="B155" s="146" t="s">
        <v>553</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848</v>
      </c>
      <c r="B156" s="146" t="s">
        <v>554</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849</v>
      </c>
      <c r="B157" s="146" t="s">
        <v>554</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848</v>
      </c>
      <c r="B158" s="146" t="s">
        <v>555</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849</v>
      </c>
      <c r="B159" s="146" t="s">
        <v>555</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848</v>
      </c>
      <c r="B160" s="146" t="s">
        <v>556</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849</v>
      </c>
      <c r="B161" s="146" t="s">
        <v>556</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848</v>
      </c>
      <c r="B162" s="146" t="s">
        <v>557</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849</v>
      </c>
      <c r="B163" s="146" t="s">
        <v>557</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848</v>
      </c>
      <c r="B164" s="146" t="s">
        <v>558</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849</v>
      </c>
      <c r="B165" s="146" t="s">
        <v>558</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848</v>
      </c>
      <c r="B166" s="146" t="s">
        <v>559</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849</v>
      </c>
      <c r="B167" s="146" t="s">
        <v>559</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848</v>
      </c>
      <c r="B168" s="146" t="s">
        <v>560</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849</v>
      </c>
      <c r="B169" s="146" t="s">
        <v>560</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848</v>
      </c>
      <c r="B170" s="146" t="s">
        <v>561</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849</v>
      </c>
      <c r="B171" s="146" t="s">
        <v>561</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848</v>
      </c>
      <c r="B172" s="146" t="s">
        <v>562</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849</v>
      </c>
      <c r="B173" s="146" t="s">
        <v>562</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848</v>
      </c>
      <c r="B174" s="146" t="s">
        <v>563</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849</v>
      </c>
      <c r="B175" s="146" t="s">
        <v>563</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848</v>
      </c>
      <c r="B176" s="146" t="s">
        <v>564</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849</v>
      </c>
      <c r="B177" s="146" t="s">
        <v>564</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848</v>
      </c>
      <c r="B178" s="146" t="s">
        <v>565</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849</v>
      </c>
      <c r="B179" s="146" t="s">
        <v>565</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848</v>
      </c>
      <c r="B180" s="146" t="s">
        <v>566</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849</v>
      </c>
      <c r="B181" s="146" t="s">
        <v>566</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848</v>
      </c>
      <c r="B182" s="146" t="s">
        <v>567</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849</v>
      </c>
      <c r="B183" s="146" t="s">
        <v>567</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848</v>
      </c>
      <c r="B184" s="146" t="s">
        <v>568</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849</v>
      </c>
      <c r="B185" s="146" t="s">
        <v>568</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848</v>
      </c>
      <c r="B186" s="146" t="s">
        <v>569</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849</v>
      </c>
      <c r="B187" s="146" t="s">
        <v>569</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848</v>
      </c>
      <c r="B188" s="146" t="s">
        <v>570</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849</v>
      </c>
      <c r="B189" s="146" t="s">
        <v>570</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848</v>
      </c>
      <c r="B190" s="146" t="s">
        <v>571</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849</v>
      </c>
      <c r="B191" s="146" t="s">
        <v>571</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848</v>
      </c>
      <c r="B192" s="146" t="s">
        <v>572</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849</v>
      </c>
      <c r="B193" s="146" t="s">
        <v>572</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848</v>
      </c>
      <c r="B194" s="146" t="s">
        <v>573</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849</v>
      </c>
      <c r="B195" s="146" t="s">
        <v>573</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848</v>
      </c>
      <c r="B196" s="146" t="s">
        <v>574</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849</v>
      </c>
      <c r="B197" s="146" t="s">
        <v>574</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848</v>
      </c>
      <c r="B198" s="146" t="s">
        <v>575</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849</v>
      </c>
      <c r="B199" s="146" t="s">
        <v>575</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848</v>
      </c>
      <c r="B200" s="146" t="s">
        <v>576</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849</v>
      </c>
      <c r="B201" s="146" t="s">
        <v>576</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848</v>
      </c>
      <c r="B202" s="146" t="s">
        <v>577</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849</v>
      </c>
      <c r="B203" s="146" t="s">
        <v>577</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848</v>
      </c>
      <c r="B204" s="146" t="s">
        <v>578</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849</v>
      </c>
      <c r="B205" s="146" t="s">
        <v>578</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848</v>
      </c>
      <c r="B206" s="146" t="s">
        <v>579</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849</v>
      </c>
      <c r="B207" s="146" t="s">
        <v>579</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848</v>
      </c>
      <c r="B208" s="146" t="s">
        <v>580</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849</v>
      </c>
      <c r="B209" s="146" t="s">
        <v>580</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848</v>
      </c>
      <c r="B210" s="146" t="s">
        <v>581</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849</v>
      </c>
      <c r="B211" s="146" t="s">
        <v>581</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848</v>
      </c>
      <c r="B212" s="146" t="s">
        <v>582</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849</v>
      </c>
      <c r="B213" s="146" t="s">
        <v>582</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848</v>
      </c>
      <c r="B214" s="146" t="s">
        <v>583</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849</v>
      </c>
      <c r="B215" s="146" t="s">
        <v>583</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848</v>
      </c>
      <c r="B216" s="146" t="s">
        <v>584</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849</v>
      </c>
      <c r="B217" s="146" t="s">
        <v>584</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848</v>
      </c>
      <c r="B218" s="146" t="s">
        <v>585</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849</v>
      </c>
      <c r="B219" s="146" t="s">
        <v>585</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2578125" defaultRowHeight="15" customHeight="1"/>
  <cols>
    <col min="1" max="3" width="8.7109375" style="92" customWidth="1"/>
    <col min="4" max="4" width="27" style="92" customWidth="1"/>
    <col min="5" max="5" width="37.5703125" style="92" customWidth="1"/>
    <col min="6" max="20" width="8.7109375" style="92" customWidth="1"/>
    <col min="21" max="21" width="15.5703125" style="92" customWidth="1"/>
    <col min="22" max="42" width="8.7109375" style="92" customWidth="1"/>
    <col min="43" max="16384" width="14.42578125" style="92"/>
  </cols>
  <sheetData>
    <row r="1" spans="1:42">
      <c r="A1" s="105" t="s">
        <v>635</v>
      </c>
      <c r="B1" s="106"/>
      <c r="C1" s="106"/>
      <c r="D1" s="106"/>
      <c r="E1" s="107"/>
      <c r="F1" s="107"/>
      <c r="G1" s="107"/>
      <c r="H1" s="107"/>
      <c r="I1" s="107"/>
      <c r="J1" s="107"/>
      <c r="K1" s="107"/>
      <c r="L1" s="107"/>
      <c r="M1" s="107"/>
      <c r="N1" s="107"/>
      <c r="O1" s="107"/>
      <c r="P1" s="107"/>
      <c r="Q1" s="107"/>
      <c r="R1" s="107"/>
      <c r="S1" s="107"/>
      <c r="T1" s="107"/>
      <c r="U1" s="108" t="s">
        <v>636</v>
      </c>
      <c r="V1" s="107"/>
      <c r="W1" s="107"/>
      <c r="X1" s="107"/>
      <c r="Y1" s="107"/>
      <c r="Z1" s="107"/>
      <c r="AA1" s="107"/>
      <c r="AB1" s="107"/>
      <c r="AC1" s="107"/>
      <c r="AD1" s="107"/>
      <c r="AE1" s="107"/>
      <c r="AF1" s="107"/>
      <c r="AG1" s="107"/>
      <c r="AH1" s="107"/>
      <c r="AI1" s="107"/>
      <c r="AJ1" s="107"/>
      <c r="AK1" s="107"/>
      <c r="AL1" s="107"/>
      <c r="AM1" s="107"/>
      <c r="AN1" s="107"/>
      <c r="AO1" s="107"/>
      <c r="AP1" s="107"/>
    </row>
    <row r="2" spans="1:42">
      <c r="A2" s="107"/>
      <c r="B2" s="109" t="s">
        <v>611</v>
      </c>
      <c r="C2" s="109" t="s">
        <v>449</v>
      </c>
      <c r="D2" s="109" t="s">
        <v>637</v>
      </c>
      <c r="E2" s="109" t="s">
        <v>638</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639</v>
      </c>
      <c r="V2" s="111" t="s">
        <v>104</v>
      </c>
      <c r="W2" s="108"/>
      <c r="X2" s="108"/>
      <c r="Y2" s="108"/>
      <c r="Z2" s="108"/>
      <c r="AA2" s="108"/>
      <c r="AB2" s="108"/>
      <c r="AC2" s="108"/>
      <c r="AD2" s="108"/>
      <c r="AE2" s="108"/>
      <c r="AF2" s="108"/>
      <c r="AG2" s="108"/>
    </row>
    <row r="3" spans="1:42">
      <c r="A3" s="107"/>
      <c r="B3" s="107" t="s">
        <v>536</v>
      </c>
      <c r="C3" s="107" t="s">
        <v>449</v>
      </c>
      <c r="D3" s="107" t="s">
        <v>639</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640</v>
      </c>
      <c r="V3" s="111" t="s">
        <v>98</v>
      </c>
      <c r="W3" s="107"/>
      <c r="X3" s="107"/>
      <c r="Y3" s="107"/>
      <c r="Z3" s="107"/>
      <c r="AA3" s="107"/>
      <c r="AB3" s="107"/>
      <c r="AC3" s="107"/>
      <c r="AD3" s="107"/>
      <c r="AE3" s="107"/>
      <c r="AF3" s="107"/>
      <c r="AG3" s="107"/>
    </row>
    <row r="4" spans="1:42">
      <c r="A4" s="107"/>
      <c r="B4" s="107" t="s">
        <v>536</v>
      </c>
      <c r="C4" s="107" t="s">
        <v>449</v>
      </c>
      <c r="D4" s="107" t="s">
        <v>640</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641</v>
      </c>
      <c r="V4" s="111" t="s">
        <v>103</v>
      </c>
      <c r="W4" s="107"/>
      <c r="X4" s="107"/>
      <c r="Y4" s="107"/>
      <c r="Z4" s="107"/>
      <c r="AA4" s="107"/>
      <c r="AB4" s="107"/>
      <c r="AC4" s="107"/>
      <c r="AD4" s="107"/>
      <c r="AE4" s="107"/>
      <c r="AF4" s="107"/>
      <c r="AG4" s="107"/>
    </row>
    <row r="5" spans="1:42">
      <c r="A5" s="107"/>
      <c r="B5" s="107" t="s">
        <v>536</v>
      </c>
      <c r="C5" s="107" t="s">
        <v>449</v>
      </c>
      <c r="D5" s="107" t="s">
        <v>641</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642</v>
      </c>
      <c r="V5" s="111" t="s">
        <v>105</v>
      </c>
      <c r="W5" s="107"/>
      <c r="X5" s="107"/>
      <c r="Y5" s="107"/>
      <c r="Z5" s="107"/>
      <c r="AA5" s="107"/>
      <c r="AB5" s="107"/>
      <c r="AC5" s="107"/>
      <c r="AD5" s="107"/>
      <c r="AE5" s="107"/>
      <c r="AF5" s="107"/>
      <c r="AG5" s="107"/>
    </row>
    <row r="6" spans="1:42">
      <c r="A6" s="107"/>
      <c r="B6" s="107" t="s">
        <v>536</v>
      </c>
      <c r="C6" s="107" t="s">
        <v>449</v>
      </c>
      <c r="D6" s="107" t="s">
        <v>642</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643</v>
      </c>
      <c r="V6" s="111" t="s">
        <v>101</v>
      </c>
      <c r="W6" s="107"/>
      <c r="X6" s="107"/>
      <c r="Y6" s="107"/>
      <c r="Z6" s="107"/>
      <c r="AA6" s="107"/>
      <c r="AB6" s="107"/>
      <c r="AC6" s="107"/>
      <c r="AD6" s="107"/>
      <c r="AE6" s="107"/>
      <c r="AF6" s="107"/>
      <c r="AG6" s="107"/>
    </row>
    <row r="7" spans="1:42">
      <c r="A7" s="107"/>
      <c r="B7" s="107" t="s">
        <v>536</v>
      </c>
      <c r="C7" s="107" t="s">
        <v>449</v>
      </c>
      <c r="D7" s="107" t="s">
        <v>643</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644</v>
      </c>
      <c r="V7" s="111" t="s">
        <v>100</v>
      </c>
      <c r="W7" s="107"/>
      <c r="X7" s="107"/>
      <c r="Y7" s="107"/>
      <c r="Z7" s="107"/>
      <c r="AA7" s="107"/>
      <c r="AB7" s="107"/>
      <c r="AC7" s="107"/>
      <c r="AD7" s="107"/>
      <c r="AE7" s="107"/>
      <c r="AF7" s="107"/>
      <c r="AG7" s="107"/>
    </row>
    <row r="8" spans="1:42">
      <c r="A8" s="107"/>
      <c r="B8" s="107" t="s">
        <v>536</v>
      </c>
      <c r="C8" s="107" t="s">
        <v>449</v>
      </c>
      <c r="D8" s="107" t="s">
        <v>633</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645</v>
      </c>
      <c r="V8" s="111" t="s">
        <v>634</v>
      </c>
      <c r="W8" s="107"/>
      <c r="X8" s="107"/>
      <c r="Y8" s="107"/>
      <c r="Z8" s="107"/>
      <c r="AA8" s="107"/>
      <c r="AB8" s="107"/>
      <c r="AC8" s="107"/>
      <c r="AD8" s="107"/>
      <c r="AE8" s="107"/>
      <c r="AF8" s="107"/>
      <c r="AG8" s="107"/>
    </row>
    <row r="9" spans="1:42">
      <c r="A9" s="107"/>
      <c r="B9" s="107" t="s">
        <v>536</v>
      </c>
      <c r="C9" s="107" t="s">
        <v>449</v>
      </c>
      <c r="D9" s="107" t="s">
        <v>644</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646</v>
      </c>
      <c r="V9" s="111" t="s">
        <v>107</v>
      </c>
      <c r="W9" s="107"/>
      <c r="X9" s="107"/>
      <c r="Y9" s="107"/>
      <c r="Z9" s="107"/>
      <c r="AA9" s="107"/>
      <c r="AB9" s="107"/>
      <c r="AC9" s="107"/>
      <c r="AD9" s="107"/>
      <c r="AE9" s="107"/>
      <c r="AF9" s="107"/>
      <c r="AG9" s="107"/>
    </row>
    <row r="10" spans="1:42">
      <c r="A10" s="107"/>
      <c r="B10" s="107" t="s">
        <v>536</v>
      </c>
      <c r="C10" s="107" t="s">
        <v>449</v>
      </c>
      <c r="D10" s="107" t="s">
        <v>645</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647</v>
      </c>
      <c r="V10" s="111" t="s">
        <v>99</v>
      </c>
      <c r="W10" s="107"/>
      <c r="X10" s="107"/>
      <c r="Y10" s="107"/>
      <c r="Z10" s="107"/>
      <c r="AA10" s="107"/>
      <c r="AB10" s="107"/>
      <c r="AC10" s="107"/>
      <c r="AD10" s="107"/>
      <c r="AE10" s="107"/>
      <c r="AF10" s="107"/>
      <c r="AG10" s="107"/>
    </row>
    <row r="11" spans="1:42">
      <c r="A11" s="107"/>
      <c r="B11" s="107" t="s">
        <v>536</v>
      </c>
      <c r="C11" s="107" t="s">
        <v>449</v>
      </c>
      <c r="D11" s="107" t="s">
        <v>646</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648</v>
      </c>
      <c r="V11" s="111" t="s">
        <v>109</v>
      </c>
      <c r="W11" s="107"/>
      <c r="X11" s="107"/>
      <c r="Y11" s="107"/>
      <c r="Z11" s="107"/>
      <c r="AA11" s="107"/>
      <c r="AB11" s="107"/>
      <c r="AC11" s="107"/>
      <c r="AD11" s="107"/>
      <c r="AE11" s="107"/>
      <c r="AF11" s="107"/>
      <c r="AG11" s="107"/>
    </row>
    <row r="12" spans="1:42">
      <c r="A12" s="107"/>
      <c r="B12" s="107" t="s">
        <v>536</v>
      </c>
      <c r="C12" s="107" t="s">
        <v>449</v>
      </c>
      <c r="D12" s="107" t="s">
        <v>647</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649</v>
      </c>
      <c r="V12" s="111" t="s">
        <v>129</v>
      </c>
      <c r="W12" s="107"/>
      <c r="X12" s="107"/>
      <c r="Y12" s="107"/>
      <c r="Z12" s="107"/>
      <c r="AA12" s="107"/>
      <c r="AB12" s="107"/>
      <c r="AC12" s="107"/>
      <c r="AD12" s="107"/>
      <c r="AE12" s="107"/>
      <c r="AF12" s="107"/>
      <c r="AG12" s="107"/>
    </row>
    <row r="13" spans="1:42">
      <c r="A13" s="107"/>
      <c r="B13" s="107" t="s">
        <v>536</v>
      </c>
      <c r="C13" s="107" t="s">
        <v>449</v>
      </c>
      <c r="D13" s="107" t="s">
        <v>648</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650</v>
      </c>
      <c r="V13" s="111" t="s">
        <v>102</v>
      </c>
      <c r="W13" s="107"/>
      <c r="X13" s="107"/>
      <c r="Y13" s="107"/>
      <c r="Z13" s="107"/>
      <c r="AA13" s="107"/>
      <c r="AB13" s="107"/>
      <c r="AC13" s="107"/>
      <c r="AD13" s="107"/>
      <c r="AE13" s="107"/>
      <c r="AF13" s="107"/>
      <c r="AG13" s="107"/>
    </row>
    <row r="14" spans="1:42">
      <c r="A14" s="107"/>
      <c r="B14" s="107" t="s">
        <v>536</v>
      </c>
      <c r="C14" s="107" t="s">
        <v>449</v>
      </c>
      <c r="D14" s="107" t="s">
        <v>649</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651</v>
      </c>
      <c r="V14" s="107" t="s">
        <v>652</v>
      </c>
      <c r="W14" s="107"/>
      <c r="X14" s="107"/>
      <c r="Y14" s="107"/>
      <c r="Z14" s="107"/>
      <c r="AA14" s="107"/>
      <c r="AB14" s="107"/>
      <c r="AC14" s="107"/>
      <c r="AD14" s="107"/>
      <c r="AE14" s="107"/>
      <c r="AF14" s="107"/>
      <c r="AG14" s="107"/>
    </row>
    <row r="15" spans="1:42">
      <c r="A15" s="107"/>
      <c r="B15" s="107" t="s">
        <v>536</v>
      </c>
      <c r="C15" s="107" t="s">
        <v>449</v>
      </c>
      <c r="D15" s="107" t="s">
        <v>650</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653</v>
      </c>
      <c r="V15" s="111" t="s">
        <v>102</v>
      </c>
      <c r="W15" s="107"/>
      <c r="X15" s="107"/>
      <c r="Y15" s="107"/>
      <c r="Z15" s="107"/>
      <c r="AA15" s="107"/>
      <c r="AB15" s="107"/>
      <c r="AC15" s="107"/>
      <c r="AD15" s="107"/>
      <c r="AE15" s="107"/>
      <c r="AF15" s="107"/>
      <c r="AG15" s="107"/>
    </row>
    <row r="16" spans="1:42">
      <c r="A16" s="107"/>
      <c r="B16" s="107" t="s">
        <v>536</v>
      </c>
      <c r="C16" s="107" t="s">
        <v>449</v>
      </c>
      <c r="D16" s="107" t="s">
        <v>651</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c r="A17" s="107"/>
      <c r="B17" s="107" t="s">
        <v>536</v>
      </c>
      <c r="C17" s="107" t="s">
        <v>449</v>
      </c>
      <c r="D17" s="107" t="s">
        <v>653</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c r="A18" s="107"/>
      <c r="B18" s="107" t="s">
        <v>539</v>
      </c>
      <c r="C18" s="107" t="s">
        <v>449</v>
      </c>
      <c r="D18" s="107" t="s">
        <v>639</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c r="A19" s="107"/>
      <c r="B19" s="107" t="s">
        <v>539</v>
      </c>
      <c r="C19" s="107" t="s">
        <v>449</v>
      </c>
      <c r="D19" s="107" t="s">
        <v>640</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c r="A20" s="107"/>
      <c r="B20" s="107" t="s">
        <v>539</v>
      </c>
      <c r="C20" s="107" t="s">
        <v>449</v>
      </c>
      <c r="D20" s="107" t="s">
        <v>641</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539</v>
      </c>
      <c r="C21" s="107" t="s">
        <v>449</v>
      </c>
      <c r="D21" s="107" t="s">
        <v>642</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539</v>
      </c>
      <c r="C22" s="107" t="s">
        <v>449</v>
      </c>
      <c r="D22" s="107" t="s">
        <v>643</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539</v>
      </c>
      <c r="C23" s="107" t="s">
        <v>449</v>
      </c>
      <c r="D23" s="107" t="s">
        <v>633</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539</v>
      </c>
      <c r="C24" s="107" t="s">
        <v>449</v>
      </c>
      <c r="D24" s="107" t="s">
        <v>644</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539</v>
      </c>
      <c r="C25" s="107" t="s">
        <v>449</v>
      </c>
      <c r="D25" s="107" t="s">
        <v>645</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539</v>
      </c>
      <c r="C26" s="107" t="s">
        <v>449</v>
      </c>
      <c r="D26" s="107" t="s">
        <v>646</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539</v>
      </c>
      <c r="C27" s="107" t="s">
        <v>449</v>
      </c>
      <c r="D27" s="107" t="s">
        <v>647</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539</v>
      </c>
      <c r="C28" s="107" t="s">
        <v>449</v>
      </c>
      <c r="D28" s="107" t="s">
        <v>648</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539</v>
      </c>
      <c r="C29" s="107" t="s">
        <v>449</v>
      </c>
      <c r="D29" s="107" t="s">
        <v>649</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539</v>
      </c>
      <c r="C30" s="107" t="s">
        <v>449</v>
      </c>
      <c r="D30" s="107" t="s">
        <v>650</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539</v>
      </c>
      <c r="C31" s="107" t="s">
        <v>449</v>
      </c>
      <c r="D31" s="107" t="s">
        <v>651</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539</v>
      </c>
      <c r="C32" s="107" t="s">
        <v>449</v>
      </c>
      <c r="D32" s="107" t="s">
        <v>653</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538</v>
      </c>
      <c r="C33" s="107" t="s">
        <v>449</v>
      </c>
      <c r="D33" s="107" t="s">
        <v>639</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538</v>
      </c>
      <c r="C34" s="107" t="s">
        <v>449</v>
      </c>
      <c r="D34" s="107" t="s">
        <v>640</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538</v>
      </c>
      <c r="C35" s="107" t="s">
        <v>449</v>
      </c>
      <c r="D35" s="107" t="s">
        <v>641</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538</v>
      </c>
      <c r="C36" s="107" t="s">
        <v>449</v>
      </c>
      <c r="D36" s="107" t="s">
        <v>642</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538</v>
      </c>
      <c r="C37" s="107" t="s">
        <v>449</v>
      </c>
      <c r="D37" s="107" t="s">
        <v>643</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538</v>
      </c>
      <c r="C38" s="107" t="s">
        <v>449</v>
      </c>
      <c r="D38" s="107" t="s">
        <v>633</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538</v>
      </c>
      <c r="C39" s="107" t="s">
        <v>449</v>
      </c>
      <c r="D39" s="107" t="s">
        <v>644</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538</v>
      </c>
      <c r="C40" s="107" t="s">
        <v>449</v>
      </c>
      <c r="D40" s="107" t="s">
        <v>645</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538</v>
      </c>
      <c r="C41" s="107" t="s">
        <v>449</v>
      </c>
      <c r="D41" s="107" t="s">
        <v>646</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538</v>
      </c>
      <c r="C42" s="107" t="s">
        <v>449</v>
      </c>
      <c r="D42" s="107" t="s">
        <v>647</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538</v>
      </c>
      <c r="C43" s="107" t="s">
        <v>449</v>
      </c>
      <c r="D43" s="107" t="s">
        <v>648</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538</v>
      </c>
      <c r="C44" s="107" t="s">
        <v>449</v>
      </c>
      <c r="D44" s="107" t="s">
        <v>649</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538</v>
      </c>
      <c r="C45" s="107" t="s">
        <v>449</v>
      </c>
      <c r="D45" s="107" t="s">
        <v>650</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538</v>
      </c>
      <c r="C46" s="107" t="s">
        <v>449</v>
      </c>
      <c r="D46" s="107" t="s">
        <v>651</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538</v>
      </c>
      <c r="C47" s="107" t="s">
        <v>449</v>
      </c>
      <c r="D47" s="107" t="s">
        <v>653</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540</v>
      </c>
      <c r="C48" s="107" t="s">
        <v>449</v>
      </c>
      <c r="D48" s="107" t="s">
        <v>639</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540</v>
      </c>
      <c r="C49" s="107" t="s">
        <v>449</v>
      </c>
      <c r="D49" s="107" t="s">
        <v>640</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540</v>
      </c>
      <c r="C50" s="107" t="s">
        <v>449</v>
      </c>
      <c r="D50" s="107" t="s">
        <v>641</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540</v>
      </c>
      <c r="C51" s="107" t="s">
        <v>449</v>
      </c>
      <c r="D51" s="107" t="s">
        <v>642</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540</v>
      </c>
      <c r="C52" s="107" t="s">
        <v>449</v>
      </c>
      <c r="D52" s="107" t="s">
        <v>643</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540</v>
      </c>
      <c r="C53" s="107" t="s">
        <v>449</v>
      </c>
      <c r="D53" s="107" t="s">
        <v>633</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540</v>
      </c>
      <c r="C54" s="107" t="s">
        <v>449</v>
      </c>
      <c r="D54" s="107" t="s">
        <v>644</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540</v>
      </c>
      <c r="C55" s="107" t="s">
        <v>449</v>
      </c>
      <c r="D55" s="107" t="s">
        <v>645</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540</v>
      </c>
      <c r="C56" s="107" t="s">
        <v>449</v>
      </c>
      <c r="D56" s="107" t="s">
        <v>646</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540</v>
      </c>
      <c r="C57" s="107" t="s">
        <v>449</v>
      </c>
      <c r="D57" s="107" t="s">
        <v>647</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540</v>
      </c>
      <c r="C58" s="107" t="s">
        <v>449</v>
      </c>
      <c r="D58" s="107" t="s">
        <v>648</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540</v>
      </c>
      <c r="C59" s="107" t="s">
        <v>449</v>
      </c>
      <c r="D59" s="107" t="s">
        <v>649</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540</v>
      </c>
      <c r="C60" s="107" t="s">
        <v>449</v>
      </c>
      <c r="D60" s="107" t="s">
        <v>650</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540</v>
      </c>
      <c r="C61" s="107" t="s">
        <v>449</v>
      </c>
      <c r="D61" s="107" t="s">
        <v>651</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540</v>
      </c>
      <c r="C62" s="107" t="s">
        <v>449</v>
      </c>
      <c r="D62" s="107" t="s">
        <v>653</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541</v>
      </c>
      <c r="C63" s="107" t="s">
        <v>449</v>
      </c>
      <c r="D63" s="107" t="s">
        <v>639</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541</v>
      </c>
      <c r="C64" s="107" t="s">
        <v>449</v>
      </c>
      <c r="D64" s="107" t="s">
        <v>640</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541</v>
      </c>
      <c r="C65" s="107" t="s">
        <v>449</v>
      </c>
      <c r="D65" s="107" t="s">
        <v>641</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541</v>
      </c>
      <c r="C66" s="107" t="s">
        <v>449</v>
      </c>
      <c r="D66" s="107" t="s">
        <v>642</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541</v>
      </c>
      <c r="C67" s="107" t="s">
        <v>449</v>
      </c>
      <c r="D67" s="107" t="s">
        <v>643</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541</v>
      </c>
      <c r="C68" s="107" t="s">
        <v>449</v>
      </c>
      <c r="D68" s="107" t="s">
        <v>633</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541</v>
      </c>
      <c r="C69" s="107" t="s">
        <v>449</v>
      </c>
      <c r="D69" s="107" t="s">
        <v>644</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541</v>
      </c>
      <c r="C70" s="107" t="s">
        <v>449</v>
      </c>
      <c r="D70" s="107" t="s">
        <v>645</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541</v>
      </c>
      <c r="C71" s="107" t="s">
        <v>449</v>
      </c>
      <c r="D71" s="107" t="s">
        <v>646</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541</v>
      </c>
      <c r="C72" s="107" t="s">
        <v>449</v>
      </c>
      <c r="D72" s="107" t="s">
        <v>647</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541</v>
      </c>
      <c r="C73" s="107" t="s">
        <v>449</v>
      </c>
      <c r="D73" s="107" t="s">
        <v>648</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541</v>
      </c>
      <c r="C74" s="107" t="s">
        <v>449</v>
      </c>
      <c r="D74" s="107" t="s">
        <v>649</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541</v>
      </c>
      <c r="C75" s="107" t="s">
        <v>449</v>
      </c>
      <c r="D75" s="107" t="s">
        <v>650</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541</v>
      </c>
      <c r="C76" s="107" t="s">
        <v>449</v>
      </c>
      <c r="D76" s="107" t="s">
        <v>651</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541</v>
      </c>
      <c r="C77" s="107" t="s">
        <v>449</v>
      </c>
      <c r="D77" s="107" t="s">
        <v>653</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542</v>
      </c>
      <c r="C78" s="107" t="s">
        <v>449</v>
      </c>
      <c r="D78" s="107" t="s">
        <v>639</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542</v>
      </c>
      <c r="C79" s="107" t="s">
        <v>449</v>
      </c>
      <c r="D79" s="107" t="s">
        <v>640</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542</v>
      </c>
      <c r="C80" s="107" t="s">
        <v>449</v>
      </c>
      <c r="D80" s="107" t="s">
        <v>641</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542</v>
      </c>
      <c r="C81" s="107" t="s">
        <v>449</v>
      </c>
      <c r="D81" s="107" t="s">
        <v>642</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542</v>
      </c>
      <c r="C82" s="107" t="s">
        <v>449</v>
      </c>
      <c r="D82" s="107" t="s">
        <v>643</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542</v>
      </c>
      <c r="C83" s="107" t="s">
        <v>449</v>
      </c>
      <c r="D83" s="107" t="s">
        <v>633</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542</v>
      </c>
      <c r="C84" s="107" t="s">
        <v>449</v>
      </c>
      <c r="D84" s="107" t="s">
        <v>644</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542</v>
      </c>
      <c r="C85" s="107" t="s">
        <v>449</v>
      </c>
      <c r="D85" s="107" t="s">
        <v>645</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542</v>
      </c>
      <c r="C86" s="107" t="s">
        <v>449</v>
      </c>
      <c r="D86" s="107" t="s">
        <v>646</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542</v>
      </c>
      <c r="C87" s="107" t="s">
        <v>449</v>
      </c>
      <c r="D87" s="107" t="s">
        <v>647</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542</v>
      </c>
      <c r="C88" s="107" t="s">
        <v>449</v>
      </c>
      <c r="D88" s="107" t="s">
        <v>648</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542</v>
      </c>
      <c r="C89" s="107" t="s">
        <v>449</v>
      </c>
      <c r="D89" s="107" t="s">
        <v>649</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542</v>
      </c>
      <c r="C90" s="107" t="s">
        <v>449</v>
      </c>
      <c r="D90" s="107" t="s">
        <v>650</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542</v>
      </c>
      <c r="C91" s="107" t="s">
        <v>449</v>
      </c>
      <c r="D91" s="107" t="s">
        <v>651</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542</v>
      </c>
      <c r="C92" s="107" t="s">
        <v>449</v>
      </c>
      <c r="D92" s="107" t="s">
        <v>653</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543</v>
      </c>
      <c r="C93" s="107" t="s">
        <v>449</v>
      </c>
      <c r="D93" s="107" t="s">
        <v>639</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543</v>
      </c>
      <c r="C94" s="107" t="s">
        <v>449</v>
      </c>
      <c r="D94" s="107" t="s">
        <v>640</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543</v>
      </c>
      <c r="C95" s="107" t="s">
        <v>449</v>
      </c>
      <c r="D95" s="107" t="s">
        <v>641</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543</v>
      </c>
      <c r="C96" s="107" t="s">
        <v>449</v>
      </c>
      <c r="D96" s="107" t="s">
        <v>642</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543</v>
      </c>
      <c r="C97" s="107" t="s">
        <v>449</v>
      </c>
      <c r="D97" s="107" t="s">
        <v>643</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543</v>
      </c>
      <c r="C98" s="107" t="s">
        <v>449</v>
      </c>
      <c r="D98" s="107" t="s">
        <v>633</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543</v>
      </c>
      <c r="C99" s="107" t="s">
        <v>449</v>
      </c>
      <c r="D99" s="107" t="s">
        <v>644</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543</v>
      </c>
      <c r="C100" s="107" t="s">
        <v>449</v>
      </c>
      <c r="D100" s="107" t="s">
        <v>645</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543</v>
      </c>
      <c r="C101" s="107" t="s">
        <v>449</v>
      </c>
      <c r="D101" s="107" t="s">
        <v>646</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543</v>
      </c>
      <c r="C102" s="107" t="s">
        <v>449</v>
      </c>
      <c r="D102" s="107" t="s">
        <v>647</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543</v>
      </c>
      <c r="C103" s="107" t="s">
        <v>449</v>
      </c>
      <c r="D103" s="107" t="s">
        <v>648</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543</v>
      </c>
      <c r="C104" s="107" t="s">
        <v>449</v>
      </c>
      <c r="D104" s="107" t="s">
        <v>649</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543</v>
      </c>
      <c r="C105" s="107" t="s">
        <v>449</v>
      </c>
      <c r="D105" s="107" t="s">
        <v>650</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543</v>
      </c>
      <c r="C106" s="107" t="s">
        <v>449</v>
      </c>
      <c r="D106" s="107" t="s">
        <v>651</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543</v>
      </c>
      <c r="C107" s="107" t="s">
        <v>449</v>
      </c>
      <c r="D107" s="107" t="s">
        <v>653</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544</v>
      </c>
      <c r="C108" s="107" t="s">
        <v>449</v>
      </c>
      <c r="D108" s="107" t="s">
        <v>639</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544</v>
      </c>
      <c r="C109" s="107" t="s">
        <v>449</v>
      </c>
      <c r="D109" s="107" t="s">
        <v>640</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544</v>
      </c>
      <c r="C110" s="107" t="s">
        <v>449</v>
      </c>
      <c r="D110" s="107" t="s">
        <v>641</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544</v>
      </c>
      <c r="C111" s="107" t="s">
        <v>449</v>
      </c>
      <c r="D111" s="107" t="s">
        <v>642</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544</v>
      </c>
      <c r="C112" s="107" t="s">
        <v>449</v>
      </c>
      <c r="D112" s="107" t="s">
        <v>643</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544</v>
      </c>
      <c r="C113" s="107" t="s">
        <v>449</v>
      </c>
      <c r="D113" s="107" t="s">
        <v>633</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544</v>
      </c>
      <c r="C114" s="107" t="s">
        <v>449</v>
      </c>
      <c r="D114" s="107" t="s">
        <v>644</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544</v>
      </c>
      <c r="C115" s="107" t="s">
        <v>449</v>
      </c>
      <c r="D115" s="107" t="s">
        <v>645</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544</v>
      </c>
      <c r="C116" s="107" t="s">
        <v>449</v>
      </c>
      <c r="D116" s="107" t="s">
        <v>646</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544</v>
      </c>
      <c r="C117" s="107" t="s">
        <v>449</v>
      </c>
      <c r="D117" s="107" t="s">
        <v>647</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544</v>
      </c>
      <c r="C118" s="107" t="s">
        <v>449</v>
      </c>
      <c r="D118" s="107" t="s">
        <v>648</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544</v>
      </c>
      <c r="C119" s="107" t="s">
        <v>449</v>
      </c>
      <c r="D119" s="107" t="s">
        <v>649</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544</v>
      </c>
      <c r="C120" s="107" t="s">
        <v>449</v>
      </c>
      <c r="D120" s="107" t="s">
        <v>650</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544</v>
      </c>
      <c r="C121" s="107" t="s">
        <v>449</v>
      </c>
      <c r="D121" s="107" t="s">
        <v>651</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544</v>
      </c>
      <c r="C122" s="107" t="s">
        <v>449</v>
      </c>
      <c r="D122" s="107" t="s">
        <v>653</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545</v>
      </c>
      <c r="C123" s="107" t="s">
        <v>449</v>
      </c>
      <c r="D123" s="107" t="s">
        <v>639</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545</v>
      </c>
      <c r="C124" s="107" t="s">
        <v>449</v>
      </c>
      <c r="D124" s="107" t="s">
        <v>640</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545</v>
      </c>
      <c r="C125" s="107" t="s">
        <v>449</v>
      </c>
      <c r="D125" s="107" t="s">
        <v>641</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545</v>
      </c>
      <c r="C126" s="107" t="s">
        <v>449</v>
      </c>
      <c r="D126" s="107" t="s">
        <v>642</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545</v>
      </c>
      <c r="C127" s="107" t="s">
        <v>449</v>
      </c>
      <c r="D127" s="107" t="s">
        <v>643</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545</v>
      </c>
      <c r="C128" s="107" t="s">
        <v>449</v>
      </c>
      <c r="D128" s="107" t="s">
        <v>633</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545</v>
      </c>
      <c r="C129" s="107" t="s">
        <v>449</v>
      </c>
      <c r="D129" s="107" t="s">
        <v>644</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545</v>
      </c>
      <c r="C130" s="107" t="s">
        <v>449</v>
      </c>
      <c r="D130" s="107" t="s">
        <v>645</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545</v>
      </c>
      <c r="C131" s="107" t="s">
        <v>449</v>
      </c>
      <c r="D131" s="107" t="s">
        <v>646</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545</v>
      </c>
      <c r="C132" s="107" t="s">
        <v>449</v>
      </c>
      <c r="D132" s="107" t="s">
        <v>647</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545</v>
      </c>
      <c r="C133" s="107" t="s">
        <v>449</v>
      </c>
      <c r="D133" s="107" t="s">
        <v>648</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545</v>
      </c>
      <c r="C134" s="107" t="s">
        <v>449</v>
      </c>
      <c r="D134" s="107" t="s">
        <v>649</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545</v>
      </c>
      <c r="C135" s="107" t="s">
        <v>449</v>
      </c>
      <c r="D135" s="107" t="s">
        <v>650</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545</v>
      </c>
      <c r="C136" s="107" t="s">
        <v>449</v>
      </c>
      <c r="D136" s="107" t="s">
        <v>651</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545</v>
      </c>
      <c r="C137" s="107" t="s">
        <v>449</v>
      </c>
      <c r="D137" s="107" t="s">
        <v>653</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550</v>
      </c>
      <c r="C138" s="107" t="s">
        <v>449</v>
      </c>
      <c r="D138" s="107" t="s">
        <v>639</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550</v>
      </c>
      <c r="C139" s="107" t="s">
        <v>449</v>
      </c>
      <c r="D139" s="107" t="s">
        <v>640</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550</v>
      </c>
      <c r="C140" s="107" t="s">
        <v>449</v>
      </c>
      <c r="D140" s="107" t="s">
        <v>641</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550</v>
      </c>
      <c r="C141" s="107" t="s">
        <v>449</v>
      </c>
      <c r="D141" s="107" t="s">
        <v>642</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550</v>
      </c>
      <c r="C142" s="107" t="s">
        <v>449</v>
      </c>
      <c r="D142" s="107" t="s">
        <v>643</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550</v>
      </c>
      <c r="C143" s="107" t="s">
        <v>449</v>
      </c>
      <c r="D143" s="107" t="s">
        <v>633</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550</v>
      </c>
      <c r="C144" s="107" t="s">
        <v>449</v>
      </c>
      <c r="D144" s="107" t="s">
        <v>644</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550</v>
      </c>
      <c r="C145" s="107" t="s">
        <v>449</v>
      </c>
      <c r="D145" s="107" t="s">
        <v>645</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550</v>
      </c>
      <c r="C146" s="107" t="s">
        <v>449</v>
      </c>
      <c r="D146" s="107" t="s">
        <v>646</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550</v>
      </c>
      <c r="C147" s="107" t="s">
        <v>449</v>
      </c>
      <c r="D147" s="107" t="s">
        <v>647</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550</v>
      </c>
      <c r="C148" s="107" t="s">
        <v>449</v>
      </c>
      <c r="D148" s="107" t="s">
        <v>648</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550</v>
      </c>
      <c r="C149" s="107" t="s">
        <v>449</v>
      </c>
      <c r="D149" s="107" t="s">
        <v>649</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550</v>
      </c>
      <c r="C150" s="107" t="s">
        <v>449</v>
      </c>
      <c r="D150" s="107" t="s">
        <v>650</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550</v>
      </c>
      <c r="C151" s="107" t="s">
        <v>449</v>
      </c>
      <c r="D151" s="107" t="s">
        <v>651</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550</v>
      </c>
      <c r="C152" s="107" t="s">
        <v>449</v>
      </c>
      <c r="D152" s="107" t="s">
        <v>653</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547</v>
      </c>
      <c r="C153" s="107" t="s">
        <v>449</v>
      </c>
      <c r="D153" s="107" t="s">
        <v>639</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547</v>
      </c>
      <c r="C154" s="107" t="s">
        <v>449</v>
      </c>
      <c r="D154" s="107" t="s">
        <v>640</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547</v>
      </c>
      <c r="C155" s="107" t="s">
        <v>449</v>
      </c>
      <c r="D155" s="107" t="s">
        <v>641</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547</v>
      </c>
      <c r="C156" s="107" t="s">
        <v>449</v>
      </c>
      <c r="D156" s="107" t="s">
        <v>642</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547</v>
      </c>
      <c r="C157" s="107" t="s">
        <v>449</v>
      </c>
      <c r="D157" s="107" t="s">
        <v>643</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547</v>
      </c>
      <c r="C158" s="107" t="s">
        <v>449</v>
      </c>
      <c r="D158" s="107" t="s">
        <v>633</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547</v>
      </c>
      <c r="C159" s="107" t="s">
        <v>449</v>
      </c>
      <c r="D159" s="107" t="s">
        <v>644</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547</v>
      </c>
      <c r="C160" s="107" t="s">
        <v>449</v>
      </c>
      <c r="D160" s="107" t="s">
        <v>645</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547</v>
      </c>
      <c r="C161" s="107" t="s">
        <v>449</v>
      </c>
      <c r="D161" s="107" t="s">
        <v>646</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547</v>
      </c>
      <c r="C162" s="107" t="s">
        <v>449</v>
      </c>
      <c r="D162" s="107" t="s">
        <v>647</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547</v>
      </c>
      <c r="C163" s="107" t="s">
        <v>449</v>
      </c>
      <c r="D163" s="107" t="s">
        <v>648</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547</v>
      </c>
      <c r="C164" s="107" t="s">
        <v>449</v>
      </c>
      <c r="D164" s="107" t="s">
        <v>649</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547</v>
      </c>
      <c r="C165" s="107" t="s">
        <v>449</v>
      </c>
      <c r="D165" s="107" t="s">
        <v>650</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547</v>
      </c>
      <c r="C166" s="107" t="s">
        <v>449</v>
      </c>
      <c r="D166" s="107" t="s">
        <v>651</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547</v>
      </c>
      <c r="C167" s="107" t="s">
        <v>449</v>
      </c>
      <c r="D167" s="107" t="s">
        <v>653</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548</v>
      </c>
      <c r="C168" s="107" t="s">
        <v>449</v>
      </c>
      <c r="D168" s="107" t="s">
        <v>639</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548</v>
      </c>
      <c r="C169" s="107" t="s">
        <v>449</v>
      </c>
      <c r="D169" s="107" t="s">
        <v>640</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548</v>
      </c>
      <c r="C170" s="107" t="s">
        <v>449</v>
      </c>
      <c r="D170" s="107" t="s">
        <v>641</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548</v>
      </c>
      <c r="C171" s="107" t="s">
        <v>449</v>
      </c>
      <c r="D171" s="107" t="s">
        <v>642</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548</v>
      </c>
      <c r="C172" s="107" t="s">
        <v>449</v>
      </c>
      <c r="D172" s="107" t="s">
        <v>643</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548</v>
      </c>
      <c r="C173" s="107" t="s">
        <v>449</v>
      </c>
      <c r="D173" s="107" t="s">
        <v>633</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548</v>
      </c>
      <c r="C174" s="107" t="s">
        <v>449</v>
      </c>
      <c r="D174" s="107" t="s">
        <v>644</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548</v>
      </c>
      <c r="C175" s="107" t="s">
        <v>449</v>
      </c>
      <c r="D175" s="107" t="s">
        <v>645</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548</v>
      </c>
      <c r="C176" s="107" t="s">
        <v>449</v>
      </c>
      <c r="D176" s="107" t="s">
        <v>646</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548</v>
      </c>
      <c r="C177" s="107" t="s">
        <v>449</v>
      </c>
      <c r="D177" s="107" t="s">
        <v>647</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548</v>
      </c>
      <c r="C178" s="107" t="s">
        <v>449</v>
      </c>
      <c r="D178" s="107" t="s">
        <v>648</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548</v>
      </c>
      <c r="C179" s="107" t="s">
        <v>449</v>
      </c>
      <c r="D179" s="107" t="s">
        <v>649</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548</v>
      </c>
      <c r="C180" s="107" t="s">
        <v>449</v>
      </c>
      <c r="D180" s="107" t="s">
        <v>650</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548</v>
      </c>
      <c r="C181" s="107" t="s">
        <v>449</v>
      </c>
      <c r="D181" s="107" t="s">
        <v>651</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548</v>
      </c>
      <c r="C182" s="107" t="s">
        <v>449</v>
      </c>
      <c r="D182" s="107" t="s">
        <v>653</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549</v>
      </c>
      <c r="C183" s="107" t="s">
        <v>449</v>
      </c>
      <c r="D183" s="107" t="s">
        <v>639</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549</v>
      </c>
      <c r="C184" s="107" t="s">
        <v>449</v>
      </c>
      <c r="D184" s="107" t="s">
        <v>640</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549</v>
      </c>
      <c r="C185" s="107" t="s">
        <v>449</v>
      </c>
      <c r="D185" s="107" t="s">
        <v>641</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549</v>
      </c>
      <c r="C186" s="107" t="s">
        <v>449</v>
      </c>
      <c r="D186" s="107" t="s">
        <v>642</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549</v>
      </c>
      <c r="C187" s="107" t="s">
        <v>449</v>
      </c>
      <c r="D187" s="107" t="s">
        <v>643</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549</v>
      </c>
      <c r="C188" s="107" t="s">
        <v>449</v>
      </c>
      <c r="D188" s="107" t="s">
        <v>633</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549</v>
      </c>
      <c r="C189" s="107" t="s">
        <v>449</v>
      </c>
      <c r="D189" s="107" t="s">
        <v>644</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549</v>
      </c>
      <c r="C190" s="107" t="s">
        <v>449</v>
      </c>
      <c r="D190" s="107" t="s">
        <v>645</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549</v>
      </c>
      <c r="C191" s="107" t="s">
        <v>449</v>
      </c>
      <c r="D191" s="107" t="s">
        <v>646</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549</v>
      </c>
      <c r="C192" s="107" t="s">
        <v>449</v>
      </c>
      <c r="D192" s="107" t="s">
        <v>647</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549</v>
      </c>
      <c r="C193" s="107" t="s">
        <v>449</v>
      </c>
      <c r="D193" s="107" t="s">
        <v>648</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549</v>
      </c>
      <c r="C194" s="107" t="s">
        <v>449</v>
      </c>
      <c r="D194" s="107" t="s">
        <v>649</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549</v>
      </c>
      <c r="C195" s="107" t="s">
        <v>449</v>
      </c>
      <c r="D195" s="107" t="s">
        <v>650</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549</v>
      </c>
      <c r="C196" s="107" t="s">
        <v>449</v>
      </c>
      <c r="D196" s="107" t="s">
        <v>651</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549</v>
      </c>
      <c r="C197" s="107" t="s">
        <v>449</v>
      </c>
      <c r="D197" s="107" t="s">
        <v>653</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551</v>
      </c>
      <c r="C198" s="107" t="s">
        <v>449</v>
      </c>
      <c r="D198" s="107" t="s">
        <v>639</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551</v>
      </c>
      <c r="C199" s="107" t="s">
        <v>449</v>
      </c>
      <c r="D199" s="107" t="s">
        <v>640</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551</v>
      </c>
      <c r="C200" s="107" t="s">
        <v>449</v>
      </c>
      <c r="D200" s="107" t="s">
        <v>641</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551</v>
      </c>
      <c r="C201" s="107" t="s">
        <v>449</v>
      </c>
      <c r="D201" s="107" t="s">
        <v>642</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551</v>
      </c>
      <c r="C202" s="107" t="s">
        <v>449</v>
      </c>
      <c r="D202" s="107" t="s">
        <v>643</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551</v>
      </c>
      <c r="C203" s="107" t="s">
        <v>449</v>
      </c>
      <c r="D203" s="107" t="s">
        <v>633</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551</v>
      </c>
      <c r="C204" s="107" t="s">
        <v>449</v>
      </c>
      <c r="D204" s="107" t="s">
        <v>644</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551</v>
      </c>
      <c r="C205" s="107" t="s">
        <v>449</v>
      </c>
      <c r="D205" s="107" t="s">
        <v>645</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551</v>
      </c>
      <c r="C206" s="107" t="s">
        <v>449</v>
      </c>
      <c r="D206" s="107" t="s">
        <v>646</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551</v>
      </c>
      <c r="C207" s="107" t="s">
        <v>449</v>
      </c>
      <c r="D207" s="107" t="s">
        <v>647</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551</v>
      </c>
      <c r="C208" s="107" t="s">
        <v>449</v>
      </c>
      <c r="D208" s="107" t="s">
        <v>648</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551</v>
      </c>
      <c r="C209" s="107" t="s">
        <v>449</v>
      </c>
      <c r="D209" s="107" t="s">
        <v>649</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551</v>
      </c>
      <c r="C210" s="107" t="s">
        <v>449</v>
      </c>
      <c r="D210" s="107" t="s">
        <v>650</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551</v>
      </c>
      <c r="C211" s="107" t="s">
        <v>449</v>
      </c>
      <c r="D211" s="107" t="s">
        <v>651</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551</v>
      </c>
      <c r="C212" s="107" t="s">
        <v>449</v>
      </c>
      <c r="D212" s="107" t="s">
        <v>653</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552</v>
      </c>
      <c r="C213" s="107" t="s">
        <v>449</v>
      </c>
      <c r="D213" s="107" t="s">
        <v>639</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552</v>
      </c>
      <c r="C214" s="107" t="s">
        <v>449</v>
      </c>
      <c r="D214" s="107" t="s">
        <v>640</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552</v>
      </c>
      <c r="C215" s="107" t="s">
        <v>449</v>
      </c>
      <c r="D215" s="107" t="s">
        <v>641</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552</v>
      </c>
      <c r="C216" s="107" t="s">
        <v>449</v>
      </c>
      <c r="D216" s="107" t="s">
        <v>642</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552</v>
      </c>
      <c r="C217" s="107" t="s">
        <v>449</v>
      </c>
      <c r="D217" s="107" t="s">
        <v>643</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552</v>
      </c>
      <c r="C218" s="107" t="s">
        <v>449</v>
      </c>
      <c r="D218" s="107" t="s">
        <v>633</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552</v>
      </c>
      <c r="C219" s="107" t="s">
        <v>449</v>
      </c>
      <c r="D219" s="107" t="s">
        <v>644</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552</v>
      </c>
      <c r="C220" s="107" t="s">
        <v>449</v>
      </c>
      <c r="D220" s="107" t="s">
        <v>645</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552</v>
      </c>
      <c r="C221" s="107" t="s">
        <v>449</v>
      </c>
      <c r="D221" s="107" t="s">
        <v>646</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552</v>
      </c>
      <c r="C222" s="107" t="s">
        <v>449</v>
      </c>
      <c r="D222" s="107" t="s">
        <v>647</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552</v>
      </c>
      <c r="C223" s="107" t="s">
        <v>449</v>
      </c>
      <c r="D223" s="107" t="s">
        <v>648</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552</v>
      </c>
      <c r="C224" s="107" t="s">
        <v>449</v>
      </c>
      <c r="D224" s="107" t="s">
        <v>649</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552</v>
      </c>
      <c r="C225" s="107" t="s">
        <v>449</v>
      </c>
      <c r="D225" s="107" t="s">
        <v>650</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552</v>
      </c>
      <c r="C226" s="107" t="s">
        <v>449</v>
      </c>
      <c r="D226" s="107" t="s">
        <v>651</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552</v>
      </c>
      <c r="C227" s="107" t="s">
        <v>449</v>
      </c>
      <c r="D227" s="107" t="s">
        <v>653</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553</v>
      </c>
      <c r="C228" s="107" t="s">
        <v>449</v>
      </c>
      <c r="D228" s="107" t="s">
        <v>639</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553</v>
      </c>
      <c r="C229" s="107" t="s">
        <v>449</v>
      </c>
      <c r="D229" s="107" t="s">
        <v>640</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553</v>
      </c>
      <c r="C230" s="107" t="s">
        <v>449</v>
      </c>
      <c r="D230" s="107" t="s">
        <v>641</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553</v>
      </c>
      <c r="C231" s="107" t="s">
        <v>449</v>
      </c>
      <c r="D231" s="107" t="s">
        <v>642</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553</v>
      </c>
      <c r="C232" s="107" t="s">
        <v>449</v>
      </c>
      <c r="D232" s="107" t="s">
        <v>643</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553</v>
      </c>
      <c r="C233" s="107" t="s">
        <v>449</v>
      </c>
      <c r="D233" s="107" t="s">
        <v>633</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553</v>
      </c>
      <c r="C234" s="107" t="s">
        <v>449</v>
      </c>
      <c r="D234" s="107" t="s">
        <v>644</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553</v>
      </c>
      <c r="C235" s="107" t="s">
        <v>449</v>
      </c>
      <c r="D235" s="107" t="s">
        <v>645</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553</v>
      </c>
      <c r="C236" s="107" t="s">
        <v>449</v>
      </c>
      <c r="D236" s="107" t="s">
        <v>646</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553</v>
      </c>
      <c r="C237" s="107" t="s">
        <v>449</v>
      </c>
      <c r="D237" s="107" t="s">
        <v>647</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553</v>
      </c>
      <c r="C238" s="107" t="s">
        <v>449</v>
      </c>
      <c r="D238" s="107" t="s">
        <v>648</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553</v>
      </c>
      <c r="C239" s="107" t="s">
        <v>449</v>
      </c>
      <c r="D239" s="107" t="s">
        <v>649</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553</v>
      </c>
      <c r="C240" s="107" t="s">
        <v>449</v>
      </c>
      <c r="D240" s="107" t="s">
        <v>650</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553</v>
      </c>
      <c r="C241" s="107" t="s">
        <v>449</v>
      </c>
      <c r="D241" s="107" t="s">
        <v>651</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553</v>
      </c>
      <c r="C242" s="107" t="s">
        <v>449</v>
      </c>
      <c r="D242" s="107" t="s">
        <v>653</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556</v>
      </c>
      <c r="C243" s="107" t="s">
        <v>449</v>
      </c>
      <c r="D243" s="107" t="s">
        <v>639</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556</v>
      </c>
      <c r="C244" s="107" t="s">
        <v>449</v>
      </c>
      <c r="D244" s="107" t="s">
        <v>640</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556</v>
      </c>
      <c r="C245" s="107" t="s">
        <v>449</v>
      </c>
      <c r="D245" s="107" t="s">
        <v>641</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556</v>
      </c>
      <c r="C246" s="107" t="s">
        <v>449</v>
      </c>
      <c r="D246" s="107" t="s">
        <v>642</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556</v>
      </c>
      <c r="C247" s="107" t="s">
        <v>449</v>
      </c>
      <c r="D247" s="107" t="s">
        <v>643</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556</v>
      </c>
      <c r="C248" s="107" t="s">
        <v>449</v>
      </c>
      <c r="D248" s="107" t="s">
        <v>633</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556</v>
      </c>
      <c r="C249" s="107" t="s">
        <v>449</v>
      </c>
      <c r="D249" s="107" t="s">
        <v>644</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556</v>
      </c>
      <c r="C250" s="107" t="s">
        <v>449</v>
      </c>
      <c r="D250" s="107" t="s">
        <v>645</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556</v>
      </c>
      <c r="C251" s="107" t="s">
        <v>449</v>
      </c>
      <c r="D251" s="107" t="s">
        <v>646</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556</v>
      </c>
      <c r="C252" s="107" t="s">
        <v>449</v>
      </c>
      <c r="D252" s="107" t="s">
        <v>647</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556</v>
      </c>
      <c r="C253" s="107" t="s">
        <v>449</v>
      </c>
      <c r="D253" s="107" t="s">
        <v>648</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556</v>
      </c>
      <c r="C254" s="107" t="s">
        <v>449</v>
      </c>
      <c r="D254" s="107" t="s">
        <v>649</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556</v>
      </c>
      <c r="C255" s="107" t="s">
        <v>449</v>
      </c>
      <c r="D255" s="107" t="s">
        <v>650</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556</v>
      </c>
      <c r="C256" s="107" t="s">
        <v>449</v>
      </c>
      <c r="D256" s="107" t="s">
        <v>651</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556</v>
      </c>
      <c r="C257" s="107" t="s">
        <v>449</v>
      </c>
      <c r="D257" s="107" t="s">
        <v>653</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555</v>
      </c>
      <c r="C258" s="107" t="s">
        <v>449</v>
      </c>
      <c r="D258" s="107" t="s">
        <v>639</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555</v>
      </c>
      <c r="C259" s="107" t="s">
        <v>449</v>
      </c>
      <c r="D259" s="107" t="s">
        <v>640</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555</v>
      </c>
      <c r="C260" s="107" t="s">
        <v>449</v>
      </c>
      <c r="D260" s="107" t="s">
        <v>641</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555</v>
      </c>
      <c r="C261" s="107" t="s">
        <v>449</v>
      </c>
      <c r="D261" s="107" t="s">
        <v>642</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555</v>
      </c>
      <c r="C262" s="107" t="s">
        <v>449</v>
      </c>
      <c r="D262" s="107" t="s">
        <v>643</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555</v>
      </c>
      <c r="C263" s="107" t="s">
        <v>449</v>
      </c>
      <c r="D263" s="107" t="s">
        <v>633</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555</v>
      </c>
      <c r="C264" s="107" t="s">
        <v>449</v>
      </c>
      <c r="D264" s="107" t="s">
        <v>644</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555</v>
      </c>
      <c r="C265" s="107" t="s">
        <v>449</v>
      </c>
      <c r="D265" s="107" t="s">
        <v>645</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555</v>
      </c>
      <c r="C266" s="107" t="s">
        <v>449</v>
      </c>
      <c r="D266" s="107" t="s">
        <v>646</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555</v>
      </c>
      <c r="C267" s="107" t="s">
        <v>449</v>
      </c>
      <c r="D267" s="107" t="s">
        <v>647</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555</v>
      </c>
      <c r="C268" s="107" t="s">
        <v>449</v>
      </c>
      <c r="D268" s="107" t="s">
        <v>648</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555</v>
      </c>
      <c r="C269" s="107" t="s">
        <v>449</v>
      </c>
      <c r="D269" s="107" t="s">
        <v>649</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555</v>
      </c>
      <c r="C270" s="107" t="s">
        <v>449</v>
      </c>
      <c r="D270" s="107" t="s">
        <v>650</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555</v>
      </c>
      <c r="C271" s="107" t="s">
        <v>449</v>
      </c>
      <c r="D271" s="107" t="s">
        <v>651</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555</v>
      </c>
      <c r="C272" s="107" t="s">
        <v>449</v>
      </c>
      <c r="D272" s="107" t="s">
        <v>653</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554</v>
      </c>
      <c r="C273" s="107" t="s">
        <v>449</v>
      </c>
      <c r="D273" s="107" t="s">
        <v>639</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554</v>
      </c>
      <c r="C274" s="107" t="s">
        <v>449</v>
      </c>
      <c r="D274" s="107" t="s">
        <v>640</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554</v>
      </c>
      <c r="C275" s="107" t="s">
        <v>449</v>
      </c>
      <c r="D275" s="107" t="s">
        <v>641</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554</v>
      </c>
      <c r="C276" s="107" t="s">
        <v>449</v>
      </c>
      <c r="D276" s="107" t="s">
        <v>642</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554</v>
      </c>
      <c r="C277" s="107" t="s">
        <v>449</v>
      </c>
      <c r="D277" s="107" t="s">
        <v>643</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554</v>
      </c>
      <c r="C278" s="107" t="s">
        <v>449</v>
      </c>
      <c r="D278" s="107" t="s">
        <v>633</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554</v>
      </c>
      <c r="C279" s="107" t="s">
        <v>449</v>
      </c>
      <c r="D279" s="107" t="s">
        <v>644</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554</v>
      </c>
      <c r="C280" s="107" t="s">
        <v>449</v>
      </c>
      <c r="D280" s="107" t="s">
        <v>645</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554</v>
      </c>
      <c r="C281" s="107" t="s">
        <v>449</v>
      </c>
      <c r="D281" s="107" t="s">
        <v>646</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554</v>
      </c>
      <c r="C282" s="107" t="s">
        <v>449</v>
      </c>
      <c r="D282" s="107" t="s">
        <v>647</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554</v>
      </c>
      <c r="C283" s="107" t="s">
        <v>449</v>
      </c>
      <c r="D283" s="107" t="s">
        <v>648</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554</v>
      </c>
      <c r="C284" s="107" t="s">
        <v>449</v>
      </c>
      <c r="D284" s="107" t="s">
        <v>649</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554</v>
      </c>
      <c r="C285" s="107" t="s">
        <v>449</v>
      </c>
      <c r="D285" s="107" t="s">
        <v>650</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554</v>
      </c>
      <c r="C286" s="107" t="s">
        <v>449</v>
      </c>
      <c r="D286" s="107" t="s">
        <v>651</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554</v>
      </c>
      <c r="C287" s="107" t="s">
        <v>449</v>
      </c>
      <c r="D287" s="107" t="s">
        <v>653</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557</v>
      </c>
      <c r="C288" s="107" t="s">
        <v>449</v>
      </c>
      <c r="D288" s="107" t="s">
        <v>639</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557</v>
      </c>
      <c r="C289" s="107" t="s">
        <v>449</v>
      </c>
      <c r="D289" s="107" t="s">
        <v>640</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557</v>
      </c>
      <c r="C290" s="107" t="s">
        <v>449</v>
      </c>
      <c r="D290" s="107" t="s">
        <v>641</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557</v>
      </c>
      <c r="C291" s="107" t="s">
        <v>449</v>
      </c>
      <c r="D291" s="107" t="s">
        <v>642</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557</v>
      </c>
      <c r="C292" s="107" t="s">
        <v>449</v>
      </c>
      <c r="D292" s="107" t="s">
        <v>643</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557</v>
      </c>
      <c r="C293" s="107" t="s">
        <v>449</v>
      </c>
      <c r="D293" s="107" t="s">
        <v>633</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557</v>
      </c>
      <c r="C294" s="107" t="s">
        <v>449</v>
      </c>
      <c r="D294" s="107" t="s">
        <v>644</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557</v>
      </c>
      <c r="C295" s="107" t="s">
        <v>449</v>
      </c>
      <c r="D295" s="107" t="s">
        <v>645</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557</v>
      </c>
      <c r="C296" s="107" t="s">
        <v>449</v>
      </c>
      <c r="D296" s="107" t="s">
        <v>646</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557</v>
      </c>
      <c r="C297" s="107" t="s">
        <v>449</v>
      </c>
      <c r="D297" s="107" t="s">
        <v>647</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557</v>
      </c>
      <c r="C298" s="107" t="s">
        <v>449</v>
      </c>
      <c r="D298" s="107" t="s">
        <v>648</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557</v>
      </c>
      <c r="C299" s="107" t="s">
        <v>449</v>
      </c>
      <c r="D299" s="107" t="s">
        <v>649</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557</v>
      </c>
      <c r="C300" s="107" t="s">
        <v>449</v>
      </c>
      <c r="D300" s="107" t="s">
        <v>650</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557</v>
      </c>
      <c r="C301" s="107" t="s">
        <v>449</v>
      </c>
      <c r="D301" s="107" t="s">
        <v>651</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557</v>
      </c>
      <c r="C302" s="107" t="s">
        <v>449</v>
      </c>
      <c r="D302" s="107" t="s">
        <v>653</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558</v>
      </c>
      <c r="C303" s="107" t="s">
        <v>449</v>
      </c>
      <c r="D303" s="107" t="s">
        <v>639</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558</v>
      </c>
      <c r="C304" s="107" t="s">
        <v>449</v>
      </c>
      <c r="D304" s="107" t="s">
        <v>640</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558</v>
      </c>
      <c r="C305" s="107" t="s">
        <v>449</v>
      </c>
      <c r="D305" s="107" t="s">
        <v>641</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558</v>
      </c>
      <c r="C306" s="107" t="s">
        <v>449</v>
      </c>
      <c r="D306" s="107" t="s">
        <v>642</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558</v>
      </c>
      <c r="C307" s="107" t="s">
        <v>449</v>
      </c>
      <c r="D307" s="107" t="s">
        <v>643</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558</v>
      </c>
      <c r="C308" s="107" t="s">
        <v>449</v>
      </c>
      <c r="D308" s="107" t="s">
        <v>633</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558</v>
      </c>
      <c r="C309" s="107" t="s">
        <v>449</v>
      </c>
      <c r="D309" s="107" t="s">
        <v>644</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558</v>
      </c>
      <c r="C310" s="107" t="s">
        <v>449</v>
      </c>
      <c r="D310" s="107" t="s">
        <v>645</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558</v>
      </c>
      <c r="C311" s="107" t="s">
        <v>449</v>
      </c>
      <c r="D311" s="107" t="s">
        <v>646</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558</v>
      </c>
      <c r="C312" s="107" t="s">
        <v>449</v>
      </c>
      <c r="D312" s="107" t="s">
        <v>647</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558</v>
      </c>
      <c r="C313" s="107" t="s">
        <v>449</v>
      </c>
      <c r="D313" s="107" t="s">
        <v>648</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558</v>
      </c>
      <c r="C314" s="107" t="s">
        <v>449</v>
      </c>
      <c r="D314" s="107" t="s">
        <v>649</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558</v>
      </c>
      <c r="C315" s="107" t="s">
        <v>449</v>
      </c>
      <c r="D315" s="107" t="s">
        <v>650</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558</v>
      </c>
      <c r="C316" s="107" t="s">
        <v>449</v>
      </c>
      <c r="D316" s="107" t="s">
        <v>651</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558</v>
      </c>
      <c r="C317" s="107" t="s">
        <v>449</v>
      </c>
      <c r="D317" s="107" t="s">
        <v>653</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560</v>
      </c>
      <c r="C318" s="107" t="s">
        <v>449</v>
      </c>
      <c r="D318" s="107" t="s">
        <v>639</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560</v>
      </c>
      <c r="C319" s="107" t="s">
        <v>449</v>
      </c>
      <c r="D319" s="107" t="s">
        <v>640</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560</v>
      </c>
      <c r="C320" s="107" t="s">
        <v>449</v>
      </c>
      <c r="D320" s="107" t="s">
        <v>641</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560</v>
      </c>
      <c r="C321" s="107" t="s">
        <v>449</v>
      </c>
      <c r="D321" s="107" t="s">
        <v>642</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560</v>
      </c>
      <c r="C322" s="107" t="s">
        <v>449</v>
      </c>
      <c r="D322" s="107" t="s">
        <v>643</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560</v>
      </c>
      <c r="C323" s="107" t="s">
        <v>449</v>
      </c>
      <c r="D323" s="107" t="s">
        <v>633</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560</v>
      </c>
      <c r="C324" s="107" t="s">
        <v>449</v>
      </c>
      <c r="D324" s="107" t="s">
        <v>644</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560</v>
      </c>
      <c r="C325" s="107" t="s">
        <v>449</v>
      </c>
      <c r="D325" s="107" t="s">
        <v>645</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560</v>
      </c>
      <c r="C326" s="107" t="s">
        <v>449</v>
      </c>
      <c r="D326" s="107" t="s">
        <v>646</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560</v>
      </c>
      <c r="C327" s="107" t="s">
        <v>449</v>
      </c>
      <c r="D327" s="107" t="s">
        <v>647</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560</v>
      </c>
      <c r="C328" s="107" t="s">
        <v>449</v>
      </c>
      <c r="D328" s="107" t="s">
        <v>648</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560</v>
      </c>
      <c r="C329" s="107" t="s">
        <v>449</v>
      </c>
      <c r="D329" s="107" t="s">
        <v>649</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560</v>
      </c>
      <c r="C330" s="107" t="s">
        <v>449</v>
      </c>
      <c r="D330" s="107" t="s">
        <v>650</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560</v>
      </c>
      <c r="C331" s="107" t="s">
        <v>449</v>
      </c>
      <c r="D331" s="107" t="s">
        <v>651</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560</v>
      </c>
      <c r="C332" s="107" t="s">
        <v>449</v>
      </c>
      <c r="D332" s="107" t="s">
        <v>653</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559</v>
      </c>
      <c r="C333" s="107" t="s">
        <v>449</v>
      </c>
      <c r="D333" s="107" t="s">
        <v>639</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559</v>
      </c>
      <c r="C334" s="107" t="s">
        <v>449</v>
      </c>
      <c r="D334" s="107" t="s">
        <v>640</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559</v>
      </c>
      <c r="C335" s="107" t="s">
        <v>449</v>
      </c>
      <c r="D335" s="107" t="s">
        <v>641</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559</v>
      </c>
      <c r="C336" s="107" t="s">
        <v>449</v>
      </c>
      <c r="D336" s="107" t="s">
        <v>642</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559</v>
      </c>
      <c r="C337" s="107" t="s">
        <v>449</v>
      </c>
      <c r="D337" s="107" t="s">
        <v>643</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559</v>
      </c>
      <c r="C338" s="107" t="s">
        <v>449</v>
      </c>
      <c r="D338" s="107" t="s">
        <v>633</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559</v>
      </c>
      <c r="C339" s="107" t="s">
        <v>449</v>
      </c>
      <c r="D339" s="107" t="s">
        <v>644</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559</v>
      </c>
      <c r="C340" s="107" t="s">
        <v>449</v>
      </c>
      <c r="D340" s="107" t="s">
        <v>645</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559</v>
      </c>
      <c r="C341" s="107" t="s">
        <v>449</v>
      </c>
      <c r="D341" s="107" t="s">
        <v>646</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559</v>
      </c>
      <c r="C342" s="107" t="s">
        <v>449</v>
      </c>
      <c r="D342" s="107" t="s">
        <v>647</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559</v>
      </c>
      <c r="C343" s="107" t="s">
        <v>449</v>
      </c>
      <c r="D343" s="107" t="s">
        <v>648</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559</v>
      </c>
      <c r="C344" s="107" t="s">
        <v>449</v>
      </c>
      <c r="D344" s="107" t="s">
        <v>649</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559</v>
      </c>
      <c r="C345" s="107" t="s">
        <v>449</v>
      </c>
      <c r="D345" s="107" t="s">
        <v>650</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559</v>
      </c>
      <c r="C346" s="107" t="s">
        <v>449</v>
      </c>
      <c r="D346" s="107" t="s">
        <v>651</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559</v>
      </c>
      <c r="C347" s="107" t="s">
        <v>449</v>
      </c>
      <c r="D347" s="107" t="s">
        <v>653</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561</v>
      </c>
      <c r="C348" s="107" t="s">
        <v>449</v>
      </c>
      <c r="D348" s="107" t="s">
        <v>639</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561</v>
      </c>
      <c r="C349" s="107" t="s">
        <v>449</v>
      </c>
      <c r="D349" s="107" t="s">
        <v>640</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561</v>
      </c>
      <c r="C350" s="107" t="s">
        <v>449</v>
      </c>
      <c r="D350" s="107" t="s">
        <v>641</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561</v>
      </c>
      <c r="C351" s="107" t="s">
        <v>449</v>
      </c>
      <c r="D351" s="107" t="s">
        <v>642</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561</v>
      </c>
      <c r="C352" s="107" t="s">
        <v>449</v>
      </c>
      <c r="D352" s="107" t="s">
        <v>643</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561</v>
      </c>
      <c r="C353" s="107" t="s">
        <v>449</v>
      </c>
      <c r="D353" s="107" t="s">
        <v>633</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561</v>
      </c>
      <c r="C354" s="107" t="s">
        <v>449</v>
      </c>
      <c r="D354" s="107" t="s">
        <v>644</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561</v>
      </c>
      <c r="C355" s="107" t="s">
        <v>449</v>
      </c>
      <c r="D355" s="107" t="s">
        <v>645</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561</v>
      </c>
      <c r="C356" s="107" t="s">
        <v>449</v>
      </c>
      <c r="D356" s="107" t="s">
        <v>646</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561</v>
      </c>
      <c r="C357" s="107" t="s">
        <v>449</v>
      </c>
      <c r="D357" s="107" t="s">
        <v>647</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561</v>
      </c>
      <c r="C358" s="107" t="s">
        <v>449</v>
      </c>
      <c r="D358" s="107" t="s">
        <v>648</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561</v>
      </c>
      <c r="C359" s="107" t="s">
        <v>449</v>
      </c>
      <c r="D359" s="107" t="s">
        <v>649</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561</v>
      </c>
      <c r="C360" s="107" t="s">
        <v>449</v>
      </c>
      <c r="D360" s="107" t="s">
        <v>650</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561</v>
      </c>
      <c r="C361" s="107" t="s">
        <v>449</v>
      </c>
      <c r="D361" s="107" t="s">
        <v>651</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561</v>
      </c>
      <c r="C362" s="107" t="s">
        <v>449</v>
      </c>
      <c r="D362" s="107" t="s">
        <v>653</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568</v>
      </c>
      <c r="C363" s="107" t="s">
        <v>449</v>
      </c>
      <c r="D363" s="107" t="s">
        <v>639</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568</v>
      </c>
      <c r="C364" s="107" t="s">
        <v>449</v>
      </c>
      <c r="D364" s="107" t="s">
        <v>640</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568</v>
      </c>
      <c r="C365" s="107" t="s">
        <v>449</v>
      </c>
      <c r="D365" s="107" t="s">
        <v>641</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568</v>
      </c>
      <c r="C366" s="107" t="s">
        <v>449</v>
      </c>
      <c r="D366" s="107" t="s">
        <v>642</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568</v>
      </c>
      <c r="C367" s="107" t="s">
        <v>449</v>
      </c>
      <c r="D367" s="107" t="s">
        <v>643</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568</v>
      </c>
      <c r="C368" s="107" t="s">
        <v>449</v>
      </c>
      <c r="D368" s="107" t="s">
        <v>633</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568</v>
      </c>
      <c r="C369" s="107" t="s">
        <v>449</v>
      </c>
      <c r="D369" s="107" t="s">
        <v>644</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568</v>
      </c>
      <c r="C370" s="107" t="s">
        <v>449</v>
      </c>
      <c r="D370" s="107" t="s">
        <v>645</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568</v>
      </c>
      <c r="C371" s="107" t="s">
        <v>449</v>
      </c>
      <c r="D371" s="107" t="s">
        <v>646</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568</v>
      </c>
      <c r="C372" s="107" t="s">
        <v>449</v>
      </c>
      <c r="D372" s="107" t="s">
        <v>647</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568</v>
      </c>
      <c r="C373" s="107" t="s">
        <v>449</v>
      </c>
      <c r="D373" s="107" t="s">
        <v>648</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568</v>
      </c>
      <c r="C374" s="107" t="s">
        <v>449</v>
      </c>
      <c r="D374" s="107" t="s">
        <v>649</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568</v>
      </c>
      <c r="C375" s="107" t="s">
        <v>449</v>
      </c>
      <c r="D375" s="107" t="s">
        <v>650</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568</v>
      </c>
      <c r="C376" s="107" t="s">
        <v>449</v>
      </c>
      <c r="D376" s="107" t="s">
        <v>651</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568</v>
      </c>
      <c r="C377" s="107" t="s">
        <v>449</v>
      </c>
      <c r="D377" s="107" t="s">
        <v>653</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569</v>
      </c>
      <c r="C378" s="107" t="s">
        <v>449</v>
      </c>
      <c r="D378" s="107" t="s">
        <v>639</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569</v>
      </c>
      <c r="C379" s="107" t="s">
        <v>449</v>
      </c>
      <c r="D379" s="107" t="s">
        <v>640</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569</v>
      </c>
      <c r="C380" s="107" t="s">
        <v>449</v>
      </c>
      <c r="D380" s="107" t="s">
        <v>641</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569</v>
      </c>
      <c r="C381" s="107" t="s">
        <v>449</v>
      </c>
      <c r="D381" s="107" t="s">
        <v>642</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569</v>
      </c>
      <c r="C382" s="107" t="s">
        <v>449</v>
      </c>
      <c r="D382" s="107" t="s">
        <v>643</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569</v>
      </c>
      <c r="C383" s="107" t="s">
        <v>449</v>
      </c>
      <c r="D383" s="107" t="s">
        <v>633</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569</v>
      </c>
      <c r="C384" s="107" t="s">
        <v>449</v>
      </c>
      <c r="D384" s="107" t="s">
        <v>644</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569</v>
      </c>
      <c r="C385" s="107" t="s">
        <v>449</v>
      </c>
      <c r="D385" s="107" t="s">
        <v>645</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569</v>
      </c>
      <c r="C386" s="107" t="s">
        <v>449</v>
      </c>
      <c r="D386" s="107" t="s">
        <v>646</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569</v>
      </c>
      <c r="C387" s="107" t="s">
        <v>449</v>
      </c>
      <c r="D387" s="107" t="s">
        <v>647</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569</v>
      </c>
      <c r="C388" s="107" t="s">
        <v>449</v>
      </c>
      <c r="D388" s="107" t="s">
        <v>648</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569</v>
      </c>
      <c r="C389" s="107" t="s">
        <v>449</v>
      </c>
      <c r="D389" s="107" t="s">
        <v>649</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569</v>
      </c>
      <c r="C390" s="107" t="s">
        <v>449</v>
      </c>
      <c r="D390" s="107" t="s">
        <v>650</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569</v>
      </c>
      <c r="C391" s="107" t="s">
        <v>449</v>
      </c>
      <c r="D391" s="107" t="s">
        <v>651</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569</v>
      </c>
      <c r="C392" s="107" t="s">
        <v>449</v>
      </c>
      <c r="D392" s="107" t="s">
        <v>653</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562</v>
      </c>
      <c r="C393" s="107" t="s">
        <v>449</v>
      </c>
      <c r="D393" s="107" t="s">
        <v>639</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562</v>
      </c>
      <c r="C394" s="107" t="s">
        <v>449</v>
      </c>
      <c r="D394" s="107" t="s">
        <v>640</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562</v>
      </c>
      <c r="C395" s="107" t="s">
        <v>449</v>
      </c>
      <c r="D395" s="107" t="s">
        <v>641</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562</v>
      </c>
      <c r="C396" s="107" t="s">
        <v>449</v>
      </c>
      <c r="D396" s="107" t="s">
        <v>642</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562</v>
      </c>
      <c r="C397" s="107" t="s">
        <v>449</v>
      </c>
      <c r="D397" s="107" t="s">
        <v>643</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562</v>
      </c>
      <c r="C398" s="107" t="s">
        <v>449</v>
      </c>
      <c r="D398" s="107" t="s">
        <v>633</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562</v>
      </c>
      <c r="C399" s="107" t="s">
        <v>449</v>
      </c>
      <c r="D399" s="107" t="s">
        <v>644</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562</v>
      </c>
      <c r="C400" s="107" t="s">
        <v>449</v>
      </c>
      <c r="D400" s="107" t="s">
        <v>645</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562</v>
      </c>
      <c r="C401" s="107" t="s">
        <v>449</v>
      </c>
      <c r="D401" s="107" t="s">
        <v>646</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562</v>
      </c>
      <c r="C402" s="107" t="s">
        <v>449</v>
      </c>
      <c r="D402" s="107" t="s">
        <v>647</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562</v>
      </c>
      <c r="C403" s="107" t="s">
        <v>449</v>
      </c>
      <c r="D403" s="107" t="s">
        <v>648</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562</v>
      </c>
      <c r="C404" s="107" t="s">
        <v>449</v>
      </c>
      <c r="D404" s="107" t="s">
        <v>649</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562</v>
      </c>
      <c r="C405" s="107" t="s">
        <v>449</v>
      </c>
      <c r="D405" s="107" t="s">
        <v>650</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562</v>
      </c>
      <c r="C406" s="107" t="s">
        <v>449</v>
      </c>
      <c r="D406" s="107" t="s">
        <v>651</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562</v>
      </c>
      <c r="C407" s="107" t="s">
        <v>449</v>
      </c>
      <c r="D407" s="107" t="s">
        <v>653</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564</v>
      </c>
      <c r="C408" s="107" t="s">
        <v>449</v>
      </c>
      <c r="D408" s="107" t="s">
        <v>639</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564</v>
      </c>
      <c r="C409" s="107" t="s">
        <v>449</v>
      </c>
      <c r="D409" s="107" t="s">
        <v>640</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564</v>
      </c>
      <c r="C410" s="107" t="s">
        <v>449</v>
      </c>
      <c r="D410" s="107" t="s">
        <v>641</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564</v>
      </c>
      <c r="C411" s="107" t="s">
        <v>449</v>
      </c>
      <c r="D411" s="107" t="s">
        <v>642</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564</v>
      </c>
      <c r="C412" s="107" t="s">
        <v>449</v>
      </c>
      <c r="D412" s="107" t="s">
        <v>643</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564</v>
      </c>
      <c r="C413" s="107" t="s">
        <v>449</v>
      </c>
      <c r="D413" s="107" t="s">
        <v>633</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564</v>
      </c>
      <c r="C414" s="107" t="s">
        <v>449</v>
      </c>
      <c r="D414" s="107" t="s">
        <v>644</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564</v>
      </c>
      <c r="C415" s="107" t="s">
        <v>449</v>
      </c>
      <c r="D415" s="107" t="s">
        <v>645</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564</v>
      </c>
      <c r="C416" s="107" t="s">
        <v>449</v>
      </c>
      <c r="D416" s="107" t="s">
        <v>646</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564</v>
      </c>
      <c r="C417" s="107" t="s">
        <v>449</v>
      </c>
      <c r="D417" s="107" t="s">
        <v>647</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564</v>
      </c>
      <c r="C418" s="107" t="s">
        <v>449</v>
      </c>
      <c r="D418" s="107" t="s">
        <v>648</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564</v>
      </c>
      <c r="C419" s="107" t="s">
        <v>449</v>
      </c>
      <c r="D419" s="107" t="s">
        <v>649</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564</v>
      </c>
      <c r="C420" s="107" t="s">
        <v>449</v>
      </c>
      <c r="D420" s="107" t="s">
        <v>650</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564</v>
      </c>
      <c r="C421" s="107" t="s">
        <v>449</v>
      </c>
      <c r="D421" s="107" t="s">
        <v>651</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564</v>
      </c>
      <c r="C422" s="107" t="s">
        <v>449</v>
      </c>
      <c r="D422" s="107" t="s">
        <v>653</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565</v>
      </c>
      <c r="C423" s="107" t="s">
        <v>449</v>
      </c>
      <c r="D423" s="107" t="s">
        <v>639</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565</v>
      </c>
      <c r="C424" s="107" t="s">
        <v>449</v>
      </c>
      <c r="D424" s="107" t="s">
        <v>640</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565</v>
      </c>
      <c r="C425" s="107" t="s">
        <v>449</v>
      </c>
      <c r="D425" s="107" t="s">
        <v>641</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565</v>
      </c>
      <c r="C426" s="107" t="s">
        <v>449</v>
      </c>
      <c r="D426" s="107" t="s">
        <v>642</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565</v>
      </c>
      <c r="C427" s="107" t="s">
        <v>449</v>
      </c>
      <c r="D427" s="107" t="s">
        <v>643</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565</v>
      </c>
      <c r="C428" s="107" t="s">
        <v>449</v>
      </c>
      <c r="D428" s="107" t="s">
        <v>633</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565</v>
      </c>
      <c r="C429" s="107" t="s">
        <v>449</v>
      </c>
      <c r="D429" s="107" t="s">
        <v>644</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565</v>
      </c>
      <c r="C430" s="107" t="s">
        <v>449</v>
      </c>
      <c r="D430" s="107" t="s">
        <v>645</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565</v>
      </c>
      <c r="C431" s="107" t="s">
        <v>449</v>
      </c>
      <c r="D431" s="107" t="s">
        <v>646</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565</v>
      </c>
      <c r="C432" s="107" t="s">
        <v>449</v>
      </c>
      <c r="D432" s="107" t="s">
        <v>647</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565</v>
      </c>
      <c r="C433" s="107" t="s">
        <v>449</v>
      </c>
      <c r="D433" s="107" t="s">
        <v>648</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565</v>
      </c>
      <c r="C434" s="107" t="s">
        <v>449</v>
      </c>
      <c r="D434" s="107" t="s">
        <v>649</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565</v>
      </c>
      <c r="C435" s="107" t="s">
        <v>449</v>
      </c>
      <c r="D435" s="107" t="s">
        <v>650</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565</v>
      </c>
      <c r="C436" s="107" t="s">
        <v>449</v>
      </c>
      <c r="D436" s="107" t="s">
        <v>651</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565</v>
      </c>
      <c r="C437" s="107" t="s">
        <v>449</v>
      </c>
      <c r="D437" s="107" t="s">
        <v>653</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566</v>
      </c>
      <c r="C438" s="107" t="s">
        <v>449</v>
      </c>
      <c r="D438" s="107" t="s">
        <v>639</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566</v>
      </c>
      <c r="C439" s="107" t="s">
        <v>449</v>
      </c>
      <c r="D439" s="107" t="s">
        <v>640</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566</v>
      </c>
      <c r="C440" s="107" t="s">
        <v>449</v>
      </c>
      <c r="D440" s="107" t="s">
        <v>641</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566</v>
      </c>
      <c r="C441" s="107" t="s">
        <v>449</v>
      </c>
      <c r="D441" s="107" t="s">
        <v>642</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566</v>
      </c>
      <c r="C442" s="107" t="s">
        <v>449</v>
      </c>
      <c r="D442" s="107" t="s">
        <v>643</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566</v>
      </c>
      <c r="C443" s="107" t="s">
        <v>449</v>
      </c>
      <c r="D443" s="107" t="s">
        <v>633</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566</v>
      </c>
      <c r="C444" s="107" t="s">
        <v>449</v>
      </c>
      <c r="D444" s="107" t="s">
        <v>644</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566</v>
      </c>
      <c r="C445" s="107" t="s">
        <v>449</v>
      </c>
      <c r="D445" s="107" t="s">
        <v>645</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566</v>
      </c>
      <c r="C446" s="107" t="s">
        <v>449</v>
      </c>
      <c r="D446" s="107" t="s">
        <v>646</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566</v>
      </c>
      <c r="C447" s="107" t="s">
        <v>449</v>
      </c>
      <c r="D447" s="107" t="s">
        <v>647</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566</v>
      </c>
      <c r="C448" s="107" t="s">
        <v>449</v>
      </c>
      <c r="D448" s="107" t="s">
        <v>648</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566</v>
      </c>
      <c r="C449" s="107" t="s">
        <v>449</v>
      </c>
      <c r="D449" s="107" t="s">
        <v>649</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566</v>
      </c>
      <c r="C450" s="107" t="s">
        <v>449</v>
      </c>
      <c r="D450" s="107" t="s">
        <v>650</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566</v>
      </c>
      <c r="C451" s="107" t="s">
        <v>449</v>
      </c>
      <c r="D451" s="107" t="s">
        <v>651</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566</v>
      </c>
      <c r="C452" s="107" t="s">
        <v>449</v>
      </c>
      <c r="D452" s="107" t="s">
        <v>653</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563</v>
      </c>
      <c r="C453" s="107" t="s">
        <v>449</v>
      </c>
      <c r="D453" s="107" t="s">
        <v>639</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563</v>
      </c>
      <c r="C454" s="107" t="s">
        <v>449</v>
      </c>
      <c r="D454" s="107" t="s">
        <v>640</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563</v>
      </c>
      <c r="C455" s="107" t="s">
        <v>449</v>
      </c>
      <c r="D455" s="107" t="s">
        <v>641</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563</v>
      </c>
      <c r="C456" s="107" t="s">
        <v>449</v>
      </c>
      <c r="D456" s="107" t="s">
        <v>642</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563</v>
      </c>
      <c r="C457" s="107" t="s">
        <v>449</v>
      </c>
      <c r="D457" s="107" t="s">
        <v>643</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563</v>
      </c>
      <c r="C458" s="107" t="s">
        <v>449</v>
      </c>
      <c r="D458" s="107" t="s">
        <v>633</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563</v>
      </c>
      <c r="C459" s="107" t="s">
        <v>449</v>
      </c>
      <c r="D459" s="107" t="s">
        <v>644</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563</v>
      </c>
      <c r="C460" s="107" t="s">
        <v>449</v>
      </c>
      <c r="D460" s="107" t="s">
        <v>645</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563</v>
      </c>
      <c r="C461" s="107" t="s">
        <v>449</v>
      </c>
      <c r="D461" s="107" t="s">
        <v>646</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563</v>
      </c>
      <c r="C462" s="107" t="s">
        <v>449</v>
      </c>
      <c r="D462" s="107" t="s">
        <v>647</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563</v>
      </c>
      <c r="C463" s="107" t="s">
        <v>449</v>
      </c>
      <c r="D463" s="107" t="s">
        <v>648</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563</v>
      </c>
      <c r="C464" s="107" t="s">
        <v>449</v>
      </c>
      <c r="D464" s="107" t="s">
        <v>649</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563</v>
      </c>
      <c r="C465" s="107" t="s">
        <v>449</v>
      </c>
      <c r="D465" s="107" t="s">
        <v>650</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563</v>
      </c>
      <c r="C466" s="107" t="s">
        <v>449</v>
      </c>
      <c r="D466" s="107" t="s">
        <v>651</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563</v>
      </c>
      <c r="C467" s="107" t="s">
        <v>449</v>
      </c>
      <c r="D467" s="107" t="s">
        <v>653</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567</v>
      </c>
      <c r="C468" s="107" t="s">
        <v>449</v>
      </c>
      <c r="D468" s="107" t="s">
        <v>639</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567</v>
      </c>
      <c r="C469" s="107" t="s">
        <v>449</v>
      </c>
      <c r="D469" s="107" t="s">
        <v>640</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567</v>
      </c>
      <c r="C470" s="107" t="s">
        <v>449</v>
      </c>
      <c r="D470" s="107" t="s">
        <v>641</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567</v>
      </c>
      <c r="C471" s="107" t="s">
        <v>449</v>
      </c>
      <c r="D471" s="107" t="s">
        <v>642</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567</v>
      </c>
      <c r="C472" s="107" t="s">
        <v>449</v>
      </c>
      <c r="D472" s="107" t="s">
        <v>643</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567</v>
      </c>
      <c r="C473" s="107" t="s">
        <v>449</v>
      </c>
      <c r="D473" s="107" t="s">
        <v>633</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567</v>
      </c>
      <c r="C474" s="107" t="s">
        <v>449</v>
      </c>
      <c r="D474" s="107" t="s">
        <v>644</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567</v>
      </c>
      <c r="C475" s="107" t="s">
        <v>449</v>
      </c>
      <c r="D475" s="107" t="s">
        <v>645</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567</v>
      </c>
      <c r="C476" s="107" t="s">
        <v>449</v>
      </c>
      <c r="D476" s="107" t="s">
        <v>646</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567</v>
      </c>
      <c r="C477" s="107" t="s">
        <v>449</v>
      </c>
      <c r="D477" s="107" t="s">
        <v>647</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567</v>
      </c>
      <c r="C478" s="107" t="s">
        <v>449</v>
      </c>
      <c r="D478" s="107" t="s">
        <v>648</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567</v>
      </c>
      <c r="C479" s="107" t="s">
        <v>449</v>
      </c>
      <c r="D479" s="107" t="s">
        <v>649</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567</v>
      </c>
      <c r="C480" s="107" t="s">
        <v>449</v>
      </c>
      <c r="D480" s="107" t="s">
        <v>650</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567</v>
      </c>
      <c r="C481" s="107" t="s">
        <v>449</v>
      </c>
      <c r="D481" s="107" t="s">
        <v>651</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567</v>
      </c>
      <c r="C482" s="107" t="s">
        <v>449</v>
      </c>
      <c r="D482" s="107" t="s">
        <v>653</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570</v>
      </c>
      <c r="C483" s="107" t="s">
        <v>449</v>
      </c>
      <c r="D483" s="107" t="s">
        <v>639</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570</v>
      </c>
      <c r="C484" s="107" t="s">
        <v>449</v>
      </c>
      <c r="D484" s="107" t="s">
        <v>640</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570</v>
      </c>
      <c r="C485" s="107" t="s">
        <v>449</v>
      </c>
      <c r="D485" s="107" t="s">
        <v>641</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570</v>
      </c>
      <c r="C486" s="107" t="s">
        <v>449</v>
      </c>
      <c r="D486" s="107" t="s">
        <v>642</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570</v>
      </c>
      <c r="C487" s="107" t="s">
        <v>449</v>
      </c>
      <c r="D487" s="107" t="s">
        <v>643</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570</v>
      </c>
      <c r="C488" s="107" t="s">
        <v>449</v>
      </c>
      <c r="D488" s="107" t="s">
        <v>633</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570</v>
      </c>
      <c r="C489" s="107" t="s">
        <v>449</v>
      </c>
      <c r="D489" s="107" t="s">
        <v>644</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570</v>
      </c>
      <c r="C490" s="107" t="s">
        <v>449</v>
      </c>
      <c r="D490" s="107" t="s">
        <v>645</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570</v>
      </c>
      <c r="C491" s="107" t="s">
        <v>449</v>
      </c>
      <c r="D491" s="107" t="s">
        <v>646</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570</v>
      </c>
      <c r="C492" s="107" t="s">
        <v>449</v>
      </c>
      <c r="D492" s="107" t="s">
        <v>647</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570</v>
      </c>
      <c r="C493" s="107" t="s">
        <v>449</v>
      </c>
      <c r="D493" s="107" t="s">
        <v>648</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570</v>
      </c>
      <c r="C494" s="107" t="s">
        <v>449</v>
      </c>
      <c r="D494" s="107" t="s">
        <v>649</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570</v>
      </c>
      <c r="C495" s="107" t="s">
        <v>449</v>
      </c>
      <c r="D495" s="107" t="s">
        <v>650</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570</v>
      </c>
      <c r="C496" s="107" t="s">
        <v>449</v>
      </c>
      <c r="D496" s="107" t="s">
        <v>651</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570</v>
      </c>
      <c r="C497" s="107" t="s">
        <v>449</v>
      </c>
      <c r="D497" s="107" t="s">
        <v>653</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571</v>
      </c>
      <c r="C498" s="107" t="s">
        <v>449</v>
      </c>
      <c r="D498" s="107" t="s">
        <v>639</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571</v>
      </c>
      <c r="C499" s="107" t="s">
        <v>449</v>
      </c>
      <c r="D499" s="107" t="s">
        <v>640</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571</v>
      </c>
      <c r="C500" s="107" t="s">
        <v>449</v>
      </c>
      <c r="D500" s="107" t="s">
        <v>641</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571</v>
      </c>
      <c r="C501" s="107" t="s">
        <v>449</v>
      </c>
      <c r="D501" s="107" t="s">
        <v>642</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571</v>
      </c>
      <c r="C502" s="107" t="s">
        <v>449</v>
      </c>
      <c r="D502" s="107" t="s">
        <v>643</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571</v>
      </c>
      <c r="C503" s="107" t="s">
        <v>449</v>
      </c>
      <c r="D503" s="107" t="s">
        <v>633</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571</v>
      </c>
      <c r="C504" s="107" t="s">
        <v>449</v>
      </c>
      <c r="D504" s="107" t="s">
        <v>644</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571</v>
      </c>
      <c r="C505" s="107" t="s">
        <v>449</v>
      </c>
      <c r="D505" s="107" t="s">
        <v>645</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571</v>
      </c>
      <c r="C506" s="107" t="s">
        <v>449</v>
      </c>
      <c r="D506" s="107" t="s">
        <v>646</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571</v>
      </c>
      <c r="C507" s="107" t="s">
        <v>449</v>
      </c>
      <c r="D507" s="107" t="s">
        <v>647</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571</v>
      </c>
      <c r="C508" s="107" t="s">
        <v>449</v>
      </c>
      <c r="D508" s="107" t="s">
        <v>648</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571</v>
      </c>
      <c r="C509" s="107" t="s">
        <v>449</v>
      </c>
      <c r="D509" s="107" t="s">
        <v>649</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571</v>
      </c>
      <c r="C510" s="107" t="s">
        <v>449</v>
      </c>
      <c r="D510" s="107" t="s">
        <v>650</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571</v>
      </c>
      <c r="C511" s="107" t="s">
        <v>449</v>
      </c>
      <c r="D511" s="107" t="s">
        <v>651</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571</v>
      </c>
      <c r="C512" s="107" t="s">
        <v>449</v>
      </c>
      <c r="D512" s="107" t="s">
        <v>653</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572</v>
      </c>
      <c r="C513" s="107" t="s">
        <v>449</v>
      </c>
      <c r="D513" s="107" t="s">
        <v>639</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572</v>
      </c>
      <c r="C514" s="107" t="s">
        <v>449</v>
      </c>
      <c r="D514" s="107" t="s">
        <v>640</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572</v>
      </c>
      <c r="C515" s="107" t="s">
        <v>449</v>
      </c>
      <c r="D515" s="107" t="s">
        <v>641</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572</v>
      </c>
      <c r="C516" s="107" t="s">
        <v>449</v>
      </c>
      <c r="D516" s="107" t="s">
        <v>642</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572</v>
      </c>
      <c r="C517" s="107" t="s">
        <v>449</v>
      </c>
      <c r="D517" s="107" t="s">
        <v>643</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572</v>
      </c>
      <c r="C518" s="107" t="s">
        <v>449</v>
      </c>
      <c r="D518" s="107" t="s">
        <v>633</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572</v>
      </c>
      <c r="C519" s="107" t="s">
        <v>449</v>
      </c>
      <c r="D519" s="107" t="s">
        <v>644</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572</v>
      </c>
      <c r="C520" s="107" t="s">
        <v>449</v>
      </c>
      <c r="D520" s="107" t="s">
        <v>645</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572</v>
      </c>
      <c r="C521" s="107" t="s">
        <v>449</v>
      </c>
      <c r="D521" s="107" t="s">
        <v>646</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572</v>
      </c>
      <c r="C522" s="107" t="s">
        <v>449</v>
      </c>
      <c r="D522" s="107" t="s">
        <v>647</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572</v>
      </c>
      <c r="C523" s="107" t="s">
        <v>449</v>
      </c>
      <c r="D523" s="107" t="s">
        <v>648</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572</v>
      </c>
      <c r="C524" s="107" t="s">
        <v>449</v>
      </c>
      <c r="D524" s="107" t="s">
        <v>649</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572</v>
      </c>
      <c r="C525" s="107" t="s">
        <v>449</v>
      </c>
      <c r="D525" s="107" t="s">
        <v>650</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572</v>
      </c>
      <c r="C526" s="107" t="s">
        <v>449</v>
      </c>
      <c r="D526" s="107" t="s">
        <v>651</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572</v>
      </c>
      <c r="C527" s="107" t="s">
        <v>449</v>
      </c>
      <c r="D527" s="107" t="s">
        <v>653</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573</v>
      </c>
      <c r="C528" s="107" t="s">
        <v>449</v>
      </c>
      <c r="D528" s="107" t="s">
        <v>639</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573</v>
      </c>
      <c r="C529" s="107" t="s">
        <v>449</v>
      </c>
      <c r="D529" s="107" t="s">
        <v>640</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573</v>
      </c>
      <c r="C530" s="107" t="s">
        <v>449</v>
      </c>
      <c r="D530" s="107" t="s">
        <v>641</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573</v>
      </c>
      <c r="C531" s="107" t="s">
        <v>449</v>
      </c>
      <c r="D531" s="107" t="s">
        <v>642</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573</v>
      </c>
      <c r="C532" s="107" t="s">
        <v>449</v>
      </c>
      <c r="D532" s="107" t="s">
        <v>643</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573</v>
      </c>
      <c r="C533" s="107" t="s">
        <v>449</v>
      </c>
      <c r="D533" s="107" t="s">
        <v>633</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573</v>
      </c>
      <c r="C534" s="107" t="s">
        <v>449</v>
      </c>
      <c r="D534" s="107" t="s">
        <v>644</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573</v>
      </c>
      <c r="C535" s="107" t="s">
        <v>449</v>
      </c>
      <c r="D535" s="107" t="s">
        <v>645</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573</v>
      </c>
      <c r="C536" s="107" t="s">
        <v>449</v>
      </c>
      <c r="D536" s="107" t="s">
        <v>646</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573</v>
      </c>
      <c r="C537" s="107" t="s">
        <v>449</v>
      </c>
      <c r="D537" s="107" t="s">
        <v>647</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573</v>
      </c>
      <c r="C538" s="107" t="s">
        <v>449</v>
      </c>
      <c r="D538" s="107" t="s">
        <v>648</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573</v>
      </c>
      <c r="C539" s="107" t="s">
        <v>449</v>
      </c>
      <c r="D539" s="107" t="s">
        <v>649</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573</v>
      </c>
      <c r="C540" s="107" t="s">
        <v>449</v>
      </c>
      <c r="D540" s="107" t="s">
        <v>650</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573</v>
      </c>
      <c r="C541" s="107" t="s">
        <v>449</v>
      </c>
      <c r="D541" s="107" t="s">
        <v>651</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573</v>
      </c>
      <c r="C542" s="107" t="s">
        <v>449</v>
      </c>
      <c r="D542" s="107" t="s">
        <v>653</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574</v>
      </c>
      <c r="C543" s="107" t="s">
        <v>449</v>
      </c>
      <c r="D543" s="107" t="s">
        <v>639</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574</v>
      </c>
      <c r="C544" s="107" t="s">
        <v>449</v>
      </c>
      <c r="D544" s="107" t="s">
        <v>640</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574</v>
      </c>
      <c r="C545" s="107" t="s">
        <v>449</v>
      </c>
      <c r="D545" s="107" t="s">
        <v>641</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574</v>
      </c>
      <c r="C546" s="107" t="s">
        <v>449</v>
      </c>
      <c r="D546" s="107" t="s">
        <v>642</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574</v>
      </c>
      <c r="C547" s="107" t="s">
        <v>449</v>
      </c>
      <c r="D547" s="107" t="s">
        <v>643</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574</v>
      </c>
      <c r="C548" s="107" t="s">
        <v>449</v>
      </c>
      <c r="D548" s="107" t="s">
        <v>633</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574</v>
      </c>
      <c r="C549" s="107" t="s">
        <v>449</v>
      </c>
      <c r="D549" s="107" t="s">
        <v>644</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574</v>
      </c>
      <c r="C550" s="107" t="s">
        <v>449</v>
      </c>
      <c r="D550" s="107" t="s">
        <v>645</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574</v>
      </c>
      <c r="C551" s="107" t="s">
        <v>449</v>
      </c>
      <c r="D551" s="107" t="s">
        <v>646</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574</v>
      </c>
      <c r="C552" s="107" t="s">
        <v>449</v>
      </c>
      <c r="D552" s="107" t="s">
        <v>647</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574</v>
      </c>
      <c r="C553" s="107" t="s">
        <v>449</v>
      </c>
      <c r="D553" s="107" t="s">
        <v>648</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574</v>
      </c>
      <c r="C554" s="107" t="s">
        <v>449</v>
      </c>
      <c r="D554" s="107" t="s">
        <v>649</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574</v>
      </c>
      <c r="C555" s="107" t="s">
        <v>449</v>
      </c>
      <c r="D555" s="107" t="s">
        <v>650</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574</v>
      </c>
      <c r="C556" s="107" t="s">
        <v>449</v>
      </c>
      <c r="D556" s="107" t="s">
        <v>651</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574</v>
      </c>
      <c r="C557" s="107" t="s">
        <v>449</v>
      </c>
      <c r="D557" s="107" t="s">
        <v>653</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575</v>
      </c>
      <c r="C558" s="107" t="s">
        <v>449</v>
      </c>
      <c r="D558" s="107" t="s">
        <v>639</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575</v>
      </c>
      <c r="C559" s="107" t="s">
        <v>449</v>
      </c>
      <c r="D559" s="107" t="s">
        <v>640</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575</v>
      </c>
      <c r="C560" s="107" t="s">
        <v>449</v>
      </c>
      <c r="D560" s="107" t="s">
        <v>641</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575</v>
      </c>
      <c r="C561" s="107" t="s">
        <v>449</v>
      </c>
      <c r="D561" s="107" t="s">
        <v>642</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575</v>
      </c>
      <c r="C562" s="107" t="s">
        <v>449</v>
      </c>
      <c r="D562" s="107" t="s">
        <v>643</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575</v>
      </c>
      <c r="C563" s="107" t="s">
        <v>449</v>
      </c>
      <c r="D563" s="107" t="s">
        <v>633</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575</v>
      </c>
      <c r="C564" s="107" t="s">
        <v>449</v>
      </c>
      <c r="D564" s="107" t="s">
        <v>644</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575</v>
      </c>
      <c r="C565" s="107" t="s">
        <v>449</v>
      </c>
      <c r="D565" s="107" t="s">
        <v>645</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575</v>
      </c>
      <c r="C566" s="107" t="s">
        <v>449</v>
      </c>
      <c r="D566" s="107" t="s">
        <v>646</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575</v>
      </c>
      <c r="C567" s="107" t="s">
        <v>449</v>
      </c>
      <c r="D567" s="107" t="s">
        <v>647</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575</v>
      </c>
      <c r="C568" s="107" t="s">
        <v>449</v>
      </c>
      <c r="D568" s="107" t="s">
        <v>648</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575</v>
      </c>
      <c r="C569" s="107" t="s">
        <v>449</v>
      </c>
      <c r="D569" s="107" t="s">
        <v>649</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575</v>
      </c>
      <c r="C570" s="107" t="s">
        <v>449</v>
      </c>
      <c r="D570" s="107" t="s">
        <v>650</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575</v>
      </c>
      <c r="C571" s="107" t="s">
        <v>449</v>
      </c>
      <c r="D571" s="107" t="s">
        <v>651</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575</v>
      </c>
      <c r="C572" s="107" t="s">
        <v>449</v>
      </c>
      <c r="D572" s="107" t="s">
        <v>653</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576</v>
      </c>
      <c r="C573" s="107" t="s">
        <v>449</v>
      </c>
      <c r="D573" s="107" t="s">
        <v>639</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576</v>
      </c>
      <c r="C574" s="107" t="s">
        <v>449</v>
      </c>
      <c r="D574" s="107" t="s">
        <v>640</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576</v>
      </c>
      <c r="C575" s="107" t="s">
        <v>449</v>
      </c>
      <c r="D575" s="107" t="s">
        <v>641</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576</v>
      </c>
      <c r="C576" s="107" t="s">
        <v>449</v>
      </c>
      <c r="D576" s="107" t="s">
        <v>642</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576</v>
      </c>
      <c r="C577" s="107" t="s">
        <v>449</v>
      </c>
      <c r="D577" s="107" t="s">
        <v>643</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576</v>
      </c>
      <c r="C578" s="107" t="s">
        <v>449</v>
      </c>
      <c r="D578" s="107" t="s">
        <v>633</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576</v>
      </c>
      <c r="C579" s="107" t="s">
        <v>449</v>
      </c>
      <c r="D579" s="107" t="s">
        <v>644</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576</v>
      </c>
      <c r="C580" s="107" t="s">
        <v>449</v>
      </c>
      <c r="D580" s="107" t="s">
        <v>645</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576</v>
      </c>
      <c r="C581" s="107" t="s">
        <v>449</v>
      </c>
      <c r="D581" s="107" t="s">
        <v>646</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576</v>
      </c>
      <c r="C582" s="107" t="s">
        <v>449</v>
      </c>
      <c r="D582" s="107" t="s">
        <v>647</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576</v>
      </c>
      <c r="C583" s="107" t="s">
        <v>449</v>
      </c>
      <c r="D583" s="107" t="s">
        <v>648</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576</v>
      </c>
      <c r="C584" s="107" t="s">
        <v>449</v>
      </c>
      <c r="D584" s="107" t="s">
        <v>649</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576</v>
      </c>
      <c r="C585" s="107" t="s">
        <v>449</v>
      </c>
      <c r="D585" s="107" t="s">
        <v>650</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576</v>
      </c>
      <c r="C586" s="107" t="s">
        <v>449</v>
      </c>
      <c r="D586" s="107" t="s">
        <v>651</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576</v>
      </c>
      <c r="C587" s="107" t="s">
        <v>449</v>
      </c>
      <c r="D587" s="107" t="s">
        <v>653</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577</v>
      </c>
      <c r="C588" s="107" t="s">
        <v>449</v>
      </c>
      <c r="D588" s="107" t="s">
        <v>639</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577</v>
      </c>
      <c r="C589" s="107" t="s">
        <v>449</v>
      </c>
      <c r="D589" s="107" t="s">
        <v>640</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577</v>
      </c>
      <c r="C590" s="107" t="s">
        <v>449</v>
      </c>
      <c r="D590" s="107" t="s">
        <v>641</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577</v>
      </c>
      <c r="C591" s="107" t="s">
        <v>449</v>
      </c>
      <c r="D591" s="107" t="s">
        <v>642</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577</v>
      </c>
      <c r="C592" s="107" t="s">
        <v>449</v>
      </c>
      <c r="D592" s="107" t="s">
        <v>643</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577</v>
      </c>
      <c r="C593" s="107" t="s">
        <v>449</v>
      </c>
      <c r="D593" s="107" t="s">
        <v>633</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577</v>
      </c>
      <c r="C594" s="107" t="s">
        <v>449</v>
      </c>
      <c r="D594" s="107" t="s">
        <v>644</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577</v>
      </c>
      <c r="C595" s="107" t="s">
        <v>449</v>
      </c>
      <c r="D595" s="107" t="s">
        <v>645</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577</v>
      </c>
      <c r="C596" s="107" t="s">
        <v>449</v>
      </c>
      <c r="D596" s="107" t="s">
        <v>646</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577</v>
      </c>
      <c r="C597" s="107" t="s">
        <v>449</v>
      </c>
      <c r="D597" s="107" t="s">
        <v>647</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577</v>
      </c>
      <c r="C598" s="107" t="s">
        <v>449</v>
      </c>
      <c r="D598" s="107" t="s">
        <v>648</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577</v>
      </c>
      <c r="C599" s="107" t="s">
        <v>449</v>
      </c>
      <c r="D599" s="107" t="s">
        <v>649</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577</v>
      </c>
      <c r="C600" s="107" t="s">
        <v>449</v>
      </c>
      <c r="D600" s="107" t="s">
        <v>650</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577</v>
      </c>
      <c r="C601" s="107" t="s">
        <v>449</v>
      </c>
      <c r="D601" s="107" t="s">
        <v>651</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577</v>
      </c>
      <c r="C602" s="107" t="s">
        <v>449</v>
      </c>
      <c r="D602" s="107" t="s">
        <v>653</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578</v>
      </c>
      <c r="C603" s="107" t="s">
        <v>449</v>
      </c>
      <c r="D603" s="107" t="s">
        <v>639</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578</v>
      </c>
      <c r="C604" s="107" t="s">
        <v>449</v>
      </c>
      <c r="D604" s="107" t="s">
        <v>640</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578</v>
      </c>
      <c r="C605" s="107" t="s">
        <v>449</v>
      </c>
      <c r="D605" s="107" t="s">
        <v>641</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578</v>
      </c>
      <c r="C606" s="107" t="s">
        <v>449</v>
      </c>
      <c r="D606" s="107" t="s">
        <v>642</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578</v>
      </c>
      <c r="C607" s="107" t="s">
        <v>449</v>
      </c>
      <c r="D607" s="107" t="s">
        <v>643</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578</v>
      </c>
      <c r="C608" s="107" t="s">
        <v>449</v>
      </c>
      <c r="D608" s="107" t="s">
        <v>633</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578</v>
      </c>
      <c r="C609" s="107" t="s">
        <v>449</v>
      </c>
      <c r="D609" s="107" t="s">
        <v>644</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578</v>
      </c>
      <c r="C610" s="107" t="s">
        <v>449</v>
      </c>
      <c r="D610" s="107" t="s">
        <v>645</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578</v>
      </c>
      <c r="C611" s="107" t="s">
        <v>449</v>
      </c>
      <c r="D611" s="107" t="s">
        <v>646</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578</v>
      </c>
      <c r="C612" s="107" t="s">
        <v>449</v>
      </c>
      <c r="D612" s="107" t="s">
        <v>647</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578</v>
      </c>
      <c r="C613" s="107" t="s">
        <v>449</v>
      </c>
      <c r="D613" s="107" t="s">
        <v>648</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578</v>
      </c>
      <c r="C614" s="107" t="s">
        <v>449</v>
      </c>
      <c r="D614" s="107" t="s">
        <v>649</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578</v>
      </c>
      <c r="C615" s="107" t="s">
        <v>449</v>
      </c>
      <c r="D615" s="107" t="s">
        <v>650</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578</v>
      </c>
      <c r="C616" s="107" t="s">
        <v>449</v>
      </c>
      <c r="D616" s="107" t="s">
        <v>651</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578</v>
      </c>
      <c r="C617" s="107" t="s">
        <v>449</v>
      </c>
      <c r="D617" s="107" t="s">
        <v>653</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579</v>
      </c>
      <c r="C618" s="107" t="s">
        <v>449</v>
      </c>
      <c r="D618" s="107" t="s">
        <v>639</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579</v>
      </c>
      <c r="C619" s="107" t="s">
        <v>449</v>
      </c>
      <c r="D619" s="107" t="s">
        <v>640</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579</v>
      </c>
      <c r="C620" s="107" t="s">
        <v>449</v>
      </c>
      <c r="D620" s="107" t="s">
        <v>641</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579</v>
      </c>
      <c r="C621" s="107" t="s">
        <v>449</v>
      </c>
      <c r="D621" s="107" t="s">
        <v>642</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579</v>
      </c>
      <c r="C622" s="107" t="s">
        <v>449</v>
      </c>
      <c r="D622" s="107" t="s">
        <v>643</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579</v>
      </c>
      <c r="C623" s="107" t="s">
        <v>449</v>
      </c>
      <c r="D623" s="107" t="s">
        <v>633</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579</v>
      </c>
      <c r="C624" s="107" t="s">
        <v>449</v>
      </c>
      <c r="D624" s="107" t="s">
        <v>644</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579</v>
      </c>
      <c r="C625" s="107" t="s">
        <v>449</v>
      </c>
      <c r="D625" s="107" t="s">
        <v>645</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579</v>
      </c>
      <c r="C626" s="107" t="s">
        <v>449</v>
      </c>
      <c r="D626" s="107" t="s">
        <v>646</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579</v>
      </c>
      <c r="C627" s="107" t="s">
        <v>449</v>
      </c>
      <c r="D627" s="107" t="s">
        <v>647</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579</v>
      </c>
      <c r="C628" s="107" t="s">
        <v>449</v>
      </c>
      <c r="D628" s="107" t="s">
        <v>648</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579</v>
      </c>
      <c r="C629" s="107" t="s">
        <v>449</v>
      </c>
      <c r="D629" s="107" t="s">
        <v>649</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579</v>
      </c>
      <c r="C630" s="107" t="s">
        <v>449</v>
      </c>
      <c r="D630" s="107" t="s">
        <v>650</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579</v>
      </c>
      <c r="C631" s="107" t="s">
        <v>449</v>
      </c>
      <c r="D631" s="107" t="s">
        <v>651</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579</v>
      </c>
      <c r="C632" s="107" t="s">
        <v>449</v>
      </c>
      <c r="D632" s="107" t="s">
        <v>653</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581</v>
      </c>
      <c r="C633" s="107" t="s">
        <v>449</v>
      </c>
      <c r="D633" s="107" t="s">
        <v>639</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581</v>
      </c>
      <c r="C634" s="107" t="s">
        <v>449</v>
      </c>
      <c r="D634" s="107" t="s">
        <v>640</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581</v>
      </c>
      <c r="C635" s="107" t="s">
        <v>449</v>
      </c>
      <c r="D635" s="107" t="s">
        <v>641</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581</v>
      </c>
      <c r="C636" s="107" t="s">
        <v>449</v>
      </c>
      <c r="D636" s="107" t="s">
        <v>642</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581</v>
      </c>
      <c r="C637" s="107" t="s">
        <v>449</v>
      </c>
      <c r="D637" s="107" t="s">
        <v>643</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581</v>
      </c>
      <c r="C638" s="107" t="s">
        <v>449</v>
      </c>
      <c r="D638" s="107" t="s">
        <v>633</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581</v>
      </c>
      <c r="C639" s="107" t="s">
        <v>449</v>
      </c>
      <c r="D639" s="107" t="s">
        <v>644</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581</v>
      </c>
      <c r="C640" s="107" t="s">
        <v>449</v>
      </c>
      <c r="D640" s="107" t="s">
        <v>645</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581</v>
      </c>
      <c r="C641" s="107" t="s">
        <v>449</v>
      </c>
      <c r="D641" s="107" t="s">
        <v>646</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581</v>
      </c>
      <c r="C642" s="107" t="s">
        <v>449</v>
      </c>
      <c r="D642" s="107" t="s">
        <v>647</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581</v>
      </c>
      <c r="C643" s="107" t="s">
        <v>449</v>
      </c>
      <c r="D643" s="107" t="s">
        <v>648</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581</v>
      </c>
      <c r="C644" s="107" t="s">
        <v>449</v>
      </c>
      <c r="D644" s="107" t="s">
        <v>649</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581</v>
      </c>
      <c r="C645" s="107" t="s">
        <v>449</v>
      </c>
      <c r="D645" s="107" t="s">
        <v>650</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581</v>
      </c>
      <c r="C646" s="107" t="s">
        <v>449</v>
      </c>
      <c r="D646" s="107" t="s">
        <v>651</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581</v>
      </c>
      <c r="C647" s="107" t="s">
        <v>449</v>
      </c>
      <c r="D647" s="107" t="s">
        <v>653</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580</v>
      </c>
      <c r="C648" s="107" t="s">
        <v>449</v>
      </c>
      <c r="D648" s="107" t="s">
        <v>639</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580</v>
      </c>
      <c r="C649" s="107" t="s">
        <v>449</v>
      </c>
      <c r="D649" s="107" t="s">
        <v>640</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580</v>
      </c>
      <c r="C650" s="107" t="s">
        <v>449</v>
      </c>
      <c r="D650" s="107" t="s">
        <v>641</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580</v>
      </c>
      <c r="C651" s="107" t="s">
        <v>449</v>
      </c>
      <c r="D651" s="107" t="s">
        <v>642</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580</v>
      </c>
      <c r="C652" s="107" t="s">
        <v>449</v>
      </c>
      <c r="D652" s="107" t="s">
        <v>643</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580</v>
      </c>
      <c r="C653" s="107" t="s">
        <v>449</v>
      </c>
      <c r="D653" s="107" t="s">
        <v>633</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580</v>
      </c>
      <c r="C654" s="107" t="s">
        <v>449</v>
      </c>
      <c r="D654" s="107" t="s">
        <v>644</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580</v>
      </c>
      <c r="C655" s="107" t="s">
        <v>449</v>
      </c>
      <c r="D655" s="107" t="s">
        <v>645</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580</v>
      </c>
      <c r="C656" s="107" t="s">
        <v>449</v>
      </c>
      <c r="D656" s="107" t="s">
        <v>646</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580</v>
      </c>
      <c r="C657" s="107" t="s">
        <v>449</v>
      </c>
      <c r="D657" s="107" t="s">
        <v>647</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580</v>
      </c>
      <c r="C658" s="107" t="s">
        <v>449</v>
      </c>
      <c r="D658" s="107" t="s">
        <v>648</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580</v>
      </c>
      <c r="C659" s="107" t="s">
        <v>449</v>
      </c>
      <c r="D659" s="107" t="s">
        <v>649</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580</v>
      </c>
      <c r="C660" s="107" t="s">
        <v>449</v>
      </c>
      <c r="D660" s="107" t="s">
        <v>650</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580</v>
      </c>
      <c r="C661" s="107" t="s">
        <v>449</v>
      </c>
      <c r="D661" s="107" t="s">
        <v>651</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580</v>
      </c>
      <c r="C662" s="107" t="s">
        <v>449</v>
      </c>
      <c r="D662" s="107" t="s">
        <v>653</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582</v>
      </c>
      <c r="C663" s="107" t="s">
        <v>449</v>
      </c>
      <c r="D663" s="107" t="s">
        <v>639</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582</v>
      </c>
      <c r="C664" s="107" t="s">
        <v>449</v>
      </c>
      <c r="D664" s="107" t="s">
        <v>640</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582</v>
      </c>
      <c r="C665" s="107" t="s">
        <v>449</v>
      </c>
      <c r="D665" s="107" t="s">
        <v>641</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582</v>
      </c>
      <c r="C666" s="107" t="s">
        <v>449</v>
      </c>
      <c r="D666" s="107" t="s">
        <v>642</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582</v>
      </c>
      <c r="C667" s="107" t="s">
        <v>449</v>
      </c>
      <c r="D667" s="107" t="s">
        <v>643</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582</v>
      </c>
      <c r="C668" s="107" t="s">
        <v>449</v>
      </c>
      <c r="D668" s="107" t="s">
        <v>633</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582</v>
      </c>
      <c r="C669" s="107" t="s">
        <v>449</v>
      </c>
      <c r="D669" s="107" t="s">
        <v>644</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582</v>
      </c>
      <c r="C670" s="107" t="s">
        <v>449</v>
      </c>
      <c r="D670" s="107" t="s">
        <v>645</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582</v>
      </c>
      <c r="C671" s="107" t="s">
        <v>449</v>
      </c>
      <c r="D671" s="107" t="s">
        <v>646</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582</v>
      </c>
      <c r="C672" s="107" t="s">
        <v>449</v>
      </c>
      <c r="D672" s="107" t="s">
        <v>647</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582</v>
      </c>
      <c r="C673" s="107" t="s">
        <v>449</v>
      </c>
      <c r="D673" s="107" t="s">
        <v>648</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582</v>
      </c>
      <c r="C674" s="107" t="s">
        <v>449</v>
      </c>
      <c r="D674" s="107" t="s">
        <v>649</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582</v>
      </c>
      <c r="C675" s="107" t="s">
        <v>449</v>
      </c>
      <c r="D675" s="107" t="s">
        <v>650</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582</v>
      </c>
      <c r="C676" s="107" t="s">
        <v>449</v>
      </c>
      <c r="D676" s="107" t="s">
        <v>651</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582</v>
      </c>
      <c r="C677" s="107" t="s">
        <v>449</v>
      </c>
      <c r="D677" s="107" t="s">
        <v>653</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584</v>
      </c>
      <c r="C678" s="107" t="s">
        <v>449</v>
      </c>
      <c r="D678" s="107" t="s">
        <v>639</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584</v>
      </c>
      <c r="C679" s="107" t="s">
        <v>449</v>
      </c>
      <c r="D679" s="107" t="s">
        <v>640</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584</v>
      </c>
      <c r="C680" s="107" t="s">
        <v>449</v>
      </c>
      <c r="D680" s="107" t="s">
        <v>641</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584</v>
      </c>
      <c r="C681" s="107" t="s">
        <v>449</v>
      </c>
      <c r="D681" s="107" t="s">
        <v>642</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584</v>
      </c>
      <c r="C682" s="107" t="s">
        <v>449</v>
      </c>
      <c r="D682" s="107" t="s">
        <v>643</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584</v>
      </c>
      <c r="C683" s="107" t="s">
        <v>449</v>
      </c>
      <c r="D683" s="107" t="s">
        <v>633</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584</v>
      </c>
      <c r="C684" s="107" t="s">
        <v>449</v>
      </c>
      <c r="D684" s="107" t="s">
        <v>644</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584</v>
      </c>
      <c r="C685" s="107" t="s">
        <v>449</v>
      </c>
      <c r="D685" s="107" t="s">
        <v>645</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584</v>
      </c>
      <c r="C686" s="107" t="s">
        <v>449</v>
      </c>
      <c r="D686" s="107" t="s">
        <v>646</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584</v>
      </c>
      <c r="C687" s="107" t="s">
        <v>449</v>
      </c>
      <c r="D687" s="107" t="s">
        <v>647</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584</v>
      </c>
      <c r="C688" s="107" t="s">
        <v>449</v>
      </c>
      <c r="D688" s="107" t="s">
        <v>648</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584</v>
      </c>
      <c r="C689" s="107" t="s">
        <v>449</v>
      </c>
      <c r="D689" s="107" t="s">
        <v>649</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584</v>
      </c>
      <c r="C690" s="107" t="s">
        <v>449</v>
      </c>
      <c r="D690" s="107" t="s">
        <v>650</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584</v>
      </c>
      <c r="C691" s="107" t="s">
        <v>449</v>
      </c>
      <c r="D691" s="107" t="s">
        <v>651</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584</v>
      </c>
      <c r="C692" s="107" t="s">
        <v>449</v>
      </c>
      <c r="D692" s="107" t="s">
        <v>653</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583</v>
      </c>
      <c r="C693" s="107" t="s">
        <v>449</v>
      </c>
      <c r="D693" s="107" t="s">
        <v>639</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583</v>
      </c>
      <c r="C694" s="107" t="s">
        <v>449</v>
      </c>
      <c r="D694" s="107" t="s">
        <v>640</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583</v>
      </c>
      <c r="C695" s="107" t="s">
        <v>449</v>
      </c>
      <c r="D695" s="107" t="s">
        <v>641</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583</v>
      </c>
      <c r="C696" s="107" t="s">
        <v>449</v>
      </c>
      <c r="D696" s="107" t="s">
        <v>642</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583</v>
      </c>
      <c r="C697" s="107" t="s">
        <v>449</v>
      </c>
      <c r="D697" s="107" t="s">
        <v>643</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583</v>
      </c>
      <c r="C698" s="107" t="s">
        <v>449</v>
      </c>
      <c r="D698" s="107" t="s">
        <v>633</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583</v>
      </c>
      <c r="C699" s="107" t="s">
        <v>449</v>
      </c>
      <c r="D699" s="107" t="s">
        <v>644</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583</v>
      </c>
      <c r="C700" s="107" t="s">
        <v>449</v>
      </c>
      <c r="D700" s="107" t="s">
        <v>645</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583</v>
      </c>
      <c r="C701" s="107" t="s">
        <v>449</v>
      </c>
      <c r="D701" s="107" t="s">
        <v>646</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583</v>
      </c>
      <c r="C702" s="107" t="s">
        <v>449</v>
      </c>
      <c r="D702" s="107" t="s">
        <v>647</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583</v>
      </c>
      <c r="C703" s="107" t="s">
        <v>449</v>
      </c>
      <c r="D703" s="107" t="s">
        <v>648</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583</v>
      </c>
      <c r="C704" s="107" t="s">
        <v>449</v>
      </c>
      <c r="D704" s="107" t="s">
        <v>649</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583</v>
      </c>
      <c r="C705" s="107" t="s">
        <v>449</v>
      </c>
      <c r="D705" s="107" t="s">
        <v>650</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583</v>
      </c>
      <c r="C706" s="107" t="s">
        <v>449</v>
      </c>
      <c r="D706" s="107" t="s">
        <v>651</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583</v>
      </c>
      <c r="C707" s="107" t="s">
        <v>449</v>
      </c>
      <c r="D707" s="107" t="s">
        <v>653</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585</v>
      </c>
      <c r="C708" s="107" t="s">
        <v>449</v>
      </c>
      <c r="D708" s="107" t="s">
        <v>639</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585</v>
      </c>
      <c r="C709" s="107" t="s">
        <v>449</v>
      </c>
      <c r="D709" s="107" t="s">
        <v>640</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585</v>
      </c>
      <c r="C710" s="107" t="s">
        <v>449</v>
      </c>
      <c r="D710" s="107" t="s">
        <v>641</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585</v>
      </c>
      <c r="C711" s="107" t="s">
        <v>449</v>
      </c>
      <c r="D711" s="107" t="s">
        <v>642</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585</v>
      </c>
      <c r="C712" s="107" t="s">
        <v>449</v>
      </c>
      <c r="D712" s="107" t="s">
        <v>643</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585</v>
      </c>
      <c r="C713" s="107" t="s">
        <v>449</v>
      </c>
      <c r="D713" s="107" t="s">
        <v>633</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585</v>
      </c>
      <c r="C714" s="107" t="s">
        <v>449</v>
      </c>
      <c r="D714" s="107" t="s">
        <v>644</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585</v>
      </c>
      <c r="C715" s="107" t="s">
        <v>449</v>
      </c>
      <c r="D715" s="107" t="s">
        <v>645</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585</v>
      </c>
      <c r="C716" s="107" t="s">
        <v>449</v>
      </c>
      <c r="D716" s="107" t="s">
        <v>646</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585</v>
      </c>
      <c r="C717" s="107" t="s">
        <v>449</v>
      </c>
      <c r="D717" s="107" t="s">
        <v>647</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585</v>
      </c>
      <c r="C718" s="107" t="s">
        <v>449</v>
      </c>
      <c r="D718" s="107" t="s">
        <v>648</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585</v>
      </c>
      <c r="C719" s="107" t="s">
        <v>449</v>
      </c>
      <c r="D719" s="107" t="s">
        <v>649</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585</v>
      </c>
      <c r="C720" s="107" t="s">
        <v>449</v>
      </c>
      <c r="D720" s="107" t="s">
        <v>650</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585</v>
      </c>
      <c r="C721" s="107" t="s">
        <v>449</v>
      </c>
      <c r="D721" s="107" t="s">
        <v>651</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585</v>
      </c>
      <c r="C722" s="107" t="s">
        <v>449</v>
      </c>
      <c r="D722" s="107" t="s">
        <v>653</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654</v>
      </c>
    </row>
    <row r="728" spans="1:33" ht="15.75" customHeight="1">
      <c r="B728" s="109" t="s">
        <v>611</v>
      </c>
      <c r="C728" s="109" t="s">
        <v>449</v>
      </c>
      <c r="D728" s="109" t="s">
        <v>637</v>
      </c>
      <c r="E728" s="109" t="s">
        <v>638</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536</v>
      </c>
      <c r="C729" s="107" t="s">
        <v>449</v>
      </c>
      <c r="D729" s="107" t="s">
        <v>639</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536</v>
      </c>
      <c r="C730" s="107" t="s">
        <v>449</v>
      </c>
      <c r="D730" s="107" t="s">
        <v>640</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536</v>
      </c>
      <c r="C731" s="107" t="s">
        <v>449</v>
      </c>
      <c r="D731" s="107" t="s">
        <v>641</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536</v>
      </c>
      <c r="C732" s="107" t="s">
        <v>449</v>
      </c>
      <c r="D732" s="107" t="s">
        <v>642</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536</v>
      </c>
      <c r="C733" s="107" t="s">
        <v>449</v>
      </c>
      <c r="D733" s="107" t="s">
        <v>643</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536</v>
      </c>
      <c r="C734" s="107" t="s">
        <v>449</v>
      </c>
      <c r="D734" s="107" t="s">
        <v>633</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536</v>
      </c>
      <c r="C735" s="107" t="s">
        <v>449</v>
      </c>
      <c r="D735" s="107" t="s">
        <v>644</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536</v>
      </c>
      <c r="C736" s="107" t="s">
        <v>449</v>
      </c>
      <c r="D736" s="107" t="s">
        <v>645</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536</v>
      </c>
      <c r="C737" s="107" t="s">
        <v>449</v>
      </c>
      <c r="D737" s="107" t="s">
        <v>646</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536</v>
      </c>
      <c r="C738" s="107" t="s">
        <v>449</v>
      </c>
      <c r="D738" s="107" t="s">
        <v>647</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536</v>
      </c>
      <c r="C739" s="107" t="s">
        <v>449</v>
      </c>
      <c r="D739" s="107" t="s">
        <v>648</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536</v>
      </c>
      <c r="C740" s="107" t="s">
        <v>449</v>
      </c>
      <c r="D740" s="107" t="s">
        <v>649</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536</v>
      </c>
      <c r="C741" s="107" t="s">
        <v>449</v>
      </c>
      <c r="D741" s="107" t="s">
        <v>650</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536</v>
      </c>
      <c r="C742" s="107" t="s">
        <v>449</v>
      </c>
      <c r="D742" s="107" t="s">
        <v>651</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536</v>
      </c>
      <c r="C743" s="107" t="s">
        <v>449</v>
      </c>
      <c r="D743" s="107" t="s">
        <v>653</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539</v>
      </c>
      <c r="C744" s="107" t="s">
        <v>449</v>
      </c>
      <c r="D744" s="107" t="s">
        <v>639</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539</v>
      </c>
      <c r="C745" s="107" t="s">
        <v>449</v>
      </c>
      <c r="D745" s="107" t="s">
        <v>640</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539</v>
      </c>
      <c r="C746" s="107" t="s">
        <v>449</v>
      </c>
      <c r="D746" s="107" t="s">
        <v>641</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539</v>
      </c>
      <c r="C747" s="107" t="s">
        <v>449</v>
      </c>
      <c r="D747" s="107" t="s">
        <v>642</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539</v>
      </c>
      <c r="C748" s="107" t="s">
        <v>449</v>
      </c>
      <c r="D748" s="107" t="s">
        <v>643</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539</v>
      </c>
      <c r="C749" s="107" t="s">
        <v>449</v>
      </c>
      <c r="D749" s="107" t="s">
        <v>633</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539</v>
      </c>
      <c r="C750" s="107" t="s">
        <v>449</v>
      </c>
      <c r="D750" s="107" t="s">
        <v>644</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539</v>
      </c>
      <c r="C751" s="107" t="s">
        <v>449</v>
      </c>
      <c r="D751" s="107" t="s">
        <v>645</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539</v>
      </c>
      <c r="C752" s="107" t="s">
        <v>449</v>
      </c>
      <c r="D752" s="107" t="s">
        <v>646</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539</v>
      </c>
      <c r="C753" s="107" t="s">
        <v>449</v>
      </c>
      <c r="D753" s="107" t="s">
        <v>647</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539</v>
      </c>
      <c r="C754" s="107" t="s">
        <v>449</v>
      </c>
      <c r="D754" s="107" t="s">
        <v>648</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539</v>
      </c>
      <c r="C755" s="107" t="s">
        <v>449</v>
      </c>
      <c r="D755" s="107" t="s">
        <v>649</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539</v>
      </c>
      <c r="C756" s="107" t="s">
        <v>449</v>
      </c>
      <c r="D756" s="107" t="s">
        <v>650</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539</v>
      </c>
      <c r="C757" s="107" t="s">
        <v>449</v>
      </c>
      <c r="D757" s="107" t="s">
        <v>651</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539</v>
      </c>
      <c r="C758" s="107" t="s">
        <v>449</v>
      </c>
      <c r="D758" s="107" t="s">
        <v>653</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538</v>
      </c>
      <c r="C759" s="107" t="s">
        <v>449</v>
      </c>
      <c r="D759" s="107" t="s">
        <v>639</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538</v>
      </c>
      <c r="C760" s="107" t="s">
        <v>449</v>
      </c>
      <c r="D760" s="107" t="s">
        <v>640</v>
      </c>
      <c r="E760" s="107" t="str">
        <f t="shared" si="300"/>
        <v>hard coal</v>
      </c>
      <c r="F760" s="107">
        <f>F34/SUMIFS(F$3:F$722,$B$3:$B$722,$B760)*SUMIFS(Calculations!$E$3:$E$53,Calculations!$A$3:$A$53,$B760)</f>
        <v>6.8707146348441342E-2</v>
      </c>
      <c r="G760" s="107">
        <f>G34/SUMIFS(G$3:G$722,$B$3:$B$722,$B760)*SUMIFS(Calculations!$E$3:$E$53,Calculations!$A$3:$A$53,$B760)</f>
        <v>6.268538413418577E-2</v>
      </c>
      <c r="H760" s="107">
        <f>H34/SUMIFS(H$3:H$722,$B$3:$B$722,$B760)*SUMIFS(Calculations!$E$3:$E$53,Calculations!$A$3:$A$53,$B760)</f>
        <v>5.6656902946136907E-2</v>
      </c>
      <c r="I760" s="107">
        <f>I34/SUMIFS(I$3:I$722,$B$3:$B$722,$B760)*SUMIFS(Calculations!$E$3:$E$53,Calculations!$A$3:$A$53,$B760)</f>
        <v>5.392958285165473E-2</v>
      </c>
      <c r="J760" s="107">
        <f>J34/SUMIFS(J$3:J$722,$B$3:$B$722,$B760)*SUMIFS(Calculations!$E$3:$E$53,Calculations!$A$3:$A$53,$B760)</f>
        <v>5.1452776261160904E-2</v>
      </c>
      <c r="K760" s="107">
        <f>K34/SUMIFS(K$3:K$722,$B$3:$B$722,$B760)*SUMIFS(Calculations!$E$3:$E$53,Calculations!$A$3:$A$53,$B760)</f>
        <v>4.9648669402708533E-2</v>
      </c>
      <c r="L760" s="107">
        <f>L34/SUMIFS(L$3:L$722,$B$3:$B$722,$B760)*SUMIFS(Calculations!$E$3:$E$53,Calculations!$A$3:$A$53,$B760)</f>
        <v>4.796679281257301E-2</v>
      </c>
      <c r="M760" s="107">
        <f>M34/SUMIFS(M$3:M$722,$B$3:$B$722,$B760)*SUMIFS(Calculations!$E$3:$E$53,Calculations!$A$3:$A$53,$B760)</f>
        <v>4.7584397722816613E-2</v>
      </c>
      <c r="N760" s="107">
        <f>N34/SUMIFS(N$3:N$722,$B$3:$B$722,$B760)*SUMIFS(Calculations!$E$3:$E$53,Calculations!$A$3:$A$53,$B760)</f>
        <v>4.7208051380144264E-2</v>
      </c>
      <c r="O760" s="107">
        <f>O34/SUMIFS(O$3:O$722,$B$3:$B$722,$B760)*SUMIFS(Calculations!$E$3:$E$53,Calculations!$A$3:$A$53,$B760)</f>
        <v>4.7065465846943579E-2</v>
      </c>
      <c r="P760" s="107">
        <f>P34/SUMIFS(P$3:P$722,$B$3:$B$722,$B760)*SUMIFS(Calculations!$E$3:$E$53,Calculations!$A$3:$A$53,$B760)</f>
        <v>4.6923739040704265E-2</v>
      </c>
      <c r="Q760" s="107">
        <f>Q34/SUMIFS(Q$3:Q$722,$B$3:$B$722,$B760)*SUMIFS(Calculations!$E$3:$E$53,Calculations!$A$3:$A$53,$B760)</f>
        <v>4.6933323330422348E-2</v>
      </c>
      <c r="R760" s="107">
        <f>R34/SUMIFS(R$3:R$722,$B$3:$B$722,$B760)*SUMIFS(Calculations!$E$3:$E$53,Calculations!$A$3:$A$53,$B760)</f>
        <v>4.6942911536170036E-2</v>
      </c>
    </row>
    <row r="761" spans="2:18" ht="15.75" customHeight="1">
      <c r="B761" s="107" t="s">
        <v>538</v>
      </c>
      <c r="C761" s="107" t="s">
        <v>449</v>
      </c>
      <c r="D761" s="107" t="s">
        <v>641</v>
      </c>
      <c r="E761" s="107" t="str">
        <f t="shared" si="300"/>
        <v>solar thermal</v>
      </c>
      <c r="F761" s="107">
        <f>F35/SUMIFS(F$3:F$722,$B$3:$B$722,$B761)*SUMIFS(Calculations!$E$3:$E$53,Calculations!$A$3:$A$53,$B761)</f>
        <v>3.762179891332062E-3</v>
      </c>
      <c r="G761" s="107">
        <f>G35/SUMIFS(G$3:G$722,$B$3:$B$722,$B761)*SUMIFS(Calculations!$E$3:$E$53,Calculations!$A$3:$A$53,$B761)</f>
        <v>3.7642776073077097E-3</v>
      </c>
      <c r="H761" s="107">
        <f>H35/SUMIFS(H$3:H$722,$B$3:$B$722,$B761)*SUMIFS(Calculations!$E$3:$E$53,Calculations!$A$3:$A$53,$B761)</f>
        <v>3.7663776638770501E-3</v>
      </c>
      <c r="I761" s="107">
        <f>I35/SUMIFS(I$3:I$722,$B$3:$B$722,$B761)*SUMIFS(Calculations!$E$3:$E$53,Calculations!$A$3:$A$53,$B761)</f>
        <v>3.5850737635232609E-3</v>
      </c>
      <c r="J761" s="107">
        <f>J35/SUMIFS(J$3:J$722,$B$3:$B$722,$B761)*SUMIFS(Calculations!$E$3:$E$53,Calculations!$A$3:$A$53,$B761)</f>
        <v>3.420423234901038E-3</v>
      </c>
      <c r="K761" s="107">
        <f>K35/SUMIFS(K$3:K$722,$B$3:$B$722,$B761)*SUMIFS(Calculations!$E$3:$E$53,Calculations!$A$3:$A$53,$B761)</f>
        <v>3.3004917275014489E-3</v>
      </c>
      <c r="L761" s="107">
        <f>L35/SUMIFS(L$3:L$722,$B$3:$B$722,$B761)*SUMIFS(Calculations!$E$3:$E$53,Calculations!$A$3:$A$53,$B761)</f>
        <v>3.1886857145870767E-3</v>
      </c>
      <c r="M761" s="107">
        <f>M35/SUMIFS(M$3:M$722,$B$3:$B$722,$B761)*SUMIFS(Calculations!$E$3:$E$53,Calculations!$A$3:$A$53,$B761)</f>
        <v>3.1632652582976816E-3</v>
      </c>
      <c r="N761" s="107">
        <f>N35/SUMIFS(N$3:N$722,$B$3:$B$722,$B761)*SUMIFS(Calculations!$E$3:$E$53,Calculations!$A$3:$A$53,$B761)</f>
        <v>3.138246904218735E-3</v>
      </c>
      <c r="O761" s="107">
        <f>O35/SUMIFS(O$3:O$722,$B$3:$B$722,$B761)*SUMIFS(Calculations!$E$3:$E$53,Calculations!$A$3:$A$53,$B761)</f>
        <v>3.1287682539658328E-3</v>
      </c>
      <c r="P761" s="107">
        <f>P35/SUMIFS(P$3:P$722,$B$3:$B$722,$B761)*SUMIFS(Calculations!$E$3:$E$53,Calculations!$A$3:$A$53,$B761)</f>
        <v>3.1193466892555301E-3</v>
      </c>
      <c r="Q761" s="107">
        <f>Q35/SUMIFS(Q$3:Q$722,$B$3:$B$722,$B761)*SUMIFS(Calculations!$E$3:$E$53,Calculations!$A$3:$A$53,$B761)</f>
        <v>3.1199838235293998E-3</v>
      </c>
      <c r="R761" s="107">
        <f>R35/SUMIFS(R$3:R$722,$B$3:$B$722,$B761)*SUMIFS(Calculations!$E$3:$E$53,Calculations!$A$3:$A$53,$B761)</f>
        <v>3.1206212181289442E-3</v>
      </c>
    </row>
    <row r="762" spans="2:18" ht="15.75" customHeight="1">
      <c r="B762" s="107" t="s">
        <v>538</v>
      </c>
      <c r="C762" s="107" t="s">
        <v>449</v>
      </c>
      <c r="D762" s="107" t="s">
        <v>642</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538</v>
      </c>
      <c r="C763" s="107" t="s">
        <v>449</v>
      </c>
      <c r="D763" s="107" t="s">
        <v>643</v>
      </c>
      <c r="E763" s="107" t="str">
        <f t="shared" si="300"/>
        <v>hydro</v>
      </c>
      <c r="F763" s="107">
        <f>F37/SUMIFS(F$3:F$722,$B$3:$B$722,$B763)*SUMIFS(Calculations!$E$3:$E$53,Calculations!$A$3:$A$53,$B763)</f>
        <v>1.3725754479343905E-2</v>
      </c>
      <c r="G763" s="107">
        <f>G37/SUMIFS(G$3:G$722,$B$3:$B$722,$B763)*SUMIFS(Calculations!$E$3:$E$53,Calculations!$A$3:$A$53,$B763)</f>
        <v>1.5361104650609973E-2</v>
      </c>
      <c r="H763" s="107">
        <f>H37/SUMIFS(H$3:H$722,$B$3:$B$722,$B763)*SUMIFS(Calculations!$E$3:$E$53,Calculations!$A$3:$A$53,$B763)</f>
        <v>1.69982795161354E-2</v>
      </c>
      <c r="I763" s="107">
        <f>I37/SUMIFS(I$3:I$722,$B$3:$B$722,$B763)*SUMIFS(Calculations!$E$3:$E$53,Calculations!$A$3:$A$53,$B763)</f>
        <v>1.6180025307287189E-2</v>
      </c>
      <c r="J763" s="107">
        <f>J37/SUMIFS(J$3:J$722,$B$3:$B$722,$B763)*SUMIFS(Calculations!$E$3:$E$53,Calculations!$A$3:$A$53,$B763)</f>
        <v>1.5436930493710008E-2</v>
      </c>
      <c r="K763" s="107">
        <f>K37/SUMIFS(K$3:K$722,$B$3:$B$722,$B763)*SUMIFS(Calculations!$E$3:$E$53,Calculations!$A$3:$A$53,$B763)</f>
        <v>1.4895659950099373E-2</v>
      </c>
      <c r="L763" s="107">
        <f>L37/SUMIFS(L$3:L$722,$B$3:$B$722,$B763)*SUMIFS(Calculations!$E$3:$E$53,Calculations!$A$3:$A$53,$B763)</f>
        <v>1.4391061094458648E-2</v>
      </c>
      <c r="M763" s="107">
        <f>M37/SUMIFS(M$3:M$722,$B$3:$B$722,$B763)*SUMIFS(Calculations!$E$3:$E$53,Calculations!$A$3:$A$53,$B763)</f>
        <v>1.4276334410095818E-2</v>
      </c>
      <c r="N763" s="107">
        <f>N37/SUMIFS(N$3:N$722,$B$3:$B$722,$B763)*SUMIFS(Calculations!$E$3:$E$53,Calculations!$A$3:$A$53,$B763)</f>
        <v>1.4163422478892984E-2</v>
      </c>
      <c r="O763" s="107">
        <f>O37/SUMIFS(O$3:O$722,$B$3:$B$722,$B763)*SUMIFS(Calculations!$E$3:$E$53,Calculations!$A$3:$A$53,$B763)</f>
        <v>1.4120643777229628E-2</v>
      </c>
      <c r="P763" s="107">
        <f>P37/SUMIFS(P$3:P$722,$B$3:$B$722,$B763)*SUMIFS(Calculations!$E$3:$E$53,Calculations!$A$3:$A$53,$B763)</f>
        <v>1.4078122711973463E-2</v>
      </c>
      <c r="Q763" s="107">
        <f>Q37/SUMIFS(Q$3:Q$722,$B$3:$B$722,$B763)*SUMIFS(Calculations!$E$3:$E$53,Calculations!$A$3:$A$53,$B763)</f>
        <v>1.4080998203345563E-2</v>
      </c>
      <c r="R763" s="107">
        <f>R37/SUMIFS(R$3:R$722,$B$3:$B$722,$B763)*SUMIFS(Calculations!$E$3:$E$53,Calculations!$A$3:$A$53,$B763)</f>
        <v>1.4083874869610085E-2</v>
      </c>
    </row>
    <row r="764" spans="2:18" ht="15.75" customHeight="1">
      <c r="B764" s="107" t="s">
        <v>538</v>
      </c>
      <c r="C764" s="107" t="s">
        <v>449</v>
      </c>
      <c r="D764" s="107" t="s">
        <v>633</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538</v>
      </c>
      <c r="C765" s="107" t="s">
        <v>449</v>
      </c>
      <c r="D765" s="107" t="s">
        <v>644</v>
      </c>
      <c r="E765" s="107" t="str">
        <f t="shared" si="300"/>
        <v>onshore wind</v>
      </c>
      <c r="F765" s="107">
        <f>F39/SUMIFS(F$3:F$722,$B$3:$B$722,$B765)*SUMIFS(Calculations!$E$3:$E$53,Calculations!$A$3:$A$53,$B765)</f>
        <v>1.5711559031699211E-3</v>
      </c>
      <c r="G765" s="107">
        <f>G39/SUMIFS(G$3:G$722,$B$3:$B$722,$B765)*SUMIFS(Calculations!$E$3:$E$53,Calculations!$A$3:$A$53,$B765)</f>
        <v>1.5726877265276296E-3</v>
      </c>
      <c r="H765" s="107">
        <f>H39/SUMIFS(H$3:H$722,$B$3:$B$722,$B765)*SUMIFS(Calculations!$E$3:$E$53,Calculations!$A$3:$A$53,$B765)</f>
        <v>1.5742212590662441E-3</v>
      </c>
      <c r="I765" s="107">
        <f>I39/SUMIFS(I$3:I$722,$B$3:$B$722,$B765)*SUMIFS(Calculations!$E$3:$E$53,Calculations!$A$3:$A$53,$B765)</f>
        <v>1.4978307459638002E-3</v>
      </c>
      <c r="J765" s="107">
        <f>J39/SUMIFS(J$3:J$722,$B$3:$B$722,$B765)*SUMIFS(Calculations!$E$3:$E$53,Calculations!$A$3:$A$53,$B765)</f>
        <v>1.4284569578682522E-3</v>
      </c>
      <c r="K765" s="107">
        <f>K39/SUMIFS(K$3:K$722,$B$3:$B$722,$B765)*SUMIFS(Calculations!$E$3:$E$53,Calculations!$A$3:$A$53,$B765)</f>
        <v>1.3775465859517523E-3</v>
      </c>
      <c r="L765" s="107">
        <f>L39/SUMIFS(L$3:L$722,$B$3:$B$722,$B765)*SUMIFS(Calculations!$E$3:$E$53,Calculations!$A$3:$A$53,$B765)</f>
        <v>1.330085448979574E-3</v>
      </c>
      <c r="M765" s="107">
        <f>M39/SUMIFS(M$3:M$722,$B$3:$B$722,$B765)*SUMIFS(Calculations!$E$3:$E$53,Calculations!$A$3:$A$53,$B765)</f>
        <v>1.3177346388741178E-3</v>
      </c>
      <c r="N765" s="107">
        <f>N39/SUMIFS(N$3:N$722,$B$3:$B$722,$B765)*SUMIFS(Calculations!$E$3:$E$53,Calculations!$A$3:$A$53,$B765)</f>
        <v>1.3055791945790817E-3</v>
      </c>
      <c r="O765" s="107">
        <f>O39/SUMIFS(O$3:O$722,$B$3:$B$722,$B765)*SUMIFS(Calculations!$E$3:$E$53,Calculations!$A$3:$A$53,$B765)</f>
        <v>1.2997042726521329E-3</v>
      </c>
      <c r="P765" s="107">
        <f>P39/SUMIFS(P$3:P$722,$B$3:$B$722,$B765)*SUMIFS(Calculations!$E$3:$E$53,Calculations!$A$3:$A$53,$B765)</f>
        <v>1.2938647326727168E-3</v>
      </c>
      <c r="Q765" s="107">
        <f>Q39/SUMIFS(Q$3:Q$722,$B$3:$B$722,$B765)*SUMIFS(Calculations!$E$3:$E$53,Calculations!$A$3:$A$53,$B765)</f>
        <v>1.2916414186414042E-3</v>
      </c>
      <c r="R765" s="107">
        <f>R39/SUMIFS(R$3:R$722,$B$3:$B$722,$B765)*SUMIFS(Calculations!$E$3:$E$53,Calculations!$A$3:$A$53,$B765)</f>
        <v>1.2894171961897684E-3</v>
      </c>
    </row>
    <row r="766" spans="2:18" ht="15.75" customHeight="1">
      <c r="B766" s="107" t="s">
        <v>538</v>
      </c>
      <c r="C766" s="107" t="s">
        <v>449</v>
      </c>
      <c r="D766" s="107" t="s">
        <v>645</v>
      </c>
      <c r="E766" s="107" t="str">
        <f t="shared" si="300"/>
        <v>natural gas nonpeaker</v>
      </c>
      <c r="F766" s="107">
        <f>F40/SUMIFS(F$3:F$722,$B$3:$B$722,$B766)*SUMIFS(Calculations!$E$3:$E$53,Calculations!$A$3:$A$53,$B766)</f>
        <v>2.8753426887263484E-2</v>
      </c>
      <c r="G766" s="107">
        <f>G40/SUMIFS(G$3:G$722,$B$3:$B$722,$B766)*SUMIFS(Calculations!$E$3:$E$53,Calculations!$A$3:$A$53,$B766)</f>
        <v>3.2194574565159756E-2</v>
      </c>
      <c r="H766" s="107">
        <f>H40/SUMIFS(H$3:H$722,$B$3:$B$722,$B766)*SUMIFS(Calculations!$E$3:$E$53,Calculations!$A$3:$A$53,$B766)</f>
        <v>3.5639561813640835E-2</v>
      </c>
      <c r="I766" s="107">
        <f>I40/SUMIFS(I$3:I$722,$B$3:$B$722,$B766)*SUMIFS(Calculations!$E$3:$E$53,Calculations!$A$3:$A$53,$B766)</f>
        <v>4.3391950255610101E-2</v>
      </c>
      <c r="J766" s="107">
        <f>J40/SUMIFS(J$3:J$722,$B$3:$B$722,$B766)*SUMIFS(Calculations!$E$3:$E$53,Calculations!$A$3:$A$53,$B766)</f>
        <v>5.0432255800963811E-2</v>
      </c>
      <c r="K766" s="107">
        <f>K40/SUMIFS(K$3:K$722,$B$3:$B$722,$B766)*SUMIFS(Calculations!$E$3:$E$53,Calculations!$A$3:$A$53,$B766)</f>
        <v>5.5594563087805741E-2</v>
      </c>
      <c r="L766" s="107">
        <f>L40/SUMIFS(L$3:L$722,$B$3:$B$722,$B766)*SUMIFS(Calculations!$E$3:$E$53,Calculations!$A$3:$A$53,$B766)</f>
        <v>6.0407118251125422E-2</v>
      </c>
      <c r="M766" s="107">
        <f>M40/SUMIFS(M$3:M$722,$B$3:$B$722,$B766)*SUMIFS(Calculations!$E$3:$E$53,Calculations!$A$3:$A$53,$B766)</f>
        <v>6.1374808290569974E-2</v>
      </c>
      <c r="N766" s="107">
        <f>N40/SUMIFS(N$3:N$722,$B$3:$B$722,$B766)*SUMIFS(Calculations!$E$3:$E$53,Calculations!$A$3:$A$53,$B766)</f>
        <v>6.2327191354425292E-2</v>
      </c>
      <c r="O766" s="107">
        <f>O40/SUMIFS(O$3:O$722,$B$3:$B$722,$B766)*SUMIFS(Calculations!$E$3:$E$53,Calculations!$A$3:$A$53,$B766)</f>
        <v>6.2536690375087856E-2</v>
      </c>
      <c r="P766" s="107">
        <f>P40/SUMIFS(P$3:P$722,$B$3:$B$722,$B766)*SUMIFS(Calculations!$E$3:$E$53,Calculations!$A$3:$A$53,$B766)</f>
        <v>6.2744927679688534E-2</v>
      </c>
      <c r="Q766" s="107">
        <f>Q40/SUMIFS(Q$3:Q$722,$B$3:$B$722,$B766)*SUMIFS(Calculations!$E$3:$E$53,Calculations!$A$3:$A$53,$B766)</f>
        <v>6.2512706818753955E-2</v>
      </c>
      <c r="R766" s="107">
        <f>R40/SUMIFS(R$3:R$722,$B$3:$B$722,$B766)*SUMIFS(Calculations!$E$3:$E$53,Calculations!$A$3:$A$53,$B766)</f>
        <v>6.2280391075069323E-2</v>
      </c>
    </row>
    <row r="767" spans="2:18" ht="15.75" customHeight="1">
      <c r="B767" s="107" t="s">
        <v>538</v>
      </c>
      <c r="C767" s="107" t="s">
        <v>449</v>
      </c>
      <c r="D767" s="107" t="s">
        <v>646</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538</v>
      </c>
      <c r="C768" s="107" t="s">
        <v>449</v>
      </c>
      <c r="D768" s="107" t="s">
        <v>647</v>
      </c>
      <c r="E768" s="107" t="str">
        <f t="shared" si="300"/>
        <v>nuclear</v>
      </c>
      <c r="F768" s="107">
        <f>F42/SUMIFS(F$3:F$722,$B$3:$B$722,$B768)*SUMIFS(Calculations!$E$3:$E$53,Calculations!$A$3:$A$53,$B768)</f>
        <v>6.7828326017433965E-2</v>
      </c>
      <c r="G768" s="107">
        <f>G42/SUMIFS(G$3:G$722,$B$3:$B$722,$B768)*SUMIFS(Calculations!$E$3:$E$53,Calculations!$A$3:$A$53,$B768)</f>
        <v>6.7866145730259494E-2</v>
      </c>
      <c r="H768" s="107">
        <f>H42/SUMIFS(H$3:H$722,$B$3:$B$722,$B768)*SUMIFS(Calculations!$E$3:$E$53,Calculations!$A$3:$A$53,$B768)</f>
        <v>6.7904007641639258E-2</v>
      </c>
      <c r="I768" s="107">
        <f>I42/SUMIFS(I$3:I$722,$B$3:$B$722,$B768)*SUMIFS(Calculations!$E$3:$E$53,Calculations!$A$3:$A$53,$B768)</f>
        <v>6.4635280356757863E-2</v>
      </c>
      <c r="J768" s="107">
        <f>J42/SUMIFS(J$3:J$722,$B$3:$B$722,$B768)*SUMIFS(Calculations!$E$3:$E$53,Calculations!$A$3:$A$53,$B768)</f>
        <v>6.1666796643349689E-2</v>
      </c>
      <c r="K768" s="107">
        <f>K42/SUMIFS(K$3:K$722,$B$3:$B$722,$B768)*SUMIFS(Calculations!$E$3:$E$53,Calculations!$A$3:$A$53,$B768)</f>
        <v>5.9504551982374324E-2</v>
      </c>
      <c r="L768" s="107">
        <f>L42/SUMIFS(L$3:L$722,$B$3:$B$722,$B768)*SUMIFS(Calculations!$E$3:$E$53,Calculations!$A$3:$A$53,$B768)</f>
        <v>5.7488801828550498E-2</v>
      </c>
      <c r="M768" s="107">
        <f>M42/SUMIFS(M$3:M$722,$B$3:$B$722,$B768)*SUMIFS(Calculations!$E$3:$E$53,Calculations!$A$3:$A$53,$B768)</f>
        <v>5.7030496525106202E-2</v>
      </c>
      <c r="N768" s="107">
        <f>N42/SUMIFS(N$3:N$722,$B$3:$B$722,$B768)*SUMIFS(Calculations!$E$3:$E$53,Calculations!$A$3:$A$53,$B768)</f>
        <v>5.657944072078485E-2</v>
      </c>
      <c r="O768" s="107">
        <f>O42/SUMIFS(O$3:O$722,$B$3:$B$722,$B768)*SUMIFS(Calculations!$E$3:$E$53,Calculations!$A$3:$A$53,$B768)</f>
        <v>5.6408550173780346E-2</v>
      </c>
      <c r="P768" s="107">
        <f>P42/SUMIFS(P$3:P$722,$B$3:$B$722,$B768)*SUMIFS(Calculations!$E$3:$E$53,Calculations!$A$3:$A$53,$B768)</f>
        <v>5.6238688821792074E-2</v>
      </c>
      <c r="Q768" s="107">
        <f>Q42/SUMIFS(Q$3:Q$722,$B$3:$B$722,$B768)*SUMIFS(Calculations!$E$3:$E$53,Calculations!$A$3:$A$53,$B768)</f>
        <v>5.6250175713034166E-2</v>
      </c>
      <c r="R768" s="107">
        <f>R42/SUMIFS(R$3:R$722,$B$3:$B$722,$B768)*SUMIFS(Calculations!$E$3:$E$53,Calculations!$A$3:$A$53,$B768)</f>
        <v>5.6261667297686786E-2</v>
      </c>
    </row>
    <row r="769" spans="2:18" ht="15.75" customHeight="1">
      <c r="B769" s="107" t="s">
        <v>538</v>
      </c>
      <c r="C769" s="107" t="s">
        <v>449</v>
      </c>
      <c r="D769" s="107" t="s">
        <v>648</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538</v>
      </c>
      <c r="C770" s="107" t="s">
        <v>449</v>
      </c>
      <c r="D770" s="107" t="s">
        <v>649</v>
      </c>
      <c r="E770" s="107" t="str">
        <f t="shared" si="300"/>
        <v>crude oil</v>
      </c>
      <c r="F770" s="107">
        <f>F44/SUMIFS(F$3:F$722,$B$3:$B$722,$B770)*SUMIFS(Calculations!$E$3:$E$53,Calculations!$A$3:$A$53,$B770)</f>
        <v>5.9849416327938489E-5</v>
      </c>
      <c r="G770" s="107">
        <f>G44/SUMIFS(G$3:G$722,$B$3:$B$722,$B770)*SUMIFS(Calculations!$E$3:$E$53,Calculations!$A$3:$A$53,$B770)</f>
        <v>5.9882787160910496E-5</v>
      </c>
      <c r="H770" s="107">
        <f>H44/SUMIFS(H$3:H$722,$B$3:$B$722,$B770)*SUMIFS(Calculations!$E$3:$E$53,Calculations!$A$3:$A$53,$B770)</f>
        <v>5.9916195228456733E-5</v>
      </c>
      <c r="I770" s="107">
        <f>I44/SUMIFS(I$3:I$722,$B$3:$B$722,$B770)*SUMIFS(Calculations!$E$3:$E$53,Calculations!$A$3:$A$53,$B770)</f>
        <v>5.7031981042114058E-5</v>
      </c>
      <c r="J770" s="107">
        <f>J44/SUMIFS(J$3:J$722,$B$3:$B$722,$B770)*SUMIFS(Calculations!$E$3:$E$53,Calculations!$A$3:$A$53,$B770)</f>
        <v>5.4412691608658113E-5</v>
      </c>
      <c r="K770" s="107">
        <f>K44/SUMIFS(K$3:K$722,$B$3:$B$722,$B770)*SUMIFS(Calculations!$E$3:$E$53,Calculations!$A$3:$A$53,$B770)</f>
        <v>5.2504800193435592E-5</v>
      </c>
      <c r="L770" s="107">
        <f>L44/SUMIFS(L$3:L$722,$B$3:$B$722,$B770)*SUMIFS(Calculations!$E$3:$E$53,Calculations!$A$3:$A$53,$B770)</f>
        <v>5.0726170566953291E-5</v>
      </c>
      <c r="M770" s="107">
        <f>M44/SUMIFS(M$3:M$722,$B$3:$B$722,$B770)*SUMIFS(Calculations!$E$3:$E$53,Calculations!$A$3:$A$53,$B770)</f>
        <v>5.0321777498132907E-5</v>
      </c>
      <c r="N770" s="107">
        <f>N44/SUMIFS(N$3:N$722,$B$3:$B$722,$B770)*SUMIFS(Calculations!$E$3:$E$53,Calculations!$A$3:$A$53,$B770)</f>
        <v>4.9923781141669329E-5</v>
      </c>
      <c r="O770" s="107">
        <f>O44/SUMIFS(O$3:O$722,$B$3:$B$722,$B770)*SUMIFS(Calculations!$E$3:$E$53,Calculations!$A$3:$A$53,$B770)</f>
        <v>4.9772993114089931E-5</v>
      </c>
      <c r="P770" s="107">
        <f>P44/SUMIFS(P$3:P$722,$B$3:$B$722,$B770)*SUMIFS(Calculations!$E$3:$E$53,Calculations!$A$3:$A$53,$B770)</f>
        <v>4.9623113213315732E-5</v>
      </c>
      <c r="Q770" s="107">
        <f>Q44/SUMIFS(Q$3:Q$722,$B$3:$B$722,$B770)*SUMIFS(Calculations!$E$3:$E$53,Calculations!$A$3:$A$53,$B770)</f>
        <v>4.9633248856882771E-5</v>
      </c>
      <c r="R770" s="107">
        <f>R44/SUMIFS(R$3:R$722,$B$3:$B$722,$B770)*SUMIFS(Calculations!$E$3:$E$53,Calculations!$A$3:$A$53,$B770)</f>
        <v>4.9643388641756214E-5</v>
      </c>
    </row>
    <row r="771" spans="2:18" ht="15.75" customHeight="1">
      <c r="B771" s="107" t="s">
        <v>538</v>
      </c>
      <c r="C771" s="107" t="s">
        <v>449</v>
      </c>
      <c r="D771" s="107" t="s">
        <v>650</v>
      </c>
      <c r="E771" s="107" t="str">
        <f t="shared" si="300"/>
        <v>solar PV</v>
      </c>
      <c r="F771" s="107">
        <f>F45/SUMIFS(F$3:F$722,$B$3:$B$722,$B771)*SUMIFS(Calculations!$E$3:$E$53,Calculations!$A$3:$A$53,$B771)</f>
        <v>5.4410522639047965E-3</v>
      </c>
      <c r="G771" s="107">
        <f>G45/SUMIFS(G$3:G$722,$B$3:$B$722,$B771)*SUMIFS(Calculations!$E$3:$E$53,Calculations!$A$3:$A$53,$B771)</f>
        <v>5.756550561331902E-3</v>
      </c>
      <c r="H771" s="107">
        <f>H45/SUMIFS(H$3:H$722,$B$3:$B$722,$B771)*SUMIFS(Calculations!$E$3:$E$53,Calculations!$A$3:$A$53,$B771)</f>
        <v>6.0724008860753983E-3</v>
      </c>
      <c r="I771" s="107">
        <f>I45/SUMIFS(I$3:I$722,$B$3:$B$722,$B771)*SUMIFS(Calculations!$E$3:$E$53,Calculations!$A$3:$A$53,$B771)</f>
        <v>5.9763053690469557E-3</v>
      </c>
      <c r="J771" s="107">
        <f>J45/SUMIFS(J$3:J$722,$B$3:$B$722,$B771)*SUMIFS(Calculations!$E$3:$E$53,Calculations!$A$3:$A$53,$B771)</f>
        <v>5.8890365477690674E-3</v>
      </c>
      <c r="K771" s="107">
        <f>K45/SUMIFS(K$3:K$722,$B$3:$B$722,$B771)*SUMIFS(Calculations!$E$3:$E$53,Calculations!$A$3:$A$53,$B771)</f>
        <v>5.8449796808448832E-3</v>
      </c>
      <c r="L771" s="107">
        <f>L45/SUMIFS(L$3:L$722,$B$3:$B$722,$B771)*SUMIFS(Calculations!$E$3:$E$53,Calculations!$A$3:$A$53,$B771)</f>
        <v>5.8039077161952581E-3</v>
      </c>
      <c r="M771" s="107">
        <f>M45/SUMIFS(M$3:M$722,$B$3:$B$722,$B771)*SUMIFS(Calculations!$E$3:$E$53,Calculations!$A$3:$A$53,$B771)</f>
        <v>5.9607418631203186E-3</v>
      </c>
      <c r="N771" s="107">
        <f>N45/SUMIFS(N$3:N$722,$B$3:$B$722,$B771)*SUMIFS(Calculations!$E$3:$E$53,Calculations!$A$3:$A$53,$B771)</f>
        <v>6.1150951986691298E-3</v>
      </c>
      <c r="O771" s="107">
        <f>O45/SUMIFS(O$3:O$722,$B$3:$B$722,$B771)*SUMIFS(Calculations!$E$3:$E$53,Calculations!$A$3:$A$53,$B771)</f>
        <v>6.35702727198961E-3</v>
      </c>
      <c r="P771" s="107">
        <f>P45/SUMIFS(P$3:P$722,$B$3:$B$722,$B771)*SUMIFS(Calculations!$E$3:$E$53,Calculations!$A$3:$A$53,$B771)</f>
        <v>6.5975022999176097E-3</v>
      </c>
      <c r="Q771" s="107">
        <f>Q45/SUMIFS(Q$3:Q$722,$B$3:$B$722,$B771)*SUMIFS(Calculations!$E$3:$E$53,Calculations!$A$3:$A$53,$B771)</f>
        <v>6.856041311579463E-3</v>
      </c>
      <c r="R771" s="107">
        <f>R45/SUMIFS(R$3:R$722,$B$3:$B$722,$B771)*SUMIFS(Calculations!$E$3:$E$53,Calculations!$A$3:$A$53,$B771)</f>
        <v>7.1146859592824806E-3</v>
      </c>
    </row>
    <row r="772" spans="2:18" ht="15.75" customHeight="1">
      <c r="B772" s="107" t="s">
        <v>538</v>
      </c>
      <c r="C772" s="107" t="s">
        <v>449</v>
      </c>
      <c r="D772" s="107" t="s">
        <v>651</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538</v>
      </c>
      <c r="C773" s="107" t="s">
        <v>449</v>
      </c>
      <c r="D773" s="107" t="s">
        <v>653</v>
      </c>
      <c r="E773" s="107" t="str">
        <f t="shared" si="300"/>
        <v>solar PV</v>
      </c>
      <c r="F773" s="107">
        <f>F47/SUMIFS(F$3:F$722,$B$3:$B$722,$B773)*SUMIFS(Calculations!$E$3:$E$53,Calculations!$A$3:$A$53,$B773)</f>
        <v>1.0912378980391301E-2</v>
      </c>
      <c r="G773" s="107">
        <f>G47/SUMIFS(G$3:G$722,$B$3:$B$722,$B773)*SUMIFS(Calculations!$E$3:$E$53,Calculations!$A$3:$A$53,$B773)</f>
        <v>1.1500662425065566E-2</v>
      </c>
      <c r="H773" s="107">
        <f>H47/SUMIFS(H$3:H$722,$B$3:$B$722,$B773)*SUMIFS(Calculations!$E$3:$E$53,Calculations!$A$3:$A$53,$B773)</f>
        <v>1.2089602265809143E-2</v>
      </c>
      <c r="I773" s="107">
        <f>I47/SUMIFS(I$3:I$722,$B$3:$B$722,$B773)*SUMIFS(Calculations!$E$3:$E$53,Calculations!$A$3:$A$53,$B773)</f>
        <v>1.1508189556722708E-2</v>
      </c>
      <c r="J773" s="107">
        <f>J47/SUMIFS(J$3:J$722,$B$3:$B$722,$B773)*SUMIFS(Calculations!$E$3:$E$53,Calculations!$A$3:$A$53,$B773)</f>
        <v>1.0980181556277288E-2</v>
      </c>
      <c r="K773" s="107">
        <f>K47/SUMIFS(K$3:K$722,$B$3:$B$722,$B773)*SUMIFS(Calculations!$E$3:$E$53,Calculations!$A$3:$A$53,$B773)</f>
        <v>1.0542302970129225E-2</v>
      </c>
      <c r="L773" s="107">
        <f>L47/SUMIFS(L$3:L$722,$B$3:$B$722,$B773)*SUMIFS(Calculations!$E$3:$E$53,Calculations!$A$3:$A$53,$B773)</f>
        <v>1.0134091150572247E-2</v>
      </c>
      <c r="M773" s="107">
        <f>M47/SUMIFS(M$3:M$722,$B$3:$B$722,$B773)*SUMIFS(Calculations!$E$3:$E$53,Calculations!$A$3:$A$53,$B773)</f>
        <v>1.0003169701229839E-2</v>
      </c>
      <c r="N773" s="107">
        <f>N47/SUMIFS(N$3:N$722,$B$3:$B$722,$B773)*SUMIFS(Calculations!$E$3:$E$53,Calculations!$A$3:$A$53,$B773)</f>
        <v>9.8743191747527118E-3</v>
      </c>
      <c r="O773" s="107">
        <f>O47/SUMIFS(O$3:O$722,$B$3:$B$722,$B773)*SUMIFS(Calculations!$E$3:$E$53,Calculations!$A$3:$A$53,$B773)</f>
        <v>9.7946472228456673E-3</v>
      </c>
      <c r="P773" s="107">
        <f>P47/SUMIFS(P$3:P$722,$B$3:$B$722,$B773)*SUMIFS(Calculations!$E$3:$E$53,Calculations!$A$3:$A$53,$B773)</f>
        <v>9.7154550983911871E-3</v>
      </c>
      <c r="Q773" s="107">
        <f>Q47/SUMIFS(Q$3:Q$722,$B$3:$B$722,$B773)*SUMIFS(Calculations!$E$3:$E$53,Calculations!$A$3:$A$53,$B773)</f>
        <v>9.6667663194455033E-3</v>
      </c>
      <c r="R773" s="107">
        <f>R47/SUMIFS(R$3:R$722,$B$3:$B$722,$B773)*SUMIFS(Calculations!$E$3:$E$53,Calculations!$A$3:$A$53,$B773)</f>
        <v>9.618057646829525E-3</v>
      </c>
    </row>
    <row r="774" spans="2:18" ht="15.75" customHeight="1">
      <c r="B774" s="107" t="s">
        <v>540</v>
      </c>
      <c r="C774" s="107" t="s">
        <v>449</v>
      </c>
      <c r="D774" s="107" t="s">
        <v>639</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540</v>
      </c>
      <c r="C775" s="107" t="s">
        <v>449</v>
      </c>
      <c r="D775" s="107" t="s">
        <v>640</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540</v>
      </c>
      <c r="C776" s="107" t="s">
        <v>449</v>
      </c>
      <c r="D776" s="107" t="s">
        <v>641</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540</v>
      </c>
      <c r="C777" s="107" t="s">
        <v>449</v>
      </c>
      <c r="D777" s="107" t="s">
        <v>642</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540</v>
      </c>
      <c r="C778" s="107" t="s">
        <v>449</v>
      </c>
      <c r="D778" s="107" t="s">
        <v>643</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540</v>
      </c>
      <c r="C779" s="107" t="s">
        <v>449</v>
      </c>
      <c r="D779" s="107" t="s">
        <v>633</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540</v>
      </c>
      <c r="C780" s="107" t="s">
        <v>449</v>
      </c>
      <c r="D780" s="107" t="s">
        <v>644</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540</v>
      </c>
      <c r="C781" s="107" t="s">
        <v>449</v>
      </c>
      <c r="D781" s="107" t="s">
        <v>645</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540</v>
      </c>
      <c r="C782" s="107" t="s">
        <v>449</v>
      </c>
      <c r="D782" s="107" t="s">
        <v>646</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540</v>
      </c>
      <c r="C783" s="107" t="s">
        <v>449</v>
      </c>
      <c r="D783" s="107" t="s">
        <v>647</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540</v>
      </c>
      <c r="C784" s="107" t="s">
        <v>449</v>
      </c>
      <c r="D784" s="107" t="s">
        <v>648</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540</v>
      </c>
      <c r="C785" s="107" t="s">
        <v>449</v>
      </c>
      <c r="D785" s="107" t="s">
        <v>649</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540</v>
      </c>
      <c r="C786" s="107" t="s">
        <v>449</v>
      </c>
      <c r="D786" s="107" t="s">
        <v>650</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540</v>
      </c>
      <c r="C787" s="107" t="s">
        <v>449</v>
      </c>
      <c r="D787" s="107" t="s">
        <v>651</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540</v>
      </c>
      <c r="C788" s="107" t="s">
        <v>449</v>
      </c>
      <c r="D788" s="107" t="s">
        <v>653</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541</v>
      </c>
      <c r="C789" s="107" t="s">
        <v>449</v>
      </c>
      <c r="D789" s="107" t="s">
        <v>639</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541</v>
      </c>
      <c r="C790" s="107" t="s">
        <v>449</v>
      </c>
      <c r="D790" s="107" t="s">
        <v>640</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541</v>
      </c>
      <c r="C791" s="107" t="s">
        <v>449</v>
      </c>
      <c r="D791" s="107" t="s">
        <v>641</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541</v>
      </c>
      <c r="C792" s="107" t="s">
        <v>449</v>
      </c>
      <c r="D792" s="107" t="s">
        <v>642</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541</v>
      </c>
      <c r="C793" s="107" t="s">
        <v>449</v>
      </c>
      <c r="D793" s="107" t="s">
        <v>643</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541</v>
      </c>
      <c r="C794" s="107" t="s">
        <v>449</v>
      </c>
      <c r="D794" s="107" t="s">
        <v>633</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541</v>
      </c>
      <c r="C795" s="107" t="s">
        <v>449</v>
      </c>
      <c r="D795" s="107" t="s">
        <v>644</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541</v>
      </c>
      <c r="C796" s="107" t="s">
        <v>449</v>
      </c>
      <c r="D796" s="107" t="s">
        <v>645</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541</v>
      </c>
      <c r="C797" s="107" t="s">
        <v>449</v>
      </c>
      <c r="D797" s="107" t="s">
        <v>646</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541</v>
      </c>
      <c r="C798" s="107" t="s">
        <v>449</v>
      </c>
      <c r="D798" s="107" t="s">
        <v>647</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541</v>
      </c>
      <c r="C799" s="107" t="s">
        <v>449</v>
      </c>
      <c r="D799" s="107" t="s">
        <v>648</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541</v>
      </c>
      <c r="C800" s="107" t="s">
        <v>449</v>
      </c>
      <c r="D800" s="107" t="s">
        <v>649</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541</v>
      </c>
      <c r="C801" s="107" t="s">
        <v>449</v>
      </c>
      <c r="D801" s="107" t="s">
        <v>650</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541</v>
      </c>
      <c r="C802" s="107" t="s">
        <v>449</v>
      </c>
      <c r="D802" s="107" t="s">
        <v>651</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541</v>
      </c>
      <c r="C803" s="107" t="s">
        <v>449</v>
      </c>
      <c r="D803" s="107" t="s">
        <v>653</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542</v>
      </c>
      <c r="C804" s="107" t="s">
        <v>449</v>
      </c>
      <c r="D804" s="107" t="s">
        <v>639</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542</v>
      </c>
      <c r="C805" s="107" t="s">
        <v>449</v>
      </c>
      <c r="D805" s="107" t="s">
        <v>640</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542</v>
      </c>
      <c r="C806" s="107" t="s">
        <v>449</v>
      </c>
      <c r="D806" s="107" t="s">
        <v>641</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542</v>
      </c>
      <c r="C807" s="107" t="s">
        <v>449</v>
      </c>
      <c r="D807" s="107" t="s">
        <v>642</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542</v>
      </c>
      <c r="C808" s="107" t="s">
        <v>449</v>
      </c>
      <c r="D808" s="107" t="s">
        <v>643</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542</v>
      </c>
      <c r="C809" s="107" t="s">
        <v>449</v>
      </c>
      <c r="D809" s="107" t="s">
        <v>633</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542</v>
      </c>
      <c r="C810" s="107" t="s">
        <v>449</v>
      </c>
      <c r="D810" s="107" t="s">
        <v>644</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542</v>
      </c>
      <c r="C811" s="107" t="s">
        <v>449</v>
      </c>
      <c r="D811" s="107" t="s">
        <v>645</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542</v>
      </c>
      <c r="C812" s="107" t="s">
        <v>449</v>
      </c>
      <c r="D812" s="107" t="s">
        <v>646</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542</v>
      </c>
      <c r="C813" s="107" t="s">
        <v>449</v>
      </c>
      <c r="D813" s="107" t="s">
        <v>647</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542</v>
      </c>
      <c r="C814" s="107" t="s">
        <v>449</v>
      </c>
      <c r="D814" s="107" t="s">
        <v>648</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542</v>
      </c>
      <c r="C815" s="107" t="s">
        <v>449</v>
      </c>
      <c r="D815" s="107" t="s">
        <v>649</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542</v>
      </c>
      <c r="C816" s="107" t="s">
        <v>449</v>
      </c>
      <c r="D816" s="107" t="s">
        <v>650</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542</v>
      </c>
      <c r="C817" s="107" t="s">
        <v>449</v>
      </c>
      <c r="D817" s="107" t="s">
        <v>651</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542</v>
      </c>
      <c r="C818" s="107" t="s">
        <v>449</v>
      </c>
      <c r="D818" s="107" t="s">
        <v>653</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543</v>
      </c>
      <c r="C819" s="107" t="s">
        <v>449</v>
      </c>
      <c r="D819" s="107" t="s">
        <v>639</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543</v>
      </c>
      <c r="C820" s="107" t="s">
        <v>449</v>
      </c>
      <c r="D820" s="107" t="s">
        <v>640</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543</v>
      </c>
      <c r="C821" s="107" t="s">
        <v>449</v>
      </c>
      <c r="D821" s="107" t="s">
        <v>641</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543</v>
      </c>
      <c r="C822" s="107" t="s">
        <v>449</v>
      </c>
      <c r="D822" s="107" t="s">
        <v>642</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543</v>
      </c>
      <c r="C823" s="107" t="s">
        <v>449</v>
      </c>
      <c r="D823" s="107" t="s">
        <v>643</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543</v>
      </c>
      <c r="C824" s="107" t="s">
        <v>449</v>
      </c>
      <c r="D824" s="107" t="s">
        <v>633</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543</v>
      </c>
      <c r="C825" s="107" t="s">
        <v>449</v>
      </c>
      <c r="D825" s="107" t="s">
        <v>644</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543</v>
      </c>
      <c r="C826" s="107" t="s">
        <v>449</v>
      </c>
      <c r="D826" s="107" t="s">
        <v>645</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543</v>
      </c>
      <c r="C827" s="107" t="s">
        <v>449</v>
      </c>
      <c r="D827" s="107" t="s">
        <v>646</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543</v>
      </c>
      <c r="C828" s="107" t="s">
        <v>449</v>
      </c>
      <c r="D828" s="107" t="s">
        <v>647</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543</v>
      </c>
      <c r="C829" s="107" t="s">
        <v>449</v>
      </c>
      <c r="D829" s="107" t="s">
        <v>648</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543</v>
      </c>
      <c r="C830" s="107" t="s">
        <v>449</v>
      </c>
      <c r="D830" s="107" t="s">
        <v>649</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543</v>
      </c>
      <c r="C831" s="107" t="s">
        <v>449</v>
      </c>
      <c r="D831" s="107" t="s">
        <v>650</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543</v>
      </c>
      <c r="C832" s="107" t="s">
        <v>449</v>
      </c>
      <c r="D832" s="107" t="s">
        <v>651</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543</v>
      </c>
      <c r="C833" s="107" t="s">
        <v>449</v>
      </c>
      <c r="D833" s="107" t="s">
        <v>653</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544</v>
      </c>
      <c r="C834" s="107" t="s">
        <v>449</v>
      </c>
      <c r="D834" s="107" t="s">
        <v>639</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544</v>
      </c>
      <c r="C835" s="107" t="s">
        <v>449</v>
      </c>
      <c r="D835" s="107" t="s">
        <v>640</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544</v>
      </c>
      <c r="C836" s="107" t="s">
        <v>449</v>
      </c>
      <c r="D836" s="107" t="s">
        <v>641</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544</v>
      </c>
      <c r="C837" s="107" t="s">
        <v>449</v>
      </c>
      <c r="D837" s="107" t="s">
        <v>642</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544</v>
      </c>
      <c r="C838" s="107" t="s">
        <v>449</v>
      </c>
      <c r="D838" s="107" t="s">
        <v>643</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544</v>
      </c>
      <c r="C839" s="107" t="s">
        <v>449</v>
      </c>
      <c r="D839" s="107" t="s">
        <v>633</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544</v>
      </c>
      <c r="C840" s="107" t="s">
        <v>449</v>
      </c>
      <c r="D840" s="107" t="s">
        <v>644</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544</v>
      </c>
      <c r="C841" s="107" t="s">
        <v>449</v>
      </c>
      <c r="D841" s="107" t="s">
        <v>645</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544</v>
      </c>
      <c r="C842" s="107" t="s">
        <v>449</v>
      </c>
      <c r="D842" s="107" t="s">
        <v>646</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544</v>
      </c>
      <c r="C843" s="107" t="s">
        <v>449</v>
      </c>
      <c r="D843" s="107" t="s">
        <v>647</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544</v>
      </c>
      <c r="C844" s="107" t="s">
        <v>449</v>
      </c>
      <c r="D844" s="107" t="s">
        <v>648</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544</v>
      </c>
      <c r="C845" s="107" t="s">
        <v>449</v>
      </c>
      <c r="D845" s="107" t="s">
        <v>649</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544</v>
      </c>
      <c r="C846" s="107" t="s">
        <v>449</v>
      </c>
      <c r="D846" s="107" t="s">
        <v>650</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544</v>
      </c>
      <c r="C847" s="107" t="s">
        <v>449</v>
      </c>
      <c r="D847" s="107" t="s">
        <v>651</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544</v>
      </c>
      <c r="C848" s="107" t="s">
        <v>449</v>
      </c>
      <c r="D848" s="107" t="s">
        <v>653</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545</v>
      </c>
      <c r="C849" s="107" t="s">
        <v>449</v>
      </c>
      <c r="D849" s="107" t="s">
        <v>639</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545</v>
      </c>
      <c r="C850" s="107" t="s">
        <v>449</v>
      </c>
      <c r="D850" s="107" t="s">
        <v>640</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545</v>
      </c>
      <c r="C851" s="107" t="s">
        <v>449</v>
      </c>
      <c r="D851" s="107" t="s">
        <v>641</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545</v>
      </c>
      <c r="C852" s="107" t="s">
        <v>449</v>
      </c>
      <c r="D852" s="107" t="s">
        <v>642</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545</v>
      </c>
      <c r="C853" s="107" t="s">
        <v>449</v>
      </c>
      <c r="D853" s="107" t="s">
        <v>643</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545</v>
      </c>
      <c r="C854" s="107" t="s">
        <v>449</v>
      </c>
      <c r="D854" s="107" t="s">
        <v>633</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545</v>
      </c>
      <c r="C855" s="107" t="s">
        <v>449</v>
      </c>
      <c r="D855" s="107" t="s">
        <v>644</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545</v>
      </c>
      <c r="C856" s="107" t="s">
        <v>449</v>
      </c>
      <c r="D856" s="107" t="s">
        <v>645</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545</v>
      </c>
      <c r="C857" s="107" t="s">
        <v>449</v>
      </c>
      <c r="D857" s="107" t="s">
        <v>646</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545</v>
      </c>
      <c r="C858" s="107" t="s">
        <v>449</v>
      </c>
      <c r="D858" s="107" t="s">
        <v>647</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545</v>
      </c>
      <c r="C859" s="107" t="s">
        <v>449</v>
      </c>
      <c r="D859" s="107" t="s">
        <v>648</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545</v>
      </c>
      <c r="C860" s="107" t="s">
        <v>449</v>
      </c>
      <c r="D860" s="107" t="s">
        <v>649</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545</v>
      </c>
      <c r="C861" s="107" t="s">
        <v>449</v>
      </c>
      <c r="D861" s="107" t="s">
        <v>650</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545</v>
      </c>
      <c r="C862" s="107" t="s">
        <v>449</v>
      </c>
      <c r="D862" s="107" t="s">
        <v>651</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545</v>
      </c>
      <c r="C863" s="107" t="s">
        <v>449</v>
      </c>
      <c r="D863" s="107" t="s">
        <v>653</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550</v>
      </c>
      <c r="C864" s="107" t="s">
        <v>449</v>
      </c>
      <c r="D864" s="107" t="s">
        <v>639</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550</v>
      </c>
      <c r="C865" s="107" t="s">
        <v>449</v>
      </c>
      <c r="D865" s="107" t="s">
        <v>640</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550</v>
      </c>
      <c r="C866" s="107" t="s">
        <v>449</v>
      </c>
      <c r="D866" s="107" t="s">
        <v>641</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550</v>
      </c>
      <c r="C867" s="107" t="s">
        <v>449</v>
      </c>
      <c r="D867" s="107" t="s">
        <v>642</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550</v>
      </c>
      <c r="C868" s="107" t="s">
        <v>449</v>
      </c>
      <c r="D868" s="107" t="s">
        <v>643</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550</v>
      </c>
      <c r="C869" s="107" t="s">
        <v>449</v>
      </c>
      <c r="D869" s="107" t="s">
        <v>633</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550</v>
      </c>
      <c r="C870" s="107" t="s">
        <v>449</v>
      </c>
      <c r="D870" s="107" t="s">
        <v>644</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550</v>
      </c>
      <c r="C871" s="107" t="s">
        <v>449</v>
      </c>
      <c r="D871" s="107" t="s">
        <v>645</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550</v>
      </c>
      <c r="C872" s="107" t="s">
        <v>449</v>
      </c>
      <c r="D872" s="107" t="s">
        <v>646</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550</v>
      </c>
      <c r="C873" s="107" t="s">
        <v>449</v>
      </c>
      <c r="D873" s="107" t="s">
        <v>647</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550</v>
      </c>
      <c r="C874" s="107" t="s">
        <v>449</v>
      </c>
      <c r="D874" s="107" t="s">
        <v>648</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550</v>
      </c>
      <c r="C875" s="107" t="s">
        <v>449</v>
      </c>
      <c r="D875" s="107" t="s">
        <v>649</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550</v>
      </c>
      <c r="C876" s="107" t="s">
        <v>449</v>
      </c>
      <c r="D876" s="107" t="s">
        <v>650</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550</v>
      </c>
      <c r="C877" s="107" t="s">
        <v>449</v>
      </c>
      <c r="D877" s="107" t="s">
        <v>651</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550</v>
      </c>
      <c r="C878" s="107" t="s">
        <v>449</v>
      </c>
      <c r="D878" s="107" t="s">
        <v>653</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547</v>
      </c>
      <c r="C879" s="107" t="s">
        <v>449</v>
      </c>
      <c r="D879" s="107" t="s">
        <v>639</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547</v>
      </c>
      <c r="C880" s="107" t="s">
        <v>449</v>
      </c>
      <c r="D880" s="107" t="s">
        <v>640</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547</v>
      </c>
      <c r="C881" s="107" t="s">
        <v>449</v>
      </c>
      <c r="D881" s="107" t="s">
        <v>641</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547</v>
      </c>
      <c r="C882" s="107" t="s">
        <v>449</v>
      </c>
      <c r="D882" s="107" t="s">
        <v>642</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547</v>
      </c>
      <c r="C883" s="107" t="s">
        <v>449</v>
      </c>
      <c r="D883" s="107" t="s">
        <v>643</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547</v>
      </c>
      <c r="C884" s="107" t="s">
        <v>449</v>
      </c>
      <c r="D884" s="107" t="s">
        <v>633</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547</v>
      </c>
      <c r="C885" s="107" t="s">
        <v>449</v>
      </c>
      <c r="D885" s="107" t="s">
        <v>644</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547</v>
      </c>
      <c r="C886" s="107" t="s">
        <v>449</v>
      </c>
      <c r="D886" s="107" t="s">
        <v>645</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547</v>
      </c>
      <c r="C887" s="107" t="s">
        <v>449</v>
      </c>
      <c r="D887" s="107" t="s">
        <v>646</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547</v>
      </c>
      <c r="C888" s="107" t="s">
        <v>449</v>
      </c>
      <c r="D888" s="107" t="s">
        <v>647</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547</v>
      </c>
      <c r="C889" s="107" t="s">
        <v>449</v>
      </c>
      <c r="D889" s="107" t="s">
        <v>648</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547</v>
      </c>
      <c r="C890" s="107" t="s">
        <v>449</v>
      </c>
      <c r="D890" s="107" t="s">
        <v>649</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547</v>
      </c>
      <c r="C891" s="107" t="s">
        <v>449</v>
      </c>
      <c r="D891" s="107" t="s">
        <v>650</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547</v>
      </c>
      <c r="C892" s="107" t="s">
        <v>449</v>
      </c>
      <c r="D892" s="107" t="s">
        <v>651</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547</v>
      </c>
      <c r="C893" s="107" t="s">
        <v>449</v>
      </c>
      <c r="D893" s="107" t="s">
        <v>653</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548</v>
      </c>
      <c r="C894" s="107" t="s">
        <v>449</v>
      </c>
      <c r="D894" s="107" t="s">
        <v>639</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548</v>
      </c>
      <c r="C895" s="107" t="s">
        <v>449</v>
      </c>
      <c r="D895" s="107" t="s">
        <v>640</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548</v>
      </c>
      <c r="C896" s="107" t="s">
        <v>449</v>
      </c>
      <c r="D896" s="107" t="s">
        <v>641</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548</v>
      </c>
      <c r="C897" s="107" t="s">
        <v>449</v>
      </c>
      <c r="D897" s="107" t="s">
        <v>642</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548</v>
      </c>
      <c r="C898" s="107" t="s">
        <v>449</v>
      </c>
      <c r="D898" s="107" t="s">
        <v>643</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548</v>
      </c>
      <c r="C899" s="107" t="s">
        <v>449</v>
      </c>
      <c r="D899" s="107" t="s">
        <v>633</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548</v>
      </c>
      <c r="C900" s="107" t="s">
        <v>449</v>
      </c>
      <c r="D900" s="107" t="s">
        <v>644</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548</v>
      </c>
      <c r="C901" s="107" t="s">
        <v>449</v>
      </c>
      <c r="D901" s="107" t="s">
        <v>645</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548</v>
      </c>
      <c r="C902" s="107" t="s">
        <v>449</v>
      </c>
      <c r="D902" s="107" t="s">
        <v>646</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548</v>
      </c>
      <c r="C903" s="107" t="s">
        <v>449</v>
      </c>
      <c r="D903" s="107" t="s">
        <v>647</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548</v>
      </c>
      <c r="C904" s="107" t="s">
        <v>449</v>
      </c>
      <c r="D904" s="107" t="s">
        <v>648</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548</v>
      </c>
      <c r="C905" s="107" t="s">
        <v>449</v>
      </c>
      <c r="D905" s="107" t="s">
        <v>649</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548</v>
      </c>
      <c r="C906" s="107" t="s">
        <v>449</v>
      </c>
      <c r="D906" s="107" t="s">
        <v>650</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548</v>
      </c>
      <c r="C907" s="107" t="s">
        <v>449</v>
      </c>
      <c r="D907" s="107" t="s">
        <v>651</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548</v>
      </c>
      <c r="C908" s="107" t="s">
        <v>449</v>
      </c>
      <c r="D908" s="107" t="s">
        <v>653</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549</v>
      </c>
      <c r="C909" s="107" t="s">
        <v>449</v>
      </c>
      <c r="D909" s="107" t="s">
        <v>639</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549</v>
      </c>
      <c r="C910" s="107" t="s">
        <v>449</v>
      </c>
      <c r="D910" s="107" t="s">
        <v>640</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549</v>
      </c>
      <c r="C911" s="107" t="s">
        <v>449</v>
      </c>
      <c r="D911" s="107" t="s">
        <v>641</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549</v>
      </c>
      <c r="C912" s="107" t="s">
        <v>449</v>
      </c>
      <c r="D912" s="107" t="s">
        <v>642</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549</v>
      </c>
      <c r="C913" s="107" t="s">
        <v>449</v>
      </c>
      <c r="D913" s="107" t="s">
        <v>643</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549</v>
      </c>
      <c r="C914" s="107" t="s">
        <v>449</v>
      </c>
      <c r="D914" s="107" t="s">
        <v>633</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549</v>
      </c>
      <c r="C915" s="107" t="s">
        <v>449</v>
      </c>
      <c r="D915" s="107" t="s">
        <v>644</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549</v>
      </c>
      <c r="C916" s="107" t="s">
        <v>449</v>
      </c>
      <c r="D916" s="107" t="s">
        <v>645</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549</v>
      </c>
      <c r="C917" s="107" t="s">
        <v>449</v>
      </c>
      <c r="D917" s="107" t="s">
        <v>646</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549</v>
      </c>
      <c r="C918" s="107" t="s">
        <v>449</v>
      </c>
      <c r="D918" s="107" t="s">
        <v>647</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549</v>
      </c>
      <c r="C919" s="107" t="s">
        <v>449</v>
      </c>
      <c r="D919" s="107" t="s">
        <v>648</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549</v>
      </c>
      <c r="C920" s="107" t="s">
        <v>449</v>
      </c>
      <c r="D920" s="107" t="s">
        <v>649</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549</v>
      </c>
      <c r="C921" s="107" t="s">
        <v>449</v>
      </c>
      <c r="D921" s="107" t="s">
        <v>650</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549</v>
      </c>
      <c r="C922" s="107" t="s">
        <v>449</v>
      </c>
      <c r="D922" s="107" t="s">
        <v>651</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549</v>
      </c>
      <c r="C923" s="107" t="s">
        <v>449</v>
      </c>
      <c r="D923" s="107" t="s">
        <v>653</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551</v>
      </c>
      <c r="C924" s="107" t="s">
        <v>449</v>
      </c>
      <c r="D924" s="107" t="s">
        <v>639</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551</v>
      </c>
      <c r="C925" s="107" t="s">
        <v>449</v>
      </c>
      <c r="D925" s="107" t="s">
        <v>640</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551</v>
      </c>
      <c r="C926" s="107" t="s">
        <v>449</v>
      </c>
      <c r="D926" s="107" t="s">
        <v>641</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551</v>
      </c>
      <c r="C927" s="107" t="s">
        <v>449</v>
      </c>
      <c r="D927" s="107" t="s">
        <v>642</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551</v>
      </c>
      <c r="C928" s="107" t="s">
        <v>449</v>
      </c>
      <c r="D928" s="107" t="s">
        <v>643</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551</v>
      </c>
      <c r="C929" s="107" t="s">
        <v>449</v>
      </c>
      <c r="D929" s="107" t="s">
        <v>633</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551</v>
      </c>
      <c r="C930" s="107" t="s">
        <v>449</v>
      </c>
      <c r="D930" s="107" t="s">
        <v>644</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551</v>
      </c>
      <c r="C931" s="107" t="s">
        <v>449</v>
      </c>
      <c r="D931" s="107" t="s">
        <v>645</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551</v>
      </c>
      <c r="C932" s="107" t="s">
        <v>449</v>
      </c>
      <c r="D932" s="107" t="s">
        <v>646</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551</v>
      </c>
      <c r="C933" s="107" t="s">
        <v>449</v>
      </c>
      <c r="D933" s="107" t="s">
        <v>647</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551</v>
      </c>
      <c r="C934" s="107" t="s">
        <v>449</v>
      </c>
      <c r="D934" s="107" t="s">
        <v>648</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551</v>
      </c>
      <c r="C935" s="107" t="s">
        <v>449</v>
      </c>
      <c r="D935" s="107" t="s">
        <v>649</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551</v>
      </c>
      <c r="C936" s="107" t="s">
        <v>449</v>
      </c>
      <c r="D936" s="107" t="s">
        <v>650</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551</v>
      </c>
      <c r="C937" s="107" t="s">
        <v>449</v>
      </c>
      <c r="D937" s="107" t="s">
        <v>651</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551</v>
      </c>
      <c r="C938" s="107" t="s">
        <v>449</v>
      </c>
      <c r="D938" s="107" t="s">
        <v>653</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552</v>
      </c>
      <c r="C939" s="107" t="s">
        <v>449</v>
      </c>
      <c r="D939" s="107" t="s">
        <v>639</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552</v>
      </c>
      <c r="C940" s="107" t="s">
        <v>449</v>
      </c>
      <c r="D940" s="107" t="s">
        <v>640</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552</v>
      </c>
      <c r="C941" s="107" t="s">
        <v>449</v>
      </c>
      <c r="D941" s="107" t="s">
        <v>641</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552</v>
      </c>
      <c r="C942" s="107" t="s">
        <v>449</v>
      </c>
      <c r="D942" s="107" t="s">
        <v>642</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552</v>
      </c>
      <c r="C943" s="107" t="s">
        <v>449</v>
      </c>
      <c r="D943" s="107" t="s">
        <v>643</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552</v>
      </c>
      <c r="C944" s="107" t="s">
        <v>449</v>
      </c>
      <c r="D944" s="107" t="s">
        <v>633</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552</v>
      </c>
      <c r="C945" s="107" t="s">
        <v>449</v>
      </c>
      <c r="D945" s="107" t="s">
        <v>644</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552</v>
      </c>
      <c r="C946" s="107" t="s">
        <v>449</v>
      </c>
      <c r="D946" s="107" t="s">
        <v>645</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552</v>
      </c>
      <c r="C947" s="107" t="s">
        <v>449</v>
      </c>
      <c r="D947" s="107" t="s">
        <v>646</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552</v>
      </c>
      <c r="C948" s="107" t="s">
        <v>449</v>
      </c>
      <c r="D948" s="107" t="s">
        <v>647</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552</v>
      </c>
      <c r="C949" s="107" t="s">
        <v>449</v>
      </c>
      <c r="D949" s="107" t="s">
        <v>648</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552</v>
      </c>
      <c r="C950" s="107" t="s">
        <v>449</v>
      </c>
      <c r="D950" s="107" t="s">
        <v>649</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552</v>
      </c>
      <c r="C951" s="107" t="s">
        <v>449</v>
      </c>
      <c r="D951" s="107" t="s">
        <v>650</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552</v>
      </c>
      <c r="C952" s="107" t="s">
        <v>449</v>
      </c>
      <c r="D952" s="107" t="s">
        <v>651</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552</v>
      </c>
      <c r="C953" s="107" t="s">
        <v>449</v>
      </c>
      <c r="D953" s="107" t="s">
        <v>653</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553</v>
      </c>
      <c r="C954" s="107" t="s">
        <v>449</v>
      </c>
      <c r="D954" s="107" t="s">
        <v>639</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553</v>
      </c>
      <c r="C955" s="107" t="s">
        <v>449</v>
      </c>
      <c r="D955" s="107" t="s">
        <v>640</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553</v>
      </c>
      <c r="C956" s="107" t="s">
        <v>449</v>
      </c>
      <c r="D956" s="107" t="s">
        <v>641</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553</v>
      </c>
      <c r="C957" s="107" t="s">
        <v>449</v>
      </c>
      <c r="D957" s="107" t="s">
        <v>642</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553</v>
      </c>
      <c r="C958" s="107" t="s">
        <v>449</v>
      </c>
      <c r="D958" s="107" t="s">
        <v>643</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553</v>
      </c>
      <c r="C959" s="107" t="s">
        <v>449</v>
      </c>
      <c r="D959" s="107" t="s">
        <v>633</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553</v>
      </c>
      <c r="C960" s="107" t="s">
        <v>449</v>
      </c>
      <c r="D960" s="107" t="s">
        <v>644</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553</v>
      </c>
      <c r="C961" s="107" t="s">
        <v>449</v>
      </c>
      <c r="D961" s="107" t="s">
        <v>645</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553</v>
      </c>
      <c r="C962" s="107" t="s">
        <v>449</v>
      </c>
      <c r="D962" s="107" t="s">
        <v>646</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553</v>
      </c>
      <c r="C963" s="107" t="s">
        <v>449</v>
      </c>
      <c r="D963" s="107" t="s">
        <v>647</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553</v>
      </c>
      <c r="C964" s="107" t="s">
        <v>449</v>
      </c>
      <c r="D964" s="107" t="s">
        <v>648</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553</v>
      </c>
      <c r="C965" s="107" t="s">
        <v>449</v>
      </c>
      <c r="D965" s="107" t="s">
        <v>649</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553</v>
      </c>
      <c r="C966" s="107" t="s">
        <v>449</v>
      </c>
      <c r="D966" s="107" t="s">
        <v>650</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553</v>
      </c>
      <c r="C967" s="107" t="s">
        <v>449</v>
      </c>
      <c r="D967" s="107" t="s">
        <v>651</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553</v>
      </c>
      <c r="C968" s="107" t="s">
        <v>449</v>
      </c>
      <c r="D968" s="107" t="s">
        <v>653</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556</v>
      </c>
      <c r="C969" s="107" t="s">
        <v>449</v>
      </c>
      <c r="D969" s="107" t="s">
        <v>639</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556</v>
      </c>
      <c r="C970" s="107" t="s">
        <v>449</v>
      </c>
      <c r="D970" s="107" t="s">
        <v>640</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556</v>
      </c>
      <c r="C971" s="107" t="s">
        <v>449</v>
      </c>
      <c r="D971" s="107" t="s">
        <v>641</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556</v>
      </c>
      <c r="C972" s="107" t="s">
        <v>449</v>
      </c>
      <c r="D972" s="107" t="s">
        <v>642</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556</v>
      </c>
      <c r="C973" s="107" t="s">
        <v>449</v>
      </c>
      <c r="D973" s="107" t="s">
        <v>643</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556</v>
      </c>
      <c r="C974" s="107" t="s">
        <v>449</v>
      </c>
      <c r="D974" s="107" t="s">
        <v>633</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556</v>
      </c>
      <c r="C975" s="107" t="s">
        <v>449</v>
      </c>
      <c r="D975" s="107" t="s">
        <v>644</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556</v>
      </c>
      <c r="C976" s="107" t="s">
        <v>449</v>
      </c>
      <c r="D976" s="107" t="s">
        <v>645</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556</v>
      </c>
      <c r="C977" s="107" t="s">
        <v>449</v>
      </c>
      <c r="D977" s="107" t="s">
        <v>646</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556</v>
      </c>
      <c r="C978" s="107" t="s">
        <v>449</v>
      </c>
      <c r="D978" s="107" t="s">
        <v>647</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556</v>
      </c>
      <c r="C979" s="107" t="s">
        <v>449</v>
      </c>
      <c r="D979" s="107" t="s">
        <v>648</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556</v>
      </c>
      <c r="C980" s="107" t="s">
        <v>449</v>
      </c>
      <c r="D980" s="107" t="s">
        <v>649</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556</v>
      </c>
      <c r="C981" s="107" t="s">
        <v>449</v>
      </c>
      <c r="D981" s="107" t="s">
        <v>650</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556</v>
      </c>
      <c r="C982" s="107" t="s">
        <v>449</v>
      </c>
      <c r="D982" s="107" t="s">
        <v>651</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556</v>
      </c>
      <c r="C983" s="107" t="s">
        <v>449</v>
      </c>
      <c r="D983" s="107" t="s">
        <v>653</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555</v>
      </c>
      <c r="C984" s="107" t="s">
        <v>449</v>
      </c>
      <c r="D984" s="107" t="s">
        <v>639</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555</v>
      </c>
      <c r="C985" s="107" t="s">
        <v>449</v>
      </c>
      <c r="D985" s="107" t="s">
        <v>640</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555</v>
      </c>
      <c r="C986" s="107" t="s">
        <v>449</v>
      </c>
      <c r="D986" s="107" t="s">
        <v>641</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555</v>
      </c>
      <c r="C987" s="107" t="s">
        <v>449</v>
      </c>
      <c r="D987" s="107" t="s">
        <v>642</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555</v>
      </c>
      <c r="C988" s="107" t="s">
        <v>449</v>
      </c>
      <c r="D988" s="107" t="s">
        <v>643</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555</v>
      </c>
      <c r="C989" s="107" t="s">
        <v>449</v>
      </c>
      <c r="D989" s="107" t="s">
        <v>633</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555</v>
      </c>
      <c r="C990" s="107" t="s">
        <v>449</v>
      </c>
      <c r="D990" s="107" t="s">
        <v>644</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555</v>
      </c>
      <c r="C991" s="107" t="s">
        <v>449</v>
      </c>
      <c r="D991" s="107" t="s">
        <v>645</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555</v>
      </c>
      <c r="C992" s="107" t="s">
        <v>449</v>
      </c>
      <c r="D992" s="107" t="s">
        <v>646</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555</v>
      </c>
      <c r="C993" s="107" t="s">
        <v>449</v>
      </c>
      <c r="D993" s="107" t="s">
        <v>647</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555</v>
      </c>
      <c r="C994" s="107" t="s">
        <v>449</v>
      </c>
      <c r="D994" s="107" t="s">
        <v>648</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555</v>
      </c>
      <c r="C995" s="107" t="s">
        <v>449</v>
      </c>
      <c r="D995" s="107" t="s">
        <v>649</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555</v>
      </c>
      <c r="C996" s="107" t="s">
        <v>449</v>
      </c>
      <c r="D996" s="107" t="s">
        <v>650</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555</v>
      </c>
      <c r="C997" s="107" t="s">
        <v>449</v>
      </c>
      <c r="D997" s="107" t="s">
        <v>651</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555</v>
      </c>
      <c r="C998" s="107" t="s">
        <v>449</v>
      </c>
      <c r="D998" s="107" t="s">
        <v>653</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554</v>
      </c>
      <c r="C999" s="107" t="s">
        <v>449</v>
      </c>
      <c r="D999" s="107" t="s">
        <v>639</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554</v>
      </c>
      <c r="C1000" s="107" t="s">
        <v>449</v>
      </c>
      <c r="D1000" s="107" t="s">
        <v>640</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554</v>
      </c>
      <c r="C1001" s="107" t="s">
        <v>449</v>
      </c>
      <c r="D1001" s="107" t="s">
        <v>641</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554</v>
      </c>
      <c r="C1002" s="107" t="s">
        <v>449</v>
      </c>
      <c r="D1002" s="107" t="s">
        <v>642</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554</v>
      </c>
      <c r="C1003" s="107" t="s">
        <v>449</v>
      </c>
      <c r="D1003" s="107" t="s">
        <v>643</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554</v>
      </c>
      <c r="C1004" s="107" t="s">
        <v>449</v>
      </c>
      <c r="D1004" s="107" t="s">
        <v>633</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554</v>
      </c>
      <c r="C1005" s="107" t="s">
        <v>449</v>
      </c>
      <c r="D1005" s="107" t="s">
        <v>644</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554</v>
      </c>
      <c r="C1006" s="107" t="s">
        <v>449</v>
      </c>
      <c r="D1006" s="107" t="s">
        <v>645</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554</v>
      </c>
      <c r="C1007" s="107" t="s">
        <v>449</v>
      </c>
      <c r="D1007" s="107" t="s">
        <v>646</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554</v>
      </c>
      <c r="C1008" s="107" t="s">
        <v>449</v>
      </c>
      <c r="D1008" s="107" t="s">
        <v>647</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554</v>
      </c>
      <c r="C1009" s="107" t="s">
        <v>449</v>
      </c>
      <c r="D1009" s="107" t="s">
        <v>648</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554</v>
      </c>
      <c r="C1010" s="107" t="s">
        <v>449</v>
      </c>
      <c r="D1010" s="107" t="s">
        <v>649</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554</v>
      </c>
      <c r="C1011" s="107" t="s">
        <v>449</v>
      </c>
      <c r="D1011" s="107" t="s">
        <v>650</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554</v>
      </c>
      <c r="C1012" s="107" t="s">
        <v>449</v>
      </c>
      <c r="D1012" s="107" t="s">
        <v>651</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554</v>
      </c>
      <c r="C1013" s="107" t="s">
        <v>449</v>
      </c>
      <c r="D1013" s="107" t="s">
        <v>653</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557</v>
      </c>
      <c r="C1014" s="107" t="s">
        <v>449</v>
      </c>
      <c r="D1014" s="107" t="s">
        <v>639</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557</v>
      </c>
      <c r="C1015" s="107" t="s">
        <v>449</v>
      </c>
      <c r="D1015" s="107" t="s">
        <v>640</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557</v>
      </c>
      <c r="C1016" s="107" t="s">
        <v>449</v>
      </c>
      <c r="D1016" s="107" t="s">
        <v>641</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557</v>
      </c>
      <c r="C1017" s="107" t="s">
        <v>449</v>
      </c>
      <c r="D1017" s="107" t="s">
        <v>642</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557</v>
      </c>
      <c r="C1018" s="107" t="s">
        <v>449</v>
      </c>
      <c r="D1018" s="107" t="s">
        <v>643</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557</v>
      </c>
      <c r="C1019" s="107" t="s">
        <v>449</v>
      </c>
      <c r="D1019" s="107" t="s">
        <v>633</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557</v>
      </c>
      <c r="C1020" s="107" t="s">
        <v>449</v>
      </c>
      <c r="D1020" s="107" t="s">
        <v>644</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557</v>
      </c>
      <c r="C1021" s="107" t="s">
        <v>449</v>
      </c>
      <c r="D1021" s="107" t="s">
        <v>645</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557</v>
      </c>
      <c r="C1022" s="107" t="s">
        <v>449</v>
      </c>
      <c r="D1022" s="107" t="s">
        <v>646</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557</v>
      </c>
      <c r="C1023" s="107" t="s">
        <v>449</v>
      </c>
      <c r="D1023" s="107" t="s">
        <v>647</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557</v>
      </c>
      <c r="C1024" s="107" t="s">
        <v>449</v>
      </c>
      <c r="D1024" s="107" t="s">
        <v>648</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557</v>
      </c>
      <c r="C1025" s="107" t="s">
        <v>449</v>
      </c>
      <c r="D1025" s="107" t="s">
        <v>649</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557</v>
      </c>
      <c r="C1026" s="107" t="s">
        <v>449</v>
      </c>
      <c r="D1026" s="107" t="s">
        <v>650</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557</v>
      </c>
      <c r="C1027" s="107" t="s">
        <v>449</v>
      </c>
      <c r="D1027" s="107" t="s">
        <v>651</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557</v>
      </c>
      <c r="C1028" s="107" t="s">
        <v>449</v>
      </c>
      <c r="D1028" s="107" t="s">
        <v>653</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558</v>
      </c>
      <c r="C1029" s="107" t="s">
        <v>449</v>
      </c>
      <c r="D1029" s="107" t="s">
        <v>639</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558</v>
      </c>
      <c r="C1030" s="107" t="s">
        <v>449</v>
      </c>
      <c r="D1030" s="107" t="s">
        <v>640</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558</v>
      </c>
      <c r="C1031" s="107" t="s">
        <v>449</v>
      </c>
      <c r="D1031" s="107" t="s">
        <v>641</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558</v>
      </c>
      <c r="C1032" s="107" t="s">
        <v>449</v>
      </c>
      <c r="D1032" s="107" t="s">
        <v>642</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558</v>
      </c>
      <c r="C1033" s="107" t="s">
        <v>449</v>
      </c>
      <c r="D1033" s="107" t="s">
        <v>643</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558</v>
      </c>
      <c r="C1034" s="107" t="s">
        <v>449</v>
      </c>
      <c r="D1034" s="107" t="s">
        <v>633</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558</v>
      </c>
      <c r="C1035" s="107" t="s">
        <v>449</v>
      </c>
      <c r="D1035" s="107" t="s">
        <v>644</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558</v>
      </c>
      <c r="C1036" s="107" t="s">
        <v>449</v>
      </c>
      <c r="D1036" s="107" t="s">
        <v>645</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558</v>
      </c>
      <c r="C1037" s="107" t="s">
        <v>449</v>
      </c>
      <c r="D1037" s="107" t="s">
        <v>646</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558</v>
      </c>
      <c r="C1038" s="107" t="s">
        <v>449</v>
      </c>
      <c r="D1038" s="107" t="s">
        <v>647</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558</v>
      </c>
      <c r="C1039" s="107" t="s">
        <v>449</v>
      </c>
      <c r="D1039" s="107" t="s">
        <v>648</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558</v>
      </c>
      <c r="C1040" s="107" t="s">
        <v>449</v>
      </c>
      <c r="D1040" s="107" t="s">
        <v>649</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558</v>
      </c>
      <c r="C1041" s="107" t="s">
        <v>449</v>
      </c>
      <c r="D1041" s="107" t="s">
        <v>650</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558</v>
      </c>
      <c r="C1042" s="107" t="s">
        <v>449</v>
      </c>
      <c r="D1042" s="107" t="s">
        <v>651</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558</v>
      </c>
      <c r="C1043" s="107" t="s">
        <v>449</v>
      </c>
      <c r="D1043" s="107" t="s">
        <v>653</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560</v>
      </c>
      <c r="C1044" s="107" t="s">
        <v>449</v>
      </c>
      <c r="D1044" s="107" t="s">
        <v>639</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560</v>
      </c>
      <c r="C1045" s="107" t="s">
        <v>449</v>
      </c>
      <c r="D1045" s="107" t="s">
        <v>640</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560</v>
      </c>
      <c r="C1046" s="107" t="s">
        <v>449</v>
      </c>
      <c r="D1046" s="107" t="s">
        <v>641</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560</v>
      </c>
      <c r="C1047" s="107" t="s">
        <v>449</v>
      </c>
      <c r="D1047" s="107" t="s">
        <v>642</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560</v>
      </c>
      <c r="C1048" s="107" t="s">
        <v>449</v>
      </c>
      <c r="D1048" s="107" t="s">
        <v>643</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560</v>
      </c>
      <c r="C1049" s="107" t="s">
        <v>449</v>
      </c>
      <c r="D1049" s="107" t="s">
        <v>633</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560</v>
      </c>
      <c r="C1050" s="107" t="s">
        <v>449</v>
      </c>
      <c r="D1050" s="107" t="s">
        <v>644</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560</v>
      </c>
      <c r="C1051" s="107" t="s">
        <v>449</v>
      </c>
      <c r="D1051" s="107" t="s">
        <v>645</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560</v>
      </c>
      <c r="C1052" s="107" t="s">
        <v>449</v>
      </c>
      <c r="D1052" s="107" t="s">
        <v>646</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560</v>
      </c>
      <c r="C1053" s="107" t="s">
        <v>449</v>
      </c>
      <c r="D1053" s="107" t="s">
        <v>647</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560</v>
      </c>
      <c r="C1054" s="107" t="s">
        <v>449</v>
      </c>
      <c r="D1054" s="107" t="s">
        <v>648</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560</v>
      </c>
      <c r="C1055" s="107" t="s">
        <v>449</v>
      </c>
      <c r="D1055" s="107" t="s">
        <v>649</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560</v>
      </c>
      <c r="C1056" s="107" t="s">
        <v>449</v>
      </c>
      <c r="D1056" s="107" t="s">
        <v>650</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560</v>
      </c>
      <c r="C1057" s="107" t="s">
        <v>449</v>
      </c>
      <c r="D1057" s="107" t="s">
        <v>651</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560</v>
      </c>
      <c r="C1058" s="107" t="s">
        <v>449</v>
      </c>
      <c r="D1058" s="107" t="s">
        <v>653</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559</v>
      </c>
      <c r="C1059" s="107" t="s">
        <v>449</v>
      </c>
      <c r="D1059" s="107" t="s">
        <v>639</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559</v>
      </c>
      <c r="C1060" s="107" t="s">
        <v>449</v>
      </c>
      <c r="D1060" s="107" t="s">
        <v>640</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559</v>
      </c>
      <c r="C1061" s="107" t="s">
        <v>449</v>
      </c>
      <c r="D1061" s="107" t="s">
        <v>641</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559</v>
      </c>
      <c r="C1062" s="107" t="s">
        <v>449</v>
      </c>
      <c r="D1062" s="107" t="s">
        <v>642</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559</v>
      </c>
      <c r="C1063" s="107" t="s">
        <v>449</v>
      </c>
      <c r="D1063" s="107" t="s">
        <v>643</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559</v>
      </c>
      <c r="C1064" s="107" t="s">
        <v>449</v>
      </c>
      <c r="D1064" s="107" t="s">
        <v>633</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559</v>
      </c>
      <c r="C1065" s="107" t="s">
        <v>449</v>
      </c>
      <c r="D1065" s="107" t="s">
        <v>644</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559</v>
      </c>
      <c r="C1066" s="107" t="s">
        <v>449</v>
      </c>
      <c r="D1066" s="107" t="s">
        <v>645</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559</v>
      </c>
      <c r="C1067" s="107" t="s">
        <v>449</v>
      </c>
      <c r="D1067" s="107" t="s">
        <v>646</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559</v>
      </c>
      <c r="C1068" s="107" t="s">
        <v>449</v>
      </c>
      <c r="D1068" s="107" t="s">
        <v>647</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559</v>
      </c>
      <c r="C1069" s="107" t="s">
        <v>449</v>
      </c>
      <c r="D1069" s="107" t="s">
        <v>648</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559</v>
      </c>
      <c r="C1070" s="107" t="s">
        <v>449</v>
      </c>
      <c r="D1070" s="107" t="s">
        <v>649</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559</v>
      </c>
      <c r="C1071" s="107" t="s">
        <v>449</v>
      </c>
      <c r="D1071" s="107" t="s">
        <v>650</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559</v>
      </c>
      <c r="C1072" s="107" t="s">
        <v>449</v>
      </c>
      <c r="D1072" s="107" t="s">
        <v>651</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559</v>
      </c>
      <c r="C1073" s="107" t="s">
        <v>449</v>
      </c>
      <c r="D1073" s="107" t="s">
        <v>653</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561</v>
      </c>
      <c r="C1074" s="107" t="s">
        <v>449</v>
      </c>
      <c r="D1074" s="107" t="s">
        <v>639</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561</v>
      </c>
      <c r="C1075" s="107" t="s">
        <v>449</v>
      </c>
      <c r="D1075" s="107" t="s">
        <v>640</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561</v>
      </c>
      <c r="C1076" s="107" t="s">
        <v>449</v>
      </c>
      <c r="D1076" s="107" t="s">
        <v>641</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561</v>
      </c>
      <c r="C1077" s="107" t="s">
        <v>449</v>
      </c>
      <c r="D1077" s="107" t="s">
        <v>642</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561</v>
      </c>
      <c r="C1078" s="107" t="s">
        <v>449</v>
      </c>
      <c r="D1078" s="107" t="s">
        <v>643</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561</v>
      </c>
      <c r="C1079" s="107" t="s">
        <v>449</v>
      </c>
      <c r="D1079" s="107" t="s">
        <v>633</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561</v>
      </c>
      <c r="C1080" s="107" t="s">
        <v>449</v>
      </c>
      <c r="D1080" s="107" t="s">
        <v>644</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561</v>
      </c>
      <c r="C1081" s="107" t="s">
        <v>449</v>
      </c>
      <c r="D1081" s="107" t="s">
        <v>645</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561</v>
      </c>
      <c r="C1082" s="107" t="s">
        <v>449</v>
      </c>
      <c r="D1082" s="107" t="s">
        <v>646</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561</v>
      </c>
      <c r="C1083" s="107" t="s">
        <v>449</v>
      </c>
      <c r="D1083" s="107" t="s">
        <v>647</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561</v>
      </c>
      <c r="C1084" s="107" t="s">
        <v>449</v>
      </c>
      <c r="D1084" s="107" t="s">
        <v>648</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561</v>
      </c>
      <c r="C1085" s="107" t="s">
        <v>449</v>
      </c>
      <c r="D1085" s="107" t="s">
        <v>649</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561</v>
      </c>
      <c r="C1086" s="107" t="s">
        <v>449</v>
      </c>
      <c r="D1086" s="107" t="s">
        <v>650</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561</v>
      </c>
      <c r="C1087" s="107" t="s">
        <v>449</v>
      </c>
      <c r="D1087" s="107" t="s">
        <v>651</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561</v>
      </c>
      <c r="C1088" s="107" t="s">
        <v>449</v>
      </c>
      <c r="D1088" s="107" t="s">
        <v>653</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568</v>
      </c>
      <c r="C1089" s="107" t="s">
        <v>449</v>
      </c>
      <c r="D1089" s="107" t="s">
        <v>639</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568</v>
      </c>
      <c r="C1090" s="107" t="s">
        <v>449</v>
      </c>
      <c r="D1090" s="107" t="s">
        <v>640</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568</v>
      </c>
      <c r="C1091" s="107" t="s">
        <v>449</v>
      </c>
      <c r="D1091" s="107" t="s">
        <v>641</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568</v>
      </c>
      <c r="C1092" s="107" t="s">
        <v>449</v>
      </c>
      <c r="D1092" s="107" t="s">
        <v>642</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568</v>
      </c>
      <c r="C1093" s="107" t="s">
        <v>449</v>
      </c>
      <c r="D1093" s="107" t="s">
        <v>643</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568</v>
      </c>
      <c r="C1094" s="107" t="s">
        <v>449</v>
      </c>
      <c r="D1094" s="107" t="s">
        <v>633</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568</v>
      </c>
      <c r="C1095" s="107" t="s">
        <v>449</v>
      </c>
      <c r="D1095" s="107" t="s">
        <v>644</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568</v>
      </c>
      <c r="C1096" s="107" t="s">
        <v>449</v>
      </c>
      <c r="D1096" s="107" t="s">
        <v>645</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568</v>
      </c>
      <c r="C1097" s="107" t="s">
        <v>449</v>
      </c>
      <c r="D1097" s="107" t="s">
        <v>646</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568</v>
      </c>
      <c r="C1098" s="107" t="s">
        <v>449</v>
      </c>
      <c r="D1098" s="107" t="s">
        <v>647</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568</v>
      </c>
      <c r="C1099" s="107" t="s">
        <v>449</v>
      </c>
      <c r="D1099" s="107" t="s">
        <v>648</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568</v>
      </c>
      <c r="C1100" s="107" t="s">
        <v>449</v>
      </c>
      <c r="D1100" s="107" t="s">
        <v>649</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568</v>
      </c>
      <c r="C1101" s="107" t="s">
        <v>449</v>
      </c>
      <c r="D1101" s="107" t="s">
        <v>650</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568</v>
      </c>
      <c r="C1102" s="107" t="s">
        <v>449</v>
      </c>
      <c r="D1102" s="107" t="s">
        <v>651</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568</v>
      </c>
      <c r="C1103" s="107" t="s">
        <v>449</v>
      </c>
      <c r="D1103" s="107" t="s">
        <v>653</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569</v>
      </c>
      <c r="C1104" s="107" t="s">
        <v>449</v>
      </c>
      <c r="D1104" s="107" t="s">
        <v>639</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569</v>
      </c>
      <c r="C1105" s="107" t="s">
        <v>449</v>
      </c>
      <c r="D1105" s="107" t="s">
        <v>640</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569</v>
      </c>
      <c r="C1106" s="107" t="s">
        <v>449</v>
      </c>
      <c r="D1106" s="107" t="s">
        <v>641</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569</v>
      </c>
      <c r="C1107" s="107" t="s">
        <v>449</v>
      </c>
      <c r="D1107" s="107" t="s">
        <v>642</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569</v>
      </c>
      <c r="C1108" s="107" t="s">
        <v>449</v>
      </c>
      <c r="D1108" s="107" t="s">
        <v>643</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569</v>
      </c>
      <c r="C1109" s="107" t="s">
        <v>449</v>
      </c>
      <c r="D1109" s="107" t="s">
        <v>633</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569</v>
      </c>
      <c r="C1110" s="107" t="s">
        <v>449</v>
      </c>
      <c r="D1110" s="107" t="s">
        <v>644</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569</v>
      </c>
      <c r="C1111" s="107" t="s">
        <v>449</v>
      </c>
      <c r="D1111" s="107" t="s">
        <v>645</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569</v>
      </c>
      <c r="C1112" s="107" t="s">
        <v>449</v>
      </c>
      <c r="D1112" s="107" t="s">
        <v>646</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569</v>
      </c>
      <c r="C1113" s="107" t="s">
        <v>449</v>
      </c>
      <c r="D1113" s="107" t="s">
        <v>647</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569</v>
      </c>
      <c r="C1114" s="107" t="s">
        <v>449</v>
      </c>
      <c r="D1114" s="107" t="s">
        <v>648</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569</v>
      </c>
      <c r="C1115" s="107" t="s">
        <v>449</v>
      </c>
      <c r="D1115" s="107" t="s">
        <v>649</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569</v>
      </c>
      <c r="C1116" s="107" t="s">
        <v>449</v>
      </c>
      <c r="D1116" s="107" t="s">
        <v>650</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569</v>
      </c>
      <c r="C1117" s="107" t="s">
        <v>449</v>
      </c>
      <c r="D1117" s="107" t="s">
        <v>651</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569</v>
      </c>
      <c r="C1118" s="107" t="s">
        <v>449</v>
      </c>
      <c r="D1118" s="107" t="s">
        <v>653</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562</v>
      </c>
      <c r="C1119" s="107" t="s">
        <v>449</v>
      </c>
      <c r="D1119" s="107" t="s">
        <v>639</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562</v>
      </c>
      <c r="C1120" s="107" t="s">
        <v>449</v>
      </c>
      <c r="D1120" s="107" t="s">
        <v>640</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562</v>
      </c>
      <c r="C1121" s="107" t="s">
        <v>449</v>
      </c>
      <c r="D1121" s="107" t="s">
        <v>641</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562</v>
      </c>
      <c r="C1122" s="107" t="s">
        <v>449</v>
      </c>
      <c r="D1122" s="107" t="s">
        <v>642</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562</v>
      </c>
      <c r="C1123" s="107" t="s">
        <v>449</v>
      </c>
      <c r="D1123" s="107" t="s">
        <v>643</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562</v>
      </c>
      <c r="C1124" s="107" t="s">
        <v>449</v>
      </c>
      <c r="D1124" s="107" t="s">
        <v>633</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562</v>
      </c>
      <c r="C1125" s="107" t="s">
        <v>449</v>
      </c>
      <c r="D1125" s="107" t="s">
        <v>644</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562</v>
      </c>
      <c r="C1126" s="107" t="s">
        <v>449</v>
      </c>
      <c r="D1126" s="107" t="s">
        <v>645</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562</v>
      </c>
      <c r="C1127" s="107" t="s">
        <v>449</v>
      </c>
      <c r="D1127" s="107" t="s">
        <v>646</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562</v>
      </c>
      <c r="C1128" s="107" t="s">
        <v>449</v>
      </c>
      <c r="D1128" s="107" t="s">
        <v>647</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562</v>
      </c>
      <c r="C1129" s="107" t="s">
        <v>449</v>
      </c>
      <c r="D1129" s="107" t="s">
        <v>648</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562</v>
      </c>
      <c r="C1130" s="107" t="s">
        <v>449</v>
      </c>
      <c r="D1130" s="107" t="s">
        <v>649</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562</v>
      </c>
      <c r="C1131" s="107" t="s">
        <v>449</v>
      </c>
      <c r="D1131" s="107" t="s">
        <v>650</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562</v>
      </c>
      <c r="C1132" s="107" t="s">
        <v>449</v>
      </c>
      <c r="D1132" s="107" t="s">
        <v>651</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562</v>
      </c>
      <c r="C1133" s="107" t="s">
        <v>449</v>
      </c>
      <c r="D1133" s="107" t="s">
        <v>653</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564</v>
      </c>
      <c r="C1134" s="107" t="s">
        <v>449</v>
      </c>
      <c r="D1134" s="107" t="s">
        <v>639</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564</v>
      </c>
      <c r="C1135" s="107" t="s">
        <v>449</v>
      </c>
      <c r="D1135" s="107" t="s">
        <v>640</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564</v>
      </c>
      <c r="C1136" s="107" t="s">
        <v>449</v>
      </c>
      <c r="D1136" s="107" t="s">
        <v>641</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564</v>
      </c>
      <c r="C1137" s="107" t="s">
        <v>449</v>
      </c>
      <c r="D1137" s="107" t="s">
        <v>642</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564</v>
      </c>
      <c r="C1138" s="107" t="s">
        <v>449</v>
      </c>
      <c r="D1138" s="107" t="s">
        <v>643</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564</v>
      </c>
      <c r="C1139" s="107" t="s">
        <v>449</v>
      </c>
      <c r="D1139" s="107" t="s">
        <v>633</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564</v>
      </c>
      <c r="C1140" s="107" t="s">
        <v>449</v>
      </c>
      <c r="D1140" s="107" t="s">
        <v>644</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564</v>
      </c>
      <c r="C1141" s="107" t="s">
        <v>449</v>
      </c>
      <c r="D1141" s="107" t="s">
        <v>645</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564</v>
      </c>
      <c r="C1142" s="107" t="s">
        <v>449</v>
      </c>
      <c r="D1142" s="107" t="s">
        <v>646</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564</v>
      </c>
      <c r="C1143" s="107" t="s">
        <v>449</v>
      </c>
      <c r="D1143" s="107" t="s">
        <v>647</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564</v>
      </c>
      <c r="C1144" s="107" t="s">
        <v>449</v>
      </c>
      <c r="D1144" s="107" t="s">
        <v>648</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564</v>
      </c>
      <c r="C1145" s="107" t="s">
        <v>449</v>
      </c>
      <c r="D1145" s="107" t="s">
        <v>649</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564</v>
      </c>
      <c r="C1146" s="107" t="s">
        <v>449</v>
      </c>
      <c r="D1146" s="107" t="s">
        <v>650</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564</v>
      </c>
      <c r="C1147" s="107" t="s">
        <v>449</v>
      </c>
      <c r="D1147" s="107" t="s">
        <v>651</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564</v>
      </c>
      <c r="C1148" s="107" t="s">
        <v>449</v>
      </c>
      <c r="D1148" s="107" t="s">
        <v>653</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565</v>
      </c>
      <c r="C1149" s="107" t="s">
        <v>449</v>
      </c>
      <c r="D1149" s="107" t="s">
        <v>639</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565</v>
      </c>
      <c r="C1150" s="107" t="s">
        <v>449</v>
      </c>
      <c r="D1150" s="107" t="s">
        <v>640</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565</v>
      </c>
      <c r="C1151" s="107" t="s">
        <v>449</v>
      </c>
      <c r="D1151" s="107" t="s">
        <v>641</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565</v>
      </c>
      <c r="C1152" s="107" t="s">
        <v>449</v>
      </c>
      <c r="D1152" s="107" t="s">
        <v>642</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565</v>
      </c>
      <c r="C1153" s="107" t="s">
        <v>449</v>
      </c>
      <c r="D1153" s="107" t="s">
        <v>643</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565</v>
      </c>
      <c r="C1154" s="107" t="s">
        <v>449</v>
      </c>
      <c r="D1154" s="107" t="s">
        <v>633</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565</v>
      </c>
      <c r="C1155" s="107" t="s">
        <v>449</v>
      </c>
      <c r="D1155" s="107" t="s">
        <v>644</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565</v>
      </c>
      <c r="C1156" s="107" t="s">
        <v>449</v>
      </c>
      <c r="D1156" s="107" t="s">
        <v>645</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565</v>
      </c>
      <c r="C1157" s="107" t="s">
        <v>449</v>
      </c>
      <c r="D1157" s="107" t="s">
        <v>646</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565</v>
      </c>
      <c r="C1158" s="107" t="s">
        <v>449</v>
      </c>
      <c r="D1158" s="107" t="s">
        <v>647</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565</v>
      </c>
      <c r="C1159" s="107" t="s">
        <v>449</v>
      </c>
      <c r="D1159" s="107" t="s">
        <v>648</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565</v>
      </c>
      <c r="C1160" s="107" t="s">
        <v>449</v>
      </c>
      <c r="D1160" s="107" t="s">
        <v>649</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565</v>
      </c>
      <c r="C1161" s="107" t="s">
        <v>449</v>
      </c>
      <c r="D1161" s="107" t="s">
        <v>650</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565</v>
      </c>
      <c r="C1162" s="107" t="s">
        <v>449</v>
      </c>
      <c r="D1162" s="107" t="s">
        <v>651</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565</v>
      </c>
      <c r="C1163" s="107" t="s">
        <v>449</v>
      </c>
      <c r="D1163" s="107" t="s">
        <v>653</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566</v>
      </c>
      <c r="C1164" s="107" t="s">
        <v>449</v>
      </c>
      <c r="D1164" s="107" t="s">
        <v>639</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566</v>
      </c>
      <c r="C1165" s="107" t="s">
        <v>449</v>
      </c>
      <c r="D1165" s="107" t="s">
        <v>640</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566</v>
      </c>
      <c r="C1166" s="107" t="s">
        <v>449</v>
      </c>
      <c r="D1166" s="107" t="s">
        <v>641</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566</v>
      </c>
      <c r="C1167" s="107" t="s">
        <v>449</v>
      </c>
      <c r="D1167" s="107" t="s">
        <v>642</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566</v>
      </c>
      <c r="C1168" s="107" t="s">
        <v>449</v>
      </c>
      <c r="D1168" s="107" t="s">
        <v>643</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566</v>
      </c>
      <c r="C1169" s="107" t="s">
        <v>449</v>
      </c>
      <c r="D1169" s="107" t="s">
        <v>633</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566</v>
      </c>
      <c r="C1170" s="107" t="s">
        <v>449</v>
      </c>
      <c r="D1170" s="107" t="s">
        <v>644</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566</v>
      </c>
      <c r="C1171" s="107" t="s">
        <v>449</v>
      </c>
      <c r="D1171" s="107" t="s">
        <v>645</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566</v>
      </c>
      <c r="C1172" s="107" t="s">
        <v>449</v>
      </c>
      <c r="D1172" s="107" t="s">
        <v>646</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566</v>
      </c>
      <c r="C1173" s="107" t="s">
        <v>449</v>
      </c>
      <c r="D1173" s="107" t="s">
        <v>647</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566</v>
      </c>
      <c r="C1174" s="107" t="s">
        <v>449</v>
      </c>
      <c r="D1174" s="107" t="s">
        <v>648</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566</v>
      </c>
      <c r="C1175" s="107" t="s">
        <v>449</v>
      </c>
      <c r="D1175" s="107" t="s">
        <v>649</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566</v>
      </c>
      <c r="C1176" s="107" t="s">
        <v>449</v>
      </c>
      <c r="D1176" s="107" t="s">
        <v>650</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566</v>
      </c>
      <c r="C1177" s="107" t="s">
        <v>449</v>
      </c>
      <c r="D1177" s="107" t="s">
        <v>651</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566</v>
      </c>
      <c r="C1178" s="107" t="s">
        <v>449</v>
      </c>
      <c r="D1178" s="107" t="s">
        <v>653</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563</v>
      </c>
      <c r="C1179" s="107" t="s">
        <v>449</v>
      </c>
      <c r="D1179" s="107" t="s">
        <v>639</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563</v>
      </c>
      <c r="C1180" s="107" t="s">
        <v>449</v>
      </c>
      <c r="D1180" s="107" t="s">
        <v>640</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563</v>
      </c>
      <c r="C1181" s="107" t="s">
        <v>449</v>
      </c>
      <c r="D1181" s="107" t="s">
        <v>641</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563</v>
      </c>
      <c r="C1182" s="107" t="s">
        <v>449</v>
      </c>
      <c r="D1182" s="107" t="s">
        <v>642</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563</v>
      </c>
      <c r="C1183" s="107" t="s">
        <v>449</v>
      </c>
      <c r="D1183" s="107" t="s">
        <v>643</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563</v>
      </c>
      <c r="C1184" s="107" t="s">
        <v>449</v>
      </c>
      <c r="D1184" s="107" t="s">
        <v>633</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563</v>
      </c>
      <c r="C1185" s="107" t="s">
        <v>449</v>
      </c>
      <c r="D1185" s="107" t="s">
        <v>644</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563</v>
      </c>
      <c r="C1186" s="107" t="s">
        <v>449</v>
      </c>
      <c r="D1186" s="107" t="s">
        <v>645</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563</v>
      </c>
      <c r="C1187" s="107" t="s">
        <v>449</v>
      </c>
      <c r="D1187" s="107" t="s">
        <v>646</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563</v>
      </c>
      <c r="C1188" s="107" t="s">
        <v>449</v>
      </c>
      <c r="D1188" s="107" t="s">
        <v>647</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563</v>
      </c>
      <c r="C1189" s="107" t="s">
        <v>449</v>
      </c>
      <c r="D1189" s="107" t="s">
        <v>648</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563</v>
      </c>
      <c r="C1190" s="107" t="s">
        <v>449</v>
      </c>
      <c r="D1190" s="107" t="s">
        <v>649</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563</v>
      </c>
      <c r="C1191" s="107" t="s">
        <v>449</v>
      </c>
      <c r="D1191" s="107" t="s">
        <v>650</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563</v>
      </c>
      <c r="C1192" s="107" t="s">
        <v>449</v>
      </c>
      <c r="D1192" s="107" t="s">
        <v>651</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563</v>
      </c>
      <c r="C1193" s="107" t="s">
        <v>449</v>
      </c>
      <c r="D1193" s="107" t="s">
        <v>653</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567</v>
      </c>
      <c r="C1194" s="107" t="s">
        <v>449</v>
      </c>
      <c r="D1194" s="107" t="s">
        <v>639</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567</v>
      </c>
      <c r="C1195" s="107" t="s">
        <v>449</v>
      </c>
      <c r="D1195" s="107" t="s">
        <v>640</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567</v>
      </c>
      <c r="C1196" s="107" t="s">
        <v>449</v>
      </c>
      <c r="D1196" s="107" t="s">
        <v>641</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567</v>
      </c>
      <c r="C1197" s="107" t="s">
        <v>449</v>
      </c>
      <c r="D1197" s="107" t="s">
        <v>642</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567</v>
      </c>
      <c r="C1198" s="107" t="s">
        <v>449</v>
      </c>
      <c r="D1198" s="107" t="s">
        <v>643</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567</v>
      </c>
      <c r="C1199" s="107" t="s">
        <v>449</v>
      </c>
      <c r="D1199" s="107" t="s">
        <v>633</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567</v>
      </c>
      <c r="C1200" s="107" t="s">
        <v>449</v>
      </c>
      <c r="D1200" s="107" t="s">
        <v>644</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567</v>
      </c>
      <c r="C1201" s="107" t="s">
        <v>449</v>
      </c>
      <c r="D1201" s="107" t="s">
        <v>645</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567</v>
      </c>
      <c r="C1202" s="107" t="s">
        <v>449</v>
      </c>
      <c r="D1202" s="107" t="s">
        <v>646</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567</v>
      </c>
      <c r="C1203" s="107" t="s">
        <v>449</v>
      </c>
      <c r="D1203" s="107" t="s">
        <v>647</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567</v>
      </c>
      <c r="C1204" s="107" t="s">
        <v>449</v>
      </c>
      <c r="D1204" s="107" t="s">
        <v>648</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567</v>
      </c>
      <c r="C1205" s="107" t="s">
        <v>449</v>
      </c>
      <c r="D1205" s="107" t="s">
        <v>649</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567</v>
      </c>
      <c r="C1206" s="107" t="s">
        <v>449</v>
      </c>
      <c r="D1206" s="107" t="s">
        <v>650</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567</v>
      </c>
      <c r="C1207" s="107" t="s">
        <v>449</v>
      </c>
      <c r="D1207" s="107" t="s">
        <v>651</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567</v>
      </c>
      <c r="C1208" s="107" t="s">
        <v>449</v>
      </c>
      <c r="D1208" s="107" t="s">
        <v>653</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570</v>
      </c>
      <c r="C1209" s="107" t="s">
        <v>449</v>
      </c>
      <c r="D1209" s="107" t="s">
        <v>639</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570</v>
      </c>
      <c r="C1210" s="107" t="s">
        <v>449</v>
      </c>
      <c r="D1210" s="107" t="s">
        <v>640</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570</v>
      </c>
      <c r="C1211" s="107" t="s">
        <v>449</v>
      </c>
      <c r="D1211" s="107" t="s">
        <v>641</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570</v>
      </c>
      <c r="C1212" s="107" t="s">
        <v>449</v>
      </c>
      <c r="D1212" s="107" t="s">
        <v>642</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570</v>
      </c>
      <c r="C1213" s="107" t="s">
        <v>449</v>
      </c>
      <c r="D1213" s="107" t="s">
        <v>643</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570</v>
      </c>
      <c r="C1214" s="107" t="s">
        <v>449</v>
      </c>
      <c r="D1214" s="107" t="s">
        <v>633</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570</v>
      </c>
      <c r="C1215" s="107" t="s">
        <v>449</v>
      </c>
      <c r="D1215" s="107" t="s">
        <v>644</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570</v>
      </c>
      <c r="C1216" s="107" t="s">
        <v>449</v>
      </c>
      <c r="D1216" s="107" t="s">
        <v>645</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570</v>
      </c>
      <c r="C1217" s="107" t="s">
        <v>449</v>
      </c>
      <c r="D1217" s="107" t="s">
        <v>646</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570</v>
      </c>
      <c r="C1218" s="107" t="s">
        <v>449</v>
      </c>
      <c r="D1218" s="107" t="s">
        <v>647</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570</v>
      </c>
      <c r="C1219" s="107" t="s">
        <v>449</v>
      </c>
      <c r="D1219" s="107" t="s">
        <v>648</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570</v>
      </c>
      <c r="C1220" s="107" t="s">
        <v>449</v>
      </c>
      <c r="D1220" s="107" t="s">
        <v>649</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570</v>
      </c>
      <c r="C1221" s="107" t="s">
        <v>449</v>
      </c>
      <c r="D1221" s="107" t="s">
        <v>650</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570</v>
      </c>
      <c r="C1222" s="107" t="s">
        <v>449</v>
      </c>
      <c r="D1222" s="107" t="s">
        <v>651</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570</v>
      </c>
      <c r="C1223" s="107" t="s">
        <v>449</v>
      </c>
      <c r="D1223" s="107" t="s">
        <v>653</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571</v>
      </c>
      <c r="C1224" s="107" t="s">
        <v>449</v>
      </c>
      <c r="D1224" s="107" t="s">
        <v>639</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571</v>
      </c>
      <c r="C1225" s="107" t="s">
        <v>449</v>
      </c>
      <c r="D1225" s="107" t="s">
        <v>640</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571</v>
      </c>
      <c r="C1226" s="107" t="s">
        <v>449</v>
      </c>
      <c r="D1226" s="107" t="s">
        <v>641</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571</v>
      </c>
      <c r="C1227" s="107" t="s">
        <v>449</v>
      </c>
      <c r="D1227" s="107" t="s">
        <v>642</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571</v>
      </c>
      <c r="C1228" s="107" t="s">
        <v>449</v>
      </c>
      <c r="D1228" s="107" t="s">
        <v>643</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571</v>
      </c>
      <c r="C1229" s="107" t="s">
        <v>449</v>
      </c>
      <c r="D1229" s="107" t="s">
        <v>633</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571</v>
      </c>
      <c r="C1230" s="107" t="s">
        <v>449</v>
      </c>
      <c r="D1230" s="107" t="s">
        <v>644</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571</v>
      </c>
      <c r="C1231" s="107" t="s">
        <v>449</v>
      </c>
      <c r="D1231" s="107" t="s">
        <v>645</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571</v>
      </c>
      <c r="C1232" s="107" t="s">
        <v>449</v>
      </c>
      <c r="D1232" s="107" t="s">
        <v>646</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571</v>
      </c>
      <c r="C1233" s="107" t="s">
        <v>449</v>
      </c>
      <c r="D1233" s="107" t="s">
        <v>647</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571</v>
      </c>
      <c r="C1234" s="107" t="s">
        <v>449</v>
      </c>
      <c r="D1234" s="107" t="s">
        <v>648</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571</v>
      </c>
      <c r="C1235" s="107" t="s">
        <v>449</v>
      </c>
      <c r="D1235" s="107" t="s">
        <v>649</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571</v>
      </c>
      <c r="C1236" s="107" t="s">
        <v>449</v>
      </c>
      <c r="D1236" s="107" t="s">
        <v>650</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571</v>
      </c>
      <c r="C1237" s="107" t="s">
        <v>449</v>
      </c>
      <c r="D1237" s="107" t="s">
        <v>651</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571</v>
      </c>
      <c r="C1238" s="107" t="s">
        <v>449</v>
      </c>
      <c r="D1238" s="107" t="s">
        <v>653</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572</v>
      </c>
      <c r="C1239" s="107" t="s">
        <v>449</v>
      </c>
      <c r="D1239" s="107" t="s">
        <v>639</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1.5414740754274318E-5</v>
      </c>
      <c r="R1239" s="107">
        <f>R513/SUMIFS(R$3:R$722,$B$3:$B$722,$B1239)*SUMIFS(Calculations!$E$3:$E$53,Calculations!$A$3:$A$53,$B1239)</f>
        <v>3.1446727549433687E-5</v>
      </c>
    </row>
    <row r="1240" spans="2:18" ht="15.75" customHeight="1">
      <c r="B1240" s="107" t="s">
        <v>572</v>
      </c>
      <c r="C1240" s="107" t="s">
        <v>449</v>
      </c>
      <c r="D1240" s="107" t="s">
        <v>640</v>
      </c>
      <c r="E1240" s="107" t="str">
        <f t="shared" si="307"/>
        <v>hard coal</v>
      </c>
      <c r="F1240" s="107">
        <f>F514/SUMIFS(F$3:F$722,$B$3:$B$722,$B1240)*SUMIFS(Calculations!$E$3:$E$53,Calculations!$A$3:$A$53,$B1240)</f>
        <v>2.6587625700275324E-2</v>
      </c>
      <c r="G1240" s="107">
        <f>G514/SUMIFS(G$3:G$722,$B$3:$B$722,$B1240)*SUMIFS(Calculations!$E$3:$E$53,Calculations!$A$3:$A$53,$B1240)</f>
        <v>2.3837688280973244E-2</v>
      </c>
      <c r="H1240" s="107">
        <f>H514/SUMIFS(H$3:H$722,$B$3:$B$722,$B1240)*SUMIFS(Calculations!$E$3:$E$53,Calculations!$A$3:$A$53,$B1240)</f>
        <v>2.1154765048494992E-2</v>
      </c>
      <c r="I1240" s="107">
        <f>I514/SUMIFS(I$3:I$722,$B$3:$B$722,$B1240)*SUMIFS(Calculations!$E$3:$E$53,Calculations!$A$3:$A$53,$B1240)</f>
        <v>9.7803378737466983E-3</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572</v>
      </c>
      <c r="C1241" s="107" t="s">
        <v>449</v>
      </c>
      <c r="D1241" s="107" t="s">
        <v>641</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572</v>
      </c>
      <c r="C1242" s="107" t="s">
        <v>449</v>
      </c>
      <c r="D1242" s="107" t="s">
        <v>642</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572</v>
      </c>
      <c r="C1243" s="107" t="s">
        <v>449</v>
      </c>
      <c r="D1243" s="107" t="s">
        <v>643</v>
      </c>
      <c r="E1243" s="107" t="str">
        <f t="shared" si="308"/>
        <v>hydro</v>
      </c>
      <c r="F1243" s="107">
        <f>F517/SUMIFS(F$3:F$722,$B$3:$B$722,$B1243)*SUMIFS(Calculations!$E$3:$E$53,Calculations!$A$3:$A$53,$B1243)</f>
        <v>0.29655170931483693</v>
      </c>
      <c r="G1243" s="107">
        <f>G517/SUMIFS(G$3:G$722,$B$3:$B$722,$B1243)*SUMIFS(Calculations!$E$3:$E$53,Calculations!$A$3:$A$53,$B1243)</f>
        <v>0.30004818292625257</v>
      </c>
      <c r="H1243" s="107">
        <f>H517/SUMIFS(H$3:H$722,$B$3:$B$722,$B1243)*SUMIFS(Calculations!$E$3:$E$53,Calculations!$A$3:$A$53,$B1243)</f>
        <v>0.30345944974926087</v>
      </c>
      <c r="I1243" s="107">
        <f>I517/SUMIFS(I$3:I$722,$B$3:$B$722,$B1243)*SUMIFS(Calculations!$E$3:$E$53,Calculations!$A$3:$A$53,$B1243)</f>
        <v>0.28059266484173756</v>
      </c>
      <c r="J1243" s="107">
        <f>J517/SUMIFS(J$3:J$722,$B$3:$B$722,$B1243)*SUMIFS(Calculations!$E$3:$E$53,Calculations!$A$3:$A$53,$B1243)</f>
        <v>0.26093058612375419</v>
      </c>
      <c r="K1243" s="107">
        <f>K517/SUMIFS(K$3:K$722,$B$3:$B$722,$B1243)*SUMIFS(Calculations!$E$3:$E$53,Calculations!$A$3:$A$53,$B1243)</f>
        <v>0.24541270964897549</v>
      </c>
      <c r="L1243" s="107">
        <f>L517/SUMIFS(L$3:L$722,$B$3:$B$722,$B1243)*SUMIFS(Calculations!$E$3:$E$53,Calculations!$A$3:$A$53,$B1243)</f>
        <v>0.23163696252462254</v>
      </c>
      <c r="M1243" s="107">
        <f>M517/SUMIFS(M$3:M$722,$B$3:$B$722,$B1243)*SUMIFS(Calculations!$E$3:$E$53,Calculations!$A$3:$A$53,$B1243)</f>
        <v>0.23574735069681721</v>
      </c>
      <c r="N1243" s="107">
        <f>N517/SUMIFS(N$3:N$722,$B$3:$B$722,$B1243)*SUMIFS(Calculations!$E$3:$E$53,Calculations!$A$3:$A$53,$B1243)</f>
        <v>0.24000625155131466</v>
      </c>
      <c r="O1243" s="107">
        <f>O517/SUMIFS(O$3:O$722,$B$3:$B$722,$B1243)*SUMIFS(Calculations!$E$3:$E$53,Calculations!$A$3:$A$53,$B1243)</f>
        <v>0.23815346710392743</v>
      </c>
      <c r="P1243" s="107">
        <f>P517/SUMIFS(P$3:P$722,$B$3:$B$722,$B1243)*SUMIFS(Calculations!$E$3:$E$53,Calculations!$A$3:$A$53,$B1243)</f>
        <v>0.23632906952407484</v>
      </c>
      <c r="Q1243" s="107">
        <f>Q517/SUMIFS(Q$3:Q$722,$B$3:$B$722,$B1243)*SUMIFS(Calculations!$E$3:$E$53,Calculations!$A$3:$A$53,$B1243)</f>
        <v>0.24096780919199332</v>
      </c>
      <c r="R1243" s="107">
        <f>R517/SUMIFS(R$3:R$722,$B$3:$B$722,$B1243)*SUMIFS(Calculations!$E$3:$E$53,Calculations!$A$3:$A$53,$B1243)</f>
        <v>0.24579229597952681</v>
      </c>
    </row>
    <row r="1244" spans="2:18" ht="15.75" customHeight="1">
      <c r="B1244" s="107" t="s">
        <v>572</v>
      </c>
      <c r="C1244" s="107" t="s">
        <v>449</v>
      </c>
      <c r="D1244" s="107" t="s">
        <v>633</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572</v>
      </c>
      <c r="C1245" s="107" t="s">
        <v>449</v>
      </c>
      <c r="D1245" s="107" t="s">
        <v>644</v>
      </c>
      <c r="E1245" s="107" t="str">
        <f t="shared" si="308"/>
        <v>onshore wind</v>
      </c>
      <c r="F1245" s="107">
        <f>F519/SUMIFS(F$3:F$722,$B$3:$B$722,$B1245)*SUMIFS(Calculations!$E$3:$E$53,Calculations!$A$3:$A$53,$B1245)</f>
        <v>9.3139388795222891E-2</v>
      </c>
      <c r="G1245" s="107">
        <f>G519/SUMIFS(G$3:G$722,$B$3:$B$722,$B1245)*SUMIFS(Calculations!$E$3:$E$53,Calculations!$A$3:$A$53,$B1245)</f>
        <v>0.10376848164753319</v>
      </c>
      <c r="H1245" s="107">
        <f>H519/SUMIFS(H$3:H$722,$B$3:$B$722,$B1245)*SUMIFS(Calculations!$E$3:$E$53,Calculations!$A$3:$A$53,$B1245)</f>
        <v>0.11413855041835977</v>
      </c>
      <c r="I1245" s="107">
        <f>I519/SUMIFS(I$3:I$722,$B$3:$B$722,$B1245)*SUMIFS(Calculations!$E$3:$E$53,Calculations!$A$3:$A$53,$B1245)</f>
        <v>0.10588559668636609</v>
      </c>
      <c r="J1245" s="107">
        <f>J519/SUMIFS(J$3:J$722,$B$3:$B$722,$B1245)*SUMIFS(Calculations!$E$3:$E$53,Calculations!$A$3:$A$53,$B1245)</f>
        <v>9.8789267815010559E-2</v>
      </c>
      <c r="K1245" s="107">
        <f>K519/SUMIFS(K$3:K$722,$B$3:$B$722,$B1245)*SUMIFS(Calculations!$E$3:$E$53,Calculations!$A$3:$A$53,$B1245)</f>
        <v>9.287456013611807E-2</v>
      </c>
      <c r="L1245" s="107">
        <f>L519/SUMIFS(L$3:L$722,$B$3:$B$722,$B1245)*SUMIFS(Calculations!$E$3:$E$53,Calculations!$A$3:$A$53,$B1245)</f>
        <v>8.7623872812287326E-2</v>
      </c>
      <c r="M1245" s="107">
        <f>M519/SUMIFS(M$3:M$722,$B$3:$B$722,$B1245)*SUMIFS(Calculations!$E$3:$E$53,Calculations!$A$3:$A$53,$B1245)</f>
        <v>8.9145695196537672E-2</v>
      </c>
      <c r="N1245" s="107">
        <f>N519/SUMIFS(N$3:N$722,$B$3:$B$722,$B1245)*SUMIFS(Calculations!$E$3:$E$53,Calculations!$A$3:$A$53,$B1245)</f>
        <v>9.0722502636895949E-2</v>
      </c>
      <c r="O1245" s="107">
        <f>O519/SUMIFS(O$3:O$722,$B$3:$B$722,$B1245)*SUMIFS(Calculations!$E$3:$E$53,Calculations!$A$3:$A$53,$B1245)</f>
        <v>8.9639612930410409E-2</v>
      </c>
      <c r="P1245" s="107">
        <f>P519/SUMIFS(P$3:P$722,$B$3:$B$722,$B1245)*SUMIFS(Calculations!$E$3:$E$53,Calculations!$A$3:$A$53,$B1245)</f>
        <v>8.8573314385781796E-2</v>
      </c>
      <c r="Q1245" s="107">
        <f>Q519/SUMIFS(Q$3:Q$722,$B$3:$B$722,$B1245)*SUMIFS(Calculations!$E$3:$E$53,Calculations!$A$3:$A$53,$B1245)</f>
        <v>9.1729306950720402E-2</v>
      </c>
      <c r="R1245" s="107">
        <f>R519/SUMIFS(R$3:R$722,$B$3:$B$722,$B1245)*SUMIFS(Calculations!$E$3:$E$53,Calculations!$A$3:$A$53,$B1245)</f>
        <v>9.5011673610872455E-2</v>
      </c>
    </row>
    <row r="1246" spans="2:18" ht="15.75" customHeight="1">
      <c r="B1246" s="107" t="s">
        <v>572</v>
      </c>
      <c r="C1246" s="107" t="s">
        <v>449</v>
      </c>
      <c r="D1246" s="107" t="s">
        <v>645</v>
      </c>
      <c r="E1246" s="107" t="str">
        <f t="shared" si="308"/>
        <v>natural gas nonpeaker</v>
      </c>
      <c r="F1246" s="107">
        <f>F520/SUMIFS(F$3:F$722,$B$3:$B$722,$B1246)*SUMIFS(Calculations!$E$3:$E$53,Calculations!$A$3:$A$53,$B1246)</f>
        <v>0.16549988305040605</v>
      </c>
      <c r="G1246" s="107">
        <f>G520/SUMIFS(G$3:G$722,$B$3:$B$722,$B1246)*SUMIFS(Calculations!$E$3:$E$53,Calculations!$A$3:$A$53,$B1246)</f>
        <v>0.15343906105995372</v>
      </c>
      <c r="H1246" s="107">
        <f>H520/SUMIFS(H$3:H$722,$B$3:$B$722,$B1246)*SUMIFS(Calculations!$E$3:$E$53,Calculations!$A$3:$A$53,$B1246)</f>
        <v>0.14167215345913228</v>
      </c>
      <c r="I1246" s="107">
        <f>I520/SUMIFS(I$3:I$722,$B$3:$B$722,$B1246)*SUMIFS(Calculations!$E$3:$E$53,Calculations!$A$3:$A$53,$B1246)</f>
        <v>0.18496834203958626</v>
      </c>
      <c r="J1246" s="107">
        <f>J520/SUMIFS(J$3:J$722,$B$3:$B$722,$B1246)*SUMIFS(Calculations!$E$3:$E$53,Calculations!$A$3:$A$53,$B1246)</f>
        <v>0.22219670936364577</v>
      </c>
      <c r="K1246" s="107">
        <f>K520/SUMIFS(K$3:K$722,$B$3:$B$722,$B1246)*SUMIFS(Calculations!$E$3:$E$53,Calculations!$A$3:$A$53,$B1246)</f>
        <v>0.24417104696666764</v>
      </c>
      <c r="L1246" s="107">
        <f>L520/SUMIFS(L$3:L$722,$B$3:$B$722,$B1246)*SUMIFS(Calculations!$E$3:$E$53,Calculations!$A$3:$A$53,$B1246)</f>
        <v>0.26367841439135298</v>
      </c>
      <c r="M1246" s="107">
        <f>M520/SUMIFS(M$3:M$722,$B$3:$B$722,$B1246)*SUMIFS(Calculations!$E$3:$E$53,Calculations!$A$3:$A$53,$B1246)</f>
        <v>0.25755026921362489</v>
      </c>
      <c r="N1246" s="107">
        <f>N520/SUMIFS(N$3:N$722,$B$3:$B$722,$B1246)*SUMIFS(Calculations!$E$3:$E$53,Calculations!$A$3:$A$53,$B1246)</f>
        <v>0.25120070765385255</v>
      </c>
      <c r="O1246" s="107">
        <f>O520/SUMIFS(O$3:O$722,$B$3:$B$722,$B1246)*SUMIFS(Calculations!$E$3:$E$53,Calculations!$A$3:$A$53,$B1246)</f>
        <v>0.25387462060430765</v>
      </c>
      <c r="P1246" s="107">
        <f>P520/SUMIFS(P$3:P$722,$B$3:$B$722,$B1246)*SUMIFS(Calculations!$E$3:$E$53,Calculations!$A$3:$A$53,$B1246)</f>
        <v>0.25650756601920777</v>
      </c>
      <c r="Q1246" s="107">
        <f>Q520/SUMIFS(Q$3:Q$722,$B$3:$B$722,$B1246)*SUMIFS(Calculations!$E$3:$E$53,Calculations!$A$3:$A$53,$B1246)</f>
        <v>0.24791748932755378</v>
      </c>
      <c r="R1246" s="107">
        <f>R520/SUMIFS(R$3:R$722,$B$3:$B$722,$B1246)*SUMIFS(Calculations!$E$3:$E$53,Calculations!$A$3:$A$53,$B1246)</f>
        <v>0.23898344377431824</v>
      </c>
    </row>
    <row r="1247" spans="2:18" ht="15.75" customHeight="1">
      <c r="B1247" s="107" t="s">
        <v>572</v>
      </c>
      <c r="C1247" s="107" t="s">
        <v>449</v>
      </c>
      <c r="D1247" s="107" t="s">
        <v>646</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1.5167625886248283E-5</v>
      </c>
      <c r="L1247" s="107">
        <f>L521/SUMIFS(L$3:L$722,$B$3:$B$722,$B1247)*SUMIFS(Calculations!$E$3:$E$53,Calculations!$A$3:$A$53,$B1247)</f>
        <v>2.8632443641779864E-5</v>
      </c>
      <c r="M1247" s="107">
        <f>M521/SUMIFS(M$3:M$722,$B$3:$B$722,$B1247)*SUMIFS(Calculations!$E$3:$E$53,Calculations!$A$3:$A$53,$B1247)</f>
        <v>4.6080559673290425E-5</v>
      </c>
      <c r="N1247" s="107">
        <f>N521/SUMIFS(N$3:N$722,$B$3:$B$722,$B1247)*SUMIFS(Calculations!$E$3:$E$53,Calculations!$A$3:$A$53,$B1247)</f>
        <v>6.4159094634696313E-5</v>
      </c>
      <c r="O1247" s="107">
        <f>O521/SUMIFS(O$3:O$722,$B$3:$B$722,$B1247)*SUMIFS(Calculations!$E$3:$E$53,Calculations!$A$3:$A$53,$B1247)</f>
        <v>3.1831901741599062E-5</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572</v>
      </c>
      <c r="C1248" s="107" t="s">
        <v>449</v>
      </c>
      <c r="D1248" s="107" t="s">
        <v>647</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572</v>
      </c>
      <c r="C1249" s="107" t="s">
        <v>449</v>
      </c>
      <c r="D1249" s="107" t="s">
        <v>648</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572</v>
      </c>
      <c r="C1250" s="107" t="s">
        <v>449</v>
      </c>
      <c r="D1250" s="107" t="s">
        <v>649</v>
      </c>
      <c r="E1250" s="107" t="str">
        <f t="shared" si="308"/>
        <v>crude oil</v>
      </c>
      <c r="F1250" s="107">
        <f>F524/SUMIFS(F$3:F$722,$B$3:$B$722,$B1250)*SUMIFS(Calculations!$E$3:$E$53,Calculations!$A$3:$A$53,$B1250)</f>
        <v>2.2831435619591321E-3</v>
      </c>
      <c r="G1250" s="107">
        <f>G524/SUMIFS(G$3:G$722,$B$3:$B$722,$B1250)*SUMIFS(Calculations!$E$3:$E$53,Calculations!$A$3:$A$53,$B1250)</f>
        <v>2.2549810488719235E-3</v>
      </c>
      <c r="H1250" s="107">
        <f>H524/SUMIFS(H$3:H$722,$B$3:$B$722,$B1250)*SUMIFS(Calculations!$E$3:$E$53,Calculations!$A$3:$A$53,$B1250)</f>
        <v>2.2275048379166141E-3</v>
      </c>
      <c r="I1250" s="107">
        <f>I524/SUMIFS(I$3:I$722,$B$3:$B$722,$B1250)*SUMIFS(Calculations!$E$3:$E$53,Calculations!$A$3:$A$53,$B1250)</f>
        <v>2.0596541611583403E-3</v>
      </c>
      <c r="J1250" s="107">
        <f>J524/SUMIFS(J$3:J$722,$B$3:$B$722,$B1250)*SUMIFS(Calculations!$E$3:$E$53,Calculations!$A$3:$A$53,$B1250)</f>
        <v>1.9153272156504854E-3</v>
      </c>
      <c r="K1250" s="107">
        <f>K524/SUMIFS(K$3:K$722,$B$3:$B$722,$B1250)*SUMIFS(Calculations!$E$3:$E$53,Calculations!$A$3:$A$53,$B1250)</f>
        <v>1.8014202506496497E-3</v>
      </c>
      <c r="L1250" s="107">
        <f>L524/SUMIFS(L$3:L$722,$B$3:$B$722,$B1250)*SUMIFS(Calculations!$E$3:$E$53,Calculations!$A$3:$A$53,$B1250)</f>
        <v>1.7003011607983809E-3</v>
      </c>
      <c r="M1250" s="107">
        <f>M524/SUMIFS(M$3:M$722,$B$3:$B$722,$B1250)*SUMIFS(Calculations!$E$3:$E$53,Calculations!$A$3:$A$53,$B1250)</f>
        <v>1.7304729334910555E-3</v>
      </c>
      <c r="N1250" s="107">
        <f>N524/SUMIFS(N$3:N$722,$B$3:$B$722,$B1250)*SUMIFS(Calculations!$E$3:$E$53,Calculations!$A$3:$A$53,$B1250)</f>
        <v>1.7617348443178197E-3</v>
      </c>
      <c r="O1250" s="107">
        <f>O524/SUMIFS(O$3:O$722,$B$3:$B$722,$B1250)*SUMIFS(Calculations!$E$3:$E$53,Calculations!$A$3:$A$53,$B1250)</f>
        <v>1.7481347197424214E-3</v>
      </c>
      <c r="P1250" s="107">
        <f>P524/SUMIFS(P$3:P$722,$B$3:$B$722,$B1250)*SUMIFS(Calculations!$E$3:$E$53,Calculations!$A$3:$A$53,$B1250)</f>
        <v>1.7347429652962744E-3</v>
      </c>
      <c r="Q1250" s="107">
        <f>Q524/SUMIFS(Q$3:Q$722,$B$3:$B$722,$B1250)*SUMIFS(Calculations!$E$3:$E$53,Calculations!$A$3:$A$53,$B1250)</f>
        <v>1.768793033800194E-3</v>
      </c>
      <c r="R1250" s="107">
        <f>R524/SUMIFS(R$3:R$722,$B$3:$B$722,$B1250)*SUMIFS(Calculations!$E$3:$E$53,Calculations!$A$3:$A$53,$B1250)</f>
        <v>1.8042065550089594E-3</v>
      </c>
    </row>
    <row r="1251" spans="2:18" ht="15.75" customHeight="1">
      <c r="B1251" s="107" t="s">
        <v>572</v>
      </c>
      <c r="C1251" s="107" t="s">
        <v>449</v>
      </c>
      <c r="D1251" s="107" t="s">
        <v>650</v>
      </c>
      <c r="E1251" s="107" t="str">
        <f t="shared" si="308"/>
        <v>solar PV</v>
      </c>
      <c r="F1251" s="107">
        <f>F525/SUMIFS(F$3:F$722,$B$3:$B$722,$B1251)*SUMIFS(Calculations!$E$3:$E$53,Calculations!$A$3:$A$53,$B1251)</f>
        <v>2.2488286650164916E-3</v>
      </c>
      <c r="G1251" s="107">
        <f>G525/SUMIFS(G$3:G$722,$B$3:$B$722,$B1251)*SUMIFS(Calculations!$E$3:$E$53,Calculations!$A$3:$A$53,$B1251)</f>
        <v>2.5537761792895118E-3</v>
      </c>
      <c r="H1251" s="107">
        <f>H525/SUMIFS(H$3:H$722,$B$3:$B$722,$B1251)*SUMIFS(Calculations!$E$3:$E$53,Calculations!$A$3:$A$53,$B1251)</f>
        <v>2.8512923209249178E-3</v>
      </c>
      <c r="I1251" s="107">
        <f>I525/SUMIFS(I$3:I$722,$B$3:$B$722,$B1251)*SUMIFS(Calculations!$E$3:$E$53,Calculations!$A$3:$A$53,$B1251)</f>
        <v>2.8442540705010829E-3</v>
      </c>
      <c r="J1251" s="107">
        <f>J525/SUMIFS(J$3:J$722,$B$3:$B$722,$B1251)*SUMIFS(Calculations!$E$3:$E$53,Calculations!$A$3:$A$53,$B1251)</f>
        <v>2.8382022081850648E-3</v>
      </c>
      <c r="K1251" s="107">
        <f>K525/SUMIFS(K$3:K$722,$B$3:$B$722,$B1251)*SUMIFS(Calculations!$E$3:$E$53,Calculations!$A$3:$A$53,$B1251)</f>
        <v>2.857906451469269E-3</v>
      </c>
      <c r="L1251" s="107">
        <f>L525/SUMIFS(L$3:L$722,$B$3:$B$722,$B1251)*SUMIFS(Calculations!$E$3:$E$53,Calculations!$A$3:$A$53,$B1251)</f>
        <v>2.8753985789005633E-3</v>
      </c>
      <c r="M1251" s="107">
        <f>M525/SUMIFS(M$3:M$722,$B$3:$B$722,$B1251)*SUMIFS(Calculations!$E$3:$E$53,Calculations!$A$3:$A$53,$B1251)</f>
        <v>3.2441397415042873E-3</v>
      </c>
      <c r="N1251" s="107">
        <f>N525/SUMIFS(N$3:N$722,$B$3:$B$722,$B1251)*SUMIFS(Calculations!$E$3:$E$53,Calculations!$A$3:$A$53,$B1251)</f>
        <v>3.6262039132350246E-3</v>
      </c>
      <c r="O1251" s="107">
        <f>O525/SUMIFS(O$3:O$722,$B$3:$B$722,$B1251)*SUMIFS(Calculations!$E$3:$E$53,Calculations!$A$3:$A$53,$B1251)</f>
        <v>4.0129217053313047E-3</v>
      </c>
      <c r="P1251" s="107">
        <f>P525/SUMIFS(P$3:P$722,$B$3:$B$722,$B1251)*SUMIFS(Calculations!$E$3:$E$53,Calculations!$A$3:$A$53,$B1251)</f>
        <v>4.3937145196175529E-3</v>
      </c>
      <c r="Q1251" s="107">
        <f>Q525/SUMIFS(Q$3:Q$722,$B$3:$B$722,$B1251)*SUMIFS(Calculations!$E$3:$E$53,Calculations!$A$3:$A$53,$B1251)</f>
        <v>5.0465221536183337E-3</v>
      </c>
      <c r="R1251" s="107">
        <f>R525/SUMIFS(R$3:R$722,$B$3:$B$722,$B1251)*SUMIFS(Calculations!$E$3:$E$53,Calculations!$A$3:$A$53,$B1251)</f>
        <v>5.7254698916902628E-3</v>
      </c>
    </row>
    <row r="1252" spans="2:18" ht="15.75" customHeight="1">
      <c r="B1252" s="107" t="s">
        <v>572</v>
      </c>
      <c r="C1252" s="107" t="s">
        <v>449</v>
      </c>
      <c r="D1252" s="107" t="s">
        <v>651</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572</v>
      </c>
      <c r="C1253" s="107" t="s">
        <v>449</v>
      </c>
      <c r="D1253" s="107" t="s">
        <v>653</v>
      </c>
      <c r="E1253" s="107" t="str">
        <f t="shared" si="308"/>
        <v>solar PV</v>
      </c>
      <c r="F1253" s="107">
        <f>F527/SUMIFS(F$3:F$722,$B$3:$B$722,$B1253)*SUMIFS(Calculations!$E$3:$E$53,Calculations!$A$3:$A$53,$B1253)</f>
        <v>7.5120014780103222E-3</v>
      </c>
      <c r="G1253" s="107">
        <f>G527/SUMIFS(G$3:G$722,$B$3:$B$722,$B1253)*SUMIFS(Calculations!$E$3:$E$53,Calculations!$A$3:$A$53,$B1253)</f>
        <v>7.9204094228529694E-3</v>
      </c>
      <c r="H1253" s="107">
        <f>H527/SUMIFS(H$3:H$722,$B$3:$B$722,$B1253)*SUMIFS(Calculations!$E$3:$E$53,Calculations!$A$3:$A$53,$B1253)</f>
        <v>8.3188647316378254E-3</v>
      </c>
      <c r="I1253" s="107">
        <f>I527/SUMIFS(I$3:I$722,$B$3:$B$722,$B1253)*SUMIFS(Calculations!$E$3:$E$53,Calculations!$A$3:$A$53,$B1253)</f>
        <v>7.691730892631218E-3</v>
      </c>
      <c r="J1253" s="107">
        <f>J527/SUMIFS(J$3:J$722,$B$3:$B$722,$B1253)*SUMIFS(Calculations!$E$3:$E$53,Calculations!$A$3:$A$53,$B1253)</f>
        <v>7.152487839481139E-3</v>
      </c>
      <c r="K1253" s="107">
        <f>K527/SUMIFS(K$3:K$722,$B$3:$B$722,$B1253)*SUMIFS(Calculations!$E$3:$E$53,Calculations!$A$3:$A$53,$B1253)</f>
        <v>6.6897694859608869E-3</v>
      </c>
      <c r="L1253" s="107">
        <f>L527/SUMIFS(L$3:L$722,$B$3:$B$722,$B1253)*SUMIFS(Calculations!$E$3:$E$53,Calculations!$A$3:$A$53,$B1253)</f>
        <v>6.2789986541236719E-3</v>
      </c>
      <c r="M1253" s="107">
        <f>M527/SUMIFS(M$3:M$722,$B$3:$B$722,$B1253)*SUMIFS(Calculations!$E$3:$E$53,Calculations!$A$3:$A$53,$B1253)</f>
        <v>6.3585722240787311E-3</v>
      </c>
      <c r="N1253" s="107">
        <f>N527/SUMIFS(N$3:N$722,$B$3:$B$722,$B1253)*SUMIFS(Calculations!$E$3:$E$53,Calculations!$A$3:$A$53,$B1253)</f>
        <v>6.441020871476447E-3</v>
      </c>
      <c r="O1253" s="107">
        <f>O527/SUMIFS(O$3:O$722,$B$3:$B$722,$B1253)*SUMIFS(Calculations!$E$3:$E$53,Calculations!$A$3:$A$53,$B1253)</f>
        <v>6.3619916002664824E-3</v>
      </c>
      <c r="P1253" s="107">
        <f>P527/SUMIFS(P$3:P$722,$B$3:$B$722,$B1253)*SUMIFS(Calculations!$E$3:$E$53,Calculations!$A$3:$A$53,$B1253)</f>
        <v>6.2841731517490115E-3</v>
      </c>
      <c r="Q1253" s="107">
        <f>Q527/SUMIFS(Q$3:Q$722,$B$3:$B$722,$B1253)*SUMIFS(Calculations!$E$3:$E$53,Calculations!$A$3:$A$53,$B1253)</f>
        <v>6.377245167286944E-3</v>
      </c>
      <c r="R1253" s="107">
        <f>R527/SUMIFS(R$3:R$722,$B$3:$B$722,$B1253)*SUMIFS(Calculations!$E$3:$E$53,Calculations!$A$3:$A$53,$B1253)</f>
        <v>6.4740440267610638E-3</v>
      </c>
    </row>
    <row r="1254" spans="2:18" ht="15.75" customHeight="1">
      <c r="B1254" s="107" t="s">
        <v>573</v>
      </c>
      <c r="C1254" s="107" t="s">
        <v>449</v>
      </c>
      <c r="D1254" s="107" t="s">
        <v>639</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573</v>
      </c>
      <c r="C1255" s="107" t="s">
        <v>449</v>
      </c>
      <c r="D1255" s="107" t="s">
        <v>640</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573</v>
      </c>
      <c r="C1256" s="107" t="s">
        <v>449</v>
      </c>
      <c r="D1256" s="107" t="s">
        <v>641</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573</v>
      </c>
      <c r="C1257" s="107" t="s">
        <v>449</v>
      </c>
      <c r="D1257" s="107" t="s">
        <v>642</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573</v>
      </c>
      <c r="C1258" s="107" t="s">
        <v>449</v>
      </c>
      <c r="D1258" s="107" t="s">
        <v>643</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573</v>
      </c>
      <c r="C1259" s="107" t="s">
        <v>449</v>
      </c>
      <c r="D1259" s="107" t="s">
        <v>633</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573</v>
      </c>
      <c r="C1260" s="107" t="s">
        <v>449</v>
      </c>
      <c r="D1260" s="107" t="s">
        <v>644</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573</v>
      </c>
      <c r="C1261" s="107" t="s">
        <v>449</v>
      </c>
      <c r="D1261" s="107" t="s">
        <v>645</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573</v>
      </c>
      <c r="C1262" s="107" t="s">
        <v>449</v>
      </c>
      <c r="D1262" s="107" t="s">
        <v>646</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573</v>
      </c>
      <c r="C1263" s="107" t="s">
        <v>449</v>
      </c>
      <c r="D1263" s="107" t="s">
        <v>647</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573</v>
      </c>
      <c r="C1264" s="107" t="s">
        <v>449</v>
      </c>
      <c r="D1264" s="107" t="s">
        <v>648</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573</v>
      </c>
      <c r="C1265" s="107" t="s">
        <v>449</v>
      </c>
      <c r="D1265" s="107" t="s">
        <v>649</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573</v>
      </c>
      <c r="C1266" s="107" t="s">
        <v>449</v>
      </c>
      <c r="D1266" s="107" t="s">
        <v>650</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573</v>
      </c>
      <c r="C1267" s="107" t="s">
        <v>449</v>
      </c>
      <c r="D1267" s="107" t="s">
        <v>651</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573</v>
      </c>
      <c r="C1268" s="107" t="s">
        <v>449</v>
      </c>
      <c r="D1268" s="107" t="s">
        <v>653</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574</v>
      </c>
      <c r="C1269" s="107" t="s">
        <v>449</v>
      </c>
      <c r="D1269" s="107" t="s">
        <v>639</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574</v>
      </c>
      <c r="C1270" s="107" t="s">
        <v>449</v>
      </c>
      <c r="D1270" s="107" t="s">
        <v>640</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574</v>
      </c>
      <c r="C1271" s="107" t="s">
        <v>449</v>
      </c>
      <c r="D1271" s="107" t="s">
        <v>641</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574</v>
      </c>
      <c r="C1272" s="107" t="s">
        <v>449</v>
      </c>
      <c r="D1272" s="107" t="s">
        <v>642</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574</v>
      </c>
      <c r="C1273" s="107" t="s">
        <v>449</v>
      </c>
      <c r="D1273" s="107" t="s">
        <v>643</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574</v>
      </c>
      <c r="C1274" s="107" t="s">
        <v>449</v>
      </c>
      <c r="D1274" s="107" t="s">
        <v>633</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574</v>
      </c>
      <c r="C1275" s="107" t="s">
        <v>449</v>
      </c>
      <c r="D1275" s="107" t="s">
        <v>644</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574</v>
      </c>
      <c r="C1276" s="107" t="s">
        <v>449</v>
      </c>
      <c r="D1276" s="107" t="s">
        <v>645</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574</v>
      </c>
      <c r="C1277" s="107" t="s">
        <v>449</v>
      </c>
      <c r="D1277" s="107" t="s">
        <v>646</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574</v>
      </c>
      <c r="C1278" s="107" t="s">
        <v>449</v>
      </c>
      <c r="D1278" s="107" t="s">
        <v>647</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574</v>
      </c>
      <c r="C1279" s="107" t="s">
        <v>449</v>
      </c>
      <c r="D1279" s="107" t="s">
        <v>648</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574</v>
      </c>
      <c r="C1280" s="107" t="s">
        <v>449</v>
      </c>
      <c r="D1280" s="107" t="s">
        <v>649</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574</v>
      </c>
      <c r="C1281" s="107" t="s">
        <v>449</v>
      </c>
      <c r="D1281" s="107" t="s">
        <v>650</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574</v>
      </c>
      <c r="C1282" s="107" t="s">
        <v>449</v>
      </c>
      <c r="D1282" s="107" t="s">
        <v>651</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574</v>
      </c>
      <c r="C1283" s="107" t="s">
        <v>449</v>
      </c>
      <c r="D1283" s="107" t="s">
        <v>653</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575</v>
      </c>
      <c r="C1284" s="107" t="s">
        <v>449</v>
      </c>
      <c r="D1284" s="107" t="s">
        <v>639</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575</v>
      </c>
      <c r="C1285" s="107" t="s">
        <v>449</v>
      </c>
      <c r="D1285" s="107" t="s">
        <v>640</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575</v>
      </c>
      <c r="C1286" s="107" t="s">
        <v>449</v>
      </c>
      <c r="D1286" s="107" t="s">
        <v>641</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575</v>
      </c>
      <c r="C1287" s="107" t="s">
        <v>449</v>
      </c>
      <c r="D1287" s="107" t="s">
        <v>642</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575</v>
      </c>
      <c r="C1288" s="107" t="s">
        <v>449</v>
      </c>
      <c r="D1288" s="107" t="s">
        <v>643</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575</v>
      </c>
      <c r="C1289" s="107" t="s">
        <v>449</v>
      </c>
      <c r="D1289" s="107" t="s">
        <v>633</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575</v>
      </c>
      <c r="C1290" s="107" t="s">
        <v>449</v>
      </c>
      <c r="D1290" s="107" t="s">
        <v>644</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575</v>
      </c>
      <c r="C1291" s="107" t="s">
        <v>449</v>
      </c>
      <c r="D1291" s="107" t="s">
        <v>645</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575</v>
      </c>
      <c r="C1292" s="107" t="s">
        <v>449</v>
      </c>
      <c r="D1292" s="107" t="s">
        <v>646</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575</v>
      </c>
      <c r="C1293" s="107" t="s">
        <v>449</v>
      </c>
      <c r="D1293" s="107" t="s">
        <v>647</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575</v>
      </c>
      <c r="C1294" s="107" t="s">
        <v>449</v>
      </c>
      <c r="D1294" s="107" t="s">
        <v>648</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575</v>
      </c>
      <c r="C1295" s="107" t="s">
        <v>449</v>
      </c>
      <c r="D1295" s="107" t="s">
        <v>649</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575</v>
      </c>
      <c r="C1296" s="107" t="s">
        <v>449</v>
      </c>
      <c r="D1296" s="107" t="s">
        <v>650</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575</v>
      </c>
      <c r="C1297" s="107" t="s">
        <v>449</v>
      </c>
      <c r="D1297" s="107" t="s">
        <v>651</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575</v>
      </c>
      <c r="C1298" s="107" t="s">
        <v>449</v>
      </c>
      <c r="D1298" s="107" t="s">
        <v>653</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576</v>
      </c>
      <c r="C1299" s="107" t="s">
        <v>449</v>
      </c>
      <c r="D1299" s="107" t="s">
        <v>639</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576</v>
      </c>
      <c r="C1300" s="107" t="s">
        <v>449</v>
      </c>
      <c r="D1300" s="107" t="s">
        <v>640</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576</v>
      </c>
      <c r="C1301" s="107" t="s">
        <v>449</v>
      </c>
      <c r="D1301" s="107" t="s">
        <v>641</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576</v>
      </c>
      <c r="C1302" s="107" t="s">
        <v>449</v>
      </c>
      <c r="D1302" s="107" t="s">
        <v>642</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576</v>
      </c>
      <c r="C1303" s="107" t="s">
        <v>449</v>
      </c>
      <c r="D1303" s="107" t="s">
        <v>643</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576</v>
      </c>
      <c r="C1304" s="107" t="s">
        <v>449</v>
      </c>
      <c r="D1304" s="107" t="s">
        <v>633</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576</v>
      </c>
      <c r="C1305" s="107" t="s">
        <v>449</v>
      </c>
      <c r="D1305" s="107" t="s">
        <v>644</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576</v>
      </c>
      <c r="C1306" s="107" t="s">
        <v>449</v>
      </c>
      <c r="D1306" s="107" t="s">
        <v>645</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576</v>
      </c>
      <c r="C1307" s="107" t="s">
        <v>449</v>
      </c>
      <c r="D1307" s="107" t="s">
        <v>646</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576</v>
      </c>
      <c r="C1308" s="107" t="s">
        <v>449</v>
      </c>
      <c r="D1308" s="107" t="s">
        <v>647</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576</v>
      </c>
      <c r="C1309" s="107" t="s">
        <v>449</v>
      </c>
      <c r="D1309" s="107" t="s">
        <v>648</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576</v>
      </c>
      <c r="C1310" s="107" t="s">
        <v>449</v>
      </c>
      <c r="D1310" s="107" t="s">
        <v>649</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576</v>
      </c>
      <c r="C1311" s="107" t="s">
        <v>449</v>
      </c>
      <c r="D1311" s="107" t="s">
        <v>650</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576</v>
      </c>
      <c r="C1312" s="107" t="s">
        <v>449</v>
      </c>
      <c r="D1312" s="107" t="s">
        <v>651</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576</v>
      </c>
      <c r="C1313" s="107" t="s">
        <v>449</v>
      </c>
      <c r="D1313" s="107" t="s">
        <v>653</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577</v>
      </c>
      <c r="C1314" s="107" t="s">
        <v>449</v>
      </c>
      <c r="D1314" s="107" t="s">
        <v>639</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577</v>
      </c>
      <c r="C1315" s="107" t="s">
        <v>449</v>
      </c>
      <c r="D1315" s="107" t="s">
        <v>640</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577</v>
      </c>
      <c r="C1316" s="107" t="s">
        <v>449</v>
      </c>
      <c r="D1316" s="107" t="s">
        <v>641</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577</v>
      </c>
      <c r="C1317" s="107" t="s">
        <v>449</v>
      </c>
      <c r="D1317" s="107" t="s">
        <v>642</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577</v>
      </c>
      <c r="C1318" s="107" t="s">
        <v>449</v>
      </c>
      <c r="D1318" s="107" t="s">
        <v>643</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577</v>
      </c>
      <c r="C1319" s="107" t="s">
        <v>449</v>
      </c>
      <c r="D1319" s="107" t="s">
        <v>633</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577</v>
      </c>
      <c r="C1320" s="107" t="s">
        <v>449</v>
      </c>
      <c r="D1320" s="107" t="s">
        <v>644</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577</v>
      </c>
      <c r="C1321" s="107" t="s">
        <v>449</v>
      </c>
      <c r="D1321" s="107" t="s">
        <v>645</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577</v>
      </c>
      <c r="C1322" s="107" t="s">
        <v>449</v>
      </c>
      <c r="D1322" s="107" t="s">
        <v>646</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577</v>
      </c>
      <c r="C1323" s="107" t="s">
        <v>449</v>
      </c>
      <c r="D1323" s="107" t="s">
        <v>647</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577</v>
      </c>
      <c r="C1324" s="107" t="s">
        <v>449</v>
      </c>
      <c r="D1324" s="107" t="s">
        <v>648</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577</v>
      </c>
      <c r="C1325" s="107" t="s">
        <v>449</v>
      </c>
      <c r="D1325" s="107" t="s">
        <v>649</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577</v>
      </c>
      <c r="C1326" s="107" t="s">
        <v>449</v>
      </c>
      <c r="D1326" s="107" t="s">
        <v>650</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577</v>
      </c>
      <c r="C1327" s="107" t="s">
        <v>449</v>
      </c>
      <c r="D1327" s="107" t="s">
        <v>651</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577</v>
      </c>
      <c r="C1328" s="107" t="s">
        <v>449</v>
      </c>
      <c r="D1328" s="107" t="s">
        <v>653</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578</v>
      </c>
      <c r="C1329" s="107" t="s">
        <v>449</v>
      </c>
      <c r="D1329" s="107" t="s">
        <v>639</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578</v>
      </c>
      <c r="C1330" s="107" t="s">
        <v>449</v>
      </c>
      <c r="D1330" s="107" t="s">
        <v>640</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578</v>
      </c>
      <c r="C1331" s="107" t="s">
        <v>449</v>
      </c>
      <c r="D1331" s="107" t="s">
        <v>641</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578</v>
      </c>
      <c r="C1332" s="107" t="s">
        <v>449</v>
      </c>
      <c r="D1332" s="107" t="s">
        <v>642</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578</v>
      </c>
      <c r="C1333" s="107" t="s">
        <v>449</v>
      </c>
      <c r="D1333" s="107" t="s">
        <v>643</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578</v>
      </c>
      <c r="C1334" s="107" t="s">
        <v>449</v>
      </c>
      <c r="D1334" s="107" t="s">
        <v>633</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578</v>
      </c>
      <c r="C1335" s="107" t="s">
        <v>449</v>
      </c>
      <c r="D1335" s="107" t="s">
        <v>644</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578</v>
      </c>
      <c r="C1336" s="107" t="s">
        <v>449</v>
      </c>
      <c r="D1336" s="107" t="s">
        <v>645</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578</v>
      </c>
      <c r="C1337" s="107" t="s">
        <v>449</v>
      </c>
      <c r="D1337" s="107" t="s">
        <v>646</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578</v>
      </c>
      <c r="C1338" s="107" t="s">
        <v>449</v>
      </c>
      <c r="D1338" s="107" t="s">
        <v>647</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578</v>
      </c>
      <c r="C1339" s="107" t="s">
        <v>449</v>
      </c>
      <c r="D1339" s="107" t="s">
        <v>648</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578</v>
      </c>
      <c r="C1340" s="107" t="s">
        <v>449</v>
      </c>
      <c r="D1340" s="107" t="s">
        <v>649</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578</v>
      </c>
      <c r="C1341" s="107" t="s">
        <v>449</v>
      </c>
      <c r="D1341" s="107" t="s">
        <v>650</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578</v>
      </c>
      <c r="C1342" s="107" t="s">
        <v>449</v>
      </c>
      <c r="D1342" s="107" t="s">
        <v>651</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578</v>
      </c>
      <c r="C1343" s="107" t="s">
        <v>449</v>
      </c>
      <c r="D1343" s="107" t="s">
        <v>653</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579</v>
      </c>
      <c r="C1344" s="107" t="s">
        <v>449</v>
      </c>
      <c r="D1344" s="107" t="s">
        <v>639</v>
      </c>
      <c r="E1344" s="107" t="str">
        <f t="shared" si="309"/>
        <v>biomass</v>
      </c>
      <c r="F1344" s="107">
        <f>F618/SUMIFS(F$3:F$722,$B$3:$B$722,$B1344)*SUMIFS(Calculations!$E$3:$E$53,Calculations!$A$3:$A$53,$B1344)</f>
        <v>0</v>
      </c>
      <c r="G1344" s="107">
        <f>G618/SUMIFS(G$3:G$722,$B$3:$B$722,$B1344)*SUMIFS(Calculations!$E$3:$E$53,Calculations!$A$3:$A$53,$B1344)</f>
        <v>1.708279209010623E-5</v>
      </c>
      <c r="H1344" s="107">
        <f>H618/SUMIFS(H$3:H$722,$B$3:$B$722,$B1344)*SUMIFS(Calculations!$E$3:$E$53,Calculations!$A$3:$A$53,$B1344)</f>
        <v>3.445822770425404E-5</v>
      </c>
      <c r="I1344" s="107">
        <f>I618/SUMIFS(I$3:I$722,$B$3:$B$722,$B1344)*SUMIFS(Calculations!$E$3:$E$53,Calculations!$A$3:$A$53,$B1344)</f>
        <v>6.5125555991072081E-5</v>
      </c>
      <c r="J1344" s="107">
        <f>J618/SUMIFS(J$3:J$722,$B$3:$B$722,$B1344)*SUMIFS(Calculations!$E$3:$E$53,Calculations!$A$3:$A$53,$B1344)</f>
        <v>9.6689908648261175E-5</v>
      </c>
      <c r="K1344" s="107">
        <f>K618/SUMIFS(K$3:K$722,$B$3:$B$722,$B1344)*SUMIFS(Calculations!$E$3:$E$53,Calculations!$A$3:$A$53,$B1344)</f>
        <v>1.0621899624610074E-4</v>
      </c>
      <c r="L1344" s="107">
        <f>L618/SUMIFS(L$3:L$722,$B$3:$B$722,$B1344)*SUMIFS(Calculations!$E$3:$E$53,Calculations!$A$3:$A$53,$B1344)</f>
        <v>1.1783166932083193E-4</v>
      </c>
      <c r="M1344" s="107">
        <f>M618/SUMIFS(M$3:M$722,$B$3:$B$722,$B1344)*SUMIFS(Calculations!$E$3:$E$53,Calculations!$A$3:$A$53,$B1344)</f>
        <v>1.1907430719608781E-4</v>
      </c>
      <c r="N1344" s="107">
        <f>N618/SUMIFS(N$3:N$722,$B$3:$B$722,$B1344)*SUMIFS(Calculations!$E$3:$E$53,Calculations!$A$3:$A$53,$B1344)</f>
        <v>1.2034343382195558E-4</v>
      </c>
      <c r="O1344" s="107">
        <f>O618/SUMIFS(O$3:O$722,$B$3:$B$722,$B1344)*SUMIFS(Calculations!$E$3:$E$53,Calculations!$A$3:$A$53,$B1344)</f>
        <v>1.1462495250608261E-4</v>
      </c>
      <c r="P1344" s="107">
        <f>P618/SUMIFS(P$3:P$722,$B$3:$B$722,$B1344)*SUMIFS(Calculations!$E$3:$E$53,Calculations!$A$3:$A$53,$B1344)</f>
        <v>1.0942528019805686E-4</v>
      </c>
      <c r="Q1344" s="107">
        <f>Q618/SUMIFS(Q$3:Q$722,$B$3:$B$722,$B1344)*SUMIFS(Calculations!$E$3:$E$53,Calculations!$A$3:$A$53,$B1344)</f>
        <v>1.104205731213583E-4</v>
      </c>
      <c r="R1344" s="107">
        <f>R618/SUMIFS(R$3:R$722,$B$3:$B$722,$B1344)*SUMIFS(Calculations!$E$3:$E$53,Calculations!$A$3:$A$53,$B1344)</f>
        <v>1.1143413789044839E-4</v>
      </c>
    </row>
    <row r="1345" spans="2:18" ht="15.75" customHeight="1">
      <c r="B1345" s="107" t="s">
        <v>579</v>
      </c>
      <c r="C1345" s="107" t="s">
        <v>449</v>
      </c>
      <c r="D1345" s="107" t="s">
        <v>640</v>
      </c>
      <c r="E1345" s="107" t="str">
        <f t="shared" si="309"/>
        <v>hard coal</v>
      </c>
      <c r="F1345" s="107">
        <f>F619/SUMIFS(F$3:F$722,$B$3:$B$722,$B1345)*SUMIFS(Calculations!$E$3:$E$53,Calculations!$A$3:$A$53,$B1345)</f>
        <v>0.14124322514065393</v>
      </c>
      <c r="G1345" s="107">
        <f>G619/SUMIFS(G$3:G$722,$B$3:$B$722,$B1345)*SUMIFS(Calculations!$E$3:$E$53,Calculations!$A$3:$A$53,$B1345)</f>
        <v>0.14247364902644846</v>
      </c>
      <c r="H1345" s="107">
        <f>H619/SUMIFS(H$3:H$722,$B$3:$B$722,$B1345)*SUMIFS(Calculations!$E$3:$E$53,Calculations!$A$3:$A$53,$B1345)</f>
        <v>0.14372515117509982</v>
      </c>
      <c r="I1345" s="107">
        <f>I619/SUMIFS(I$3:I$722,$B$3:$B$722,$B1345)*SUMIFS(Calculations!$E$3:$E$53,Calculations!$A$3:$A$53,$B1345)</f>
        <v>0.1460723456936836</v>
      </c>
      <c r="J1345" s="107">
        <f>J619/SUMIFS(J$3:J$722,$B$3:$B$722,$B1345)*SUMIFS(Calculations!$E$3:$E$53,Calculations!$A$3:$A$53,$B1345)</f>
        <v>0.14848819603599864</v>
      </c>
      <c r="K1345" s="107">
        <f>K619/SUMIFS(K$3:K$722,$B$3:$B$722,$B1345)*SUMIFS(Calculations!$E$3:$E$53,Calculations!$A$3:$A$53,$B1345)</f>
        <v>0.13106059696481065</v>
      </c>
      <c r="L1345" s="107">
        <f>L619/SUMIFS(L$3:L$722,$B$3:$B$722,$B1345)*SUMIFS(Calculations!$E$3:$E$53,Calculations!$A$3:$A$53,$B1345)</f>
        <v>0.10982236104628719</v>
      </c>
      <c r="M1345" s="107">
        <f>M619/SUMIFS(M$3:M$722,$B$3:$B$722,$B1345)*SUMIFS(Calculations!$E$3:$E$53,Calculations!$A$3:$A$53,$B1345)</f>
        <v>0.11098053376990841</v>
      </c>
      <c r="N1345" s="107">
        <f>N619/SUMIFS(N$3:N$722,$B$3:$B$722,$B1345)*SUMIFS(Calculations!$E$3:$E$53,Calculations!$A$3:$A$53,$B1345)</f>
        <v>0.11216339473863496</v>
      </c>
      <c r="O1345" s="107">
        <f>O619/SUMIFS(O$3:O$722,$B$3:$B$722,$B1345)*SUMIFS(Calculations!$E$3:$E$53,Calculations!$A$3:$A$53,$B1345)</f>
        <v>0.10683361265773882</v>
      </c>
      <c r="P1345" s="107">
        <f>P619/SUMIFS(P$3:P$722,$B$3:$B$722,$B1345)*SUMIFS(Calculations!$E$3:$E$53,Calculations!$A$3:$A$53,$B1345)</f>
        <v>0.10198737486083928</v>
      </c>
      <c r="Q1345" s="107">
        <f>Q619/SUMIFS(Q$3:Q$722,$B$3:$B$722,$B1345)*SUMIFS(Calculations!$E$3:$E$53,Calculations!$A$3:$A$53,$B1345)</f>
        <v>0.10291501527703339</v>
      </c>
      <c r="R1345" s="107">
        <f>R619/SUMIFS(R$3:R$722,$B$3:$B$722,$B1345)*SUMIFS(Calculations!$E$3:$E$53,Calculations!$A$3:$A$53,$B1345)</f>
        <v>0.10385968555673325</v>
      </c>
    </row>
    <row r="1346" spans="2:18" ht="15.75" customHeight="1">
      <c r="B1346" s="107" t="s">
        <v>579</v>
      </c>
      <c r="C1346" s="107" t="s">
        <v>449</v>
      </c>
      <c r="D1346" s="107" t="s">
        <v>641</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579</v>
      </c>
      <c r="C1347" s="107" t="s">
        <v>449</v>
      </c>
      <c r="D1347" s="107" t="s">
        <v>642</v>
      </c>
      <c r="E1347" s="107" t="str">
        <f t="shared" si="309"/>
        <v>geothermal</v>
      </c>
      <c r="F1347" s="107">
        <f>F621/SUMIFS(F$3:F$722,$B$3:$B$722,$B1347)*SUMIFS(Calculations!$E$3:$E$53,Calculations!$A$3:$A$53,$B1347)</f>
        <v>1.1533793507178132E-3</v>
      </c>
      <c r="G1347" s="107">
        <f>G621/SUMIFS(G$3:G$722,$B$3:$B$722,$B1347)*SUMIFS(Calculations!$E$3:$E$53,Calculations!$A$3:$A$53,$B1347)</f>
        <v>1.1631746600020791E-3</v>
      </c>
      <c r="H1347" s="107">
        <f>H621/SUMIFS(H$3:H$722,$B$3:$B$722,$B1347)*SUMIFS(Calculations!$E$3:$E$53,Calculations!$A$3:$A$53,$B1347)</f>
        <v>1.1731377717048791E-3</v>
      </c>
      <c r="I1347" s="107">
        <f>I621/SUMIFS(I$3:I$722,$B$3:$B$722,$B1347)*SUMIFS(Calculations!$E$3:$E$53,Calculations!$A$3:$A$53,$B1347)</f>
        <v>1.1900476985308782E-3</v>
      </c>
      <c r="J1347" s="107">
        <f>J621/SUMIFS(J$3:J$722,$B$3:$B$722,$B1347)*SUMIFS(Calculations!$E$3:$E$53,Calculations!$A$3:$A$53,$B1347)</f>
        <v>1.2074522434834464E-3</v>
      </c>
      <c r="K1347" s="107">
        <f>K621/SUMIFS(K$3:K$722,$B$3:$B$722,$B1347)*SUMIFS(Calculations!$E$3:$E$53,Calculations!$A$3:$A$53,$B1347)</f>
        <v>1.3264503722356198E-3</v>
      </c>
      <c r="L1347" s="107">
        <f>L621/SUMIFS(L$3:L$722,$B$3:$B$722,$B1347)*SUMIFS(Calculations!$E$3:$E$53,Calculations!$A$3:$A$53,$B1347)</f>
        <v>1.4714680721481549E-3</v>
      </c>
      <c r="M1347" s="107">
        <f>M621/SUMIFS(M$3:M$722,$B$3:$B$722,$B1347)*SUMIFS(Calculations!$E$3:$E$53,Calculations!$A$3:$A$53,$B1347)</f>
        <v>1.48698598825017E-3</v>
      </c>
      <c r="N1347" s="107">
        <f>N621/SUMIFS(N$3:N$722,$B$3:$B$722,$B1347)*SUMIFS(Calculations!$E$3:$E$53,Calculations!$A$3:$A$53,$B1347)</f>
        <v>1.5028346927643424E-3</v>
      </c>
      <c r="O1347" s="107">
        <f>O621/SUMIFS(O$3:O$722,$B$3:$B$722,$B1347)*SUMIFS(Calculations!$E$3:$E$53,Calculations!$A$3:$A$53,$B1347)</f>
        <v>1.4314229685141182E-3</v>
      </c>
      <c r="P1347" s="107">
        <f>P621/SUMIFS(P$3:P$722,$B$3:$B$722,$B1347)*SUMIFS(Calculations!$E$3:$E$53,Calculations!$A$3:$A$53,$B1347)</f>
        <v>1.366490070329843E-3</v>
      </c>
      <c r="Q1347" s="107">
        <f>Q621/SUMIFS(Q$3:Q$722,$B$3:$B$722,$B1347)*SUMIFS(Calculations!$E$3:$E$53,Calculations!$A$3:$A$53,$B1347)</f>
        <v>1.3789191716700386E-3</v>
      </c>
      <c r="R1347" s="107">
        <f>R621/SUMIFS(R$3:R$722,$B$3:$B$722,$B1347)*SUMIFS(Calculations!$E$3:$E$53,Calculations!$A$3:$A$53,$B1347)</f>
        <v>1.3915764496782916E-3</v>
      </c>
    </row>
    <row r="1348" spans="2:18" ht="15.75" customHeight="1">
      <c r="B1348" s="107" t="s">
        <v>579</v>
      </c>
      <c r="C1348" s="107" t="s">
        <v>449</v>
      </c>
      <c r="D1348" s="107" t="s">
        <v>643</v>
      </c>
      <c r="E1348" s="107" t="str">
        <f t="shared" si="309"/>
        <v>hydro</v>
      </c>
      <c r="F1348" s="107">
        <f>F622/SUMIFS(F$3:F$722,$B$3:$B$722,$B1348)*SUMIFS(Calculations!$E$3:$E$53,Calculations!$A$3:$A$53,$B1348)</f>
        <v>2.9392376941992718E-3</v>
      </c>
      <c r="G1348" s="107">
        <f>G622/SUMIFS(G$3:G$722,$B$3:$B$722,$B1348)*SUMIFS(Calculations!$E$3:$E$53,Calculations!$A$3:$A$53,$B1348)</f>
        <v>2.9641997695621924E-3</v>
      </c>
      <c r="H1348" s="107">
        <f>H622/SUMIFS(H$3:H$722,$B$3:$B$722,$B1348)*SUMIFS(Calculations!$E$3:$E$53,Calculations!$A$3:$A$53,$B1348)</f>
        <v>2.9895894676265481E-3</v>
      </c>
      <c r="I1348" s="107">
        <f>I622/SUMIFS(I$3:I$722,$B$3:$B$722,$B1348)*SUMIFS(Calculations!$E$3:$E$53,Calculations!$A$3:$A$53,$B1348)</f>
        <v>3.0326822231039156E-3</v>
      </c>
      <c r="J1348" s="107">
        <f>J622/SUMIFS(J$3:J$722,$B$3:$B$722,$B1348)*SUMIFS(Calculations!$E$3:$E$53,Calculations!$A$3:$A$53,$B1348)</f>
        <v>3.0770354487301044E-3</v>
      </c>
      <c r="K1348" s="107">
        <f>K622/SUMIFS(K$3:K$722,$B$3:$B$722,$B1348)*SUMIFS(Calculations!$E$3:$E$53,Calculations!$A$3:$A$53,$B1348)</f>
        <v>3.3802867470560964E-3</v>
      </c>
      <c r="L1348" s="107">
        <f>L622/SUMIFS(L$3:L$722,$B$3:$B$722,$B1348)*SUMIFS(Calculations!$E$3:$E$53,Calculations!$A$3:$A$53,$B1348)</f>
        <v>3.7498455480210412E-3</v>
      </c>
      <c r="M1348" s="107">
        <f>M622/SUMIFS(M$3:M$722,$B$3:$B$722,$B1348)*SUMIFS(Calculations!$E$3:$E$53,Calculations!$A$3:$A$53,$B1348)</f>
        <v>3.7893909446974059E-3</v>
      </c>
      <c r="N1348" s="107">
        <f>N622/SUMIFS(N$3:N$722,$B$3:$B$722,$B1348)*SUMIFS(Calculations!$E$3:$E$53,Calculations!$A$3:$A$53,$B1348)</f>
        <v>3.8297793127423955E-3</v>
      </c>
      <c r="O1348" s="107">
        <f>O622/SUMIFS(O$3:O$722,$B$3:$B$722,$B1348)*SUMIFS(Calculations!$E$3:$E$53,Calculations!$A$3:$A$53,$B1348)</f>
        <v>3.6477957948361723E-3</v>
      </c>
      <c r="P1348" s="107">
        <f>P622/SUMIFS(P$3:P$722,$B$3:$B$722,$B1348)*SUMIFS(Calculations!$E$3:$E$53,Calculations!$A$3:$A$53,$B1348)</f>
        <v>3.4823227249237915E-3</v>
      </c>
      <c r="Q1348" s="107">
        <f>Q622/SUMIFS(Q$3:Q$722,$B$3:$B$722,$B1348)*SUMIFS(Calculations!$E$3:$E$53,Calculations!$A$3:$A$53,$B1348)</f>
        <v>3.5139966777662712E-3</v>
      </c>
      <c r="R1348" s="107">
        <f>R622/SUMIFS(R$3:R$722,$B$3:$B$722,$B1348)*SUMIFS(Calculations!$E$3:$E$53,Calculations!$A$3:$A$53,$B1348)</f>
        <v>3.5462521092551936E-3</v>
      </c>
    </row>
    <row r="1349" spans="2:18" ht="15.75" customHeight="1">
      <c r="B1349" s="107" t="s">
        <v>579</v>
      </c>
      <c r="C1349" s="107" t="s">
        <v>449</v>
      </c>
      <c r="D1349" s="107" t="s">
        <v>633</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579</v>
      </c>
      <c r="C1350" s="107" t="s">
        <v>449</v>
      </c>
      <c r="D1350" s="107" t="s">
        <v>644</v>
      </c>
      <c r="E1350" s="107" t="str">
        <f t="shared" si="309"/>
        <v>onshore wind</v>
      </c>
      <c r="F1350" s="107">
        <f>F624/SUMIFS(F$3:F$722,$B$3:$B$722,$B1350)*SUMIFS(Calculations!$E$3:$E$53,Calculations!$A$3:$A$53,$B1350)</f>
        <v>4.2721707964786587E-3</v>
      </c>
      <c r="G1350" s="107">
        <f>G624/SUMIFS(G$3:G$722,$B$3:$B$722,$B1350)*SUMIFS(Calculations!$E$3:$E$53,Calculations!$A$3:$A$53,$B1350)</f>
        <v>4.2914107271052855E-3</v>
      </c>
      <c r="H1350" s="107">
        <f>H624/SUMIFS(H$3:H$722,$B$3:$B$722,$B1350)*SUMIFS(Calculations!$E$3:$E$53,Calculations!$A$3:$A$53,$B1350)</f>
        <v>4.3109802549705385E-3</v>
      </c>
      <c r="I1350" s="107">
        <f>I624/SUMIFS(I$3:I$722,$B$3:$B$722,$B1350)*SUMIFS(Calculations!$E$3:$E$53,Calculations!$A$3:$A$53,$B1350)</f>
        <v>4.3646661869667456E-3</v>
      </c>
      <c r="J1350" s="107">
        <f>J624/SUMIFS(J$3:J$722,$B$3:$B$722,$B1350)*SUMIFS(Calculations!$E$3:$E$53,Calculations!$A$3:$A$53,$B1350)</f>
        <v>4.419922441258271E-3</v>
      </c>
      <c r="K1350" s="107">
        <f>K624/SUMIFS(K$3:K$722,$B$3:$B$722,$B1350)*SUMIFS(Calculations!$E$3:$E$53,Calculations!$A$3:$A$53,$B1350)</f>
        <v>4.8513979586815199E-3</v>
      </c>
      <c r="L1350" s="107">
        <f>L624/SUMIFS(L$3:L$722,$B$3:$B$722,$B1350)*SUMIFS(Calculations!$E$3:$E$53,Calculations!$A$3:$A$53,$B1350)</f>
        <v>5.3772178834267451E-3</v>
      </c>
      <c r="M1350" s="107">
        <f>M624/SUMIFS(M$3:M$722,$B$3:$B$722,$B1350)*SUMIFS(Calculations!$E$3:$E$53,Calculations!$A$3:$A$53,$B1350)</f>
        <v>5.4070438942407095E-3</v>
      </c>
      <c r="N1350" s="107">
        <f>N624/SUMIFS(N$3:N$722,$B$3:$B$722,$B1350)*SUMIFS(Calculations!$E$3:$E$53,Calculations!$A$3:$A$53,$B1350)</f>
        <v>5.4375056926625762E-3</v>
      </c>
      <c r="O1350" s="107">
        <f>O624/SUMIFS(O$3:O$722,$B$3:$B$722,$B1350)*SUMIFS(Calculations!$E$3:$E$53,Calculations!$A$3:$A$53,$B1350)</f>
        <v>5.1944184139703078E-3</v>
      </c>
      <c r="P1350" s="107">
        <f>P624/SUMIFS(P$3:P$722,$B$3:$B$722,$B1350)*SUMIFS(Calculations!$E$3:$E$53,Calculations!$A$3:$A$53,$B1350)</f>
        <v>4.9733852197302439E-3</v>
      </c>
      <c r="Q1350" s="107">
        <f>Q624/SUMIFS(Q$3:Q$722,$B$3:$B$722,$B1350)*SUMIFS(Calculations!$E$3:$E$53,Calculations!$A$3:$A$53,$B1350)</f>
        <v>4.9572093940010373E-3</v>
      </c>
      <c r="R1350" s="107">
        <f>R624/SUMIFS(R$3:R$722,$B$3:$B$722,$B1350)*SUMIFS(Calculations!$E$3:$E$53,Calculations!$A$3:$A$53,$B1350)</f>
        <v>4.9407366082650749E-3</v>
      </c>
    </row>
    <row r="1351" spans="2:18" ht="15.75" customHeight="1">
      <c r="B1351" s="107" t="s">
        <v>579</v>
      </c>
      <c r="C1351" s="107" t="s">
        <v>449</v>
      </c>
      <c r="D1351" s="107" t="s">
        <v>645</v>
      </c>
      <c r="E1351" s="107" t="str">
        <f t="shared" si="309"/>
        <v>natural gas nonpeaker</v>
      </c>
      <c r="F1351" s="107">
        <f>F625/SUMIFS(F$3:F$722,$B$3:$B$722,$B1351)*SUMIFS(Calculations!$E$3:$E$53,Calculations!$A$3:$A$53,$B1351)</f>
        <v>4.5136542833949002E-2</v>
      </c>
      <c r="G1351" s="107">
        <f>G625/SUMIFS(G$3:G$722,$B$3:$B$722,$B1351)*SUMIFS(Calculations!$E$3:$E$53,Calculations!$A$3:$A$53,$B1351)</f>
        <v>4.2034887796277794E-2</v>
      </c>
      <c r="H1351" s="107">
        <f>H625/SUMIFS(H$3:H$722,$B$3:$B$722,$B1351)*SUMIFS(Calculations!$E$3:$E$53,Calculations!$A$3:$A$53,$B1351)</f>
        <v>3.8880098630660914E-2</v>
      </c>
      <c r="I1351" s="107">
        <f>I625/SUMIFS(I$3:I$722,$B$3:$B$722,$B1351)*SUMIFS(Calculations!$E$3:$E$53,Calculations!$A$3:$A$53,$B1351)</f>
        <v>3.6136614176493394E-2</v>
      </c>
      <c r="J1351" s="107">
        <f>J625/SUMIFS(J$3:J$722,$B$3:$B$722,$B1351)*SUMIFS(Calculations!$E$3:$E$53,Calculations!$A$3:$A$53,$B1351)</f>
        <v>3.3312882353135245E-2</v>
      </c>
      <c r="K1351" s="107">
        <f>K625/SUMIFS(K$3:K$722,$B$3:$B$722,$B1351)*SUMIFS(Calculations!$E$3:$E$53,Calculations!$A$3:$A$53,$B1351)</f>
        <v>4.8473214083253439E-2</v>
      </c>
      <c r="L1351" s="107">
        <f>L625/SUMIFS(L$3:L$722,$B$3:$B$722,$B1351)*SUMIFS(Calculations!$E$3:$E$53,Calculations!$A$3:$A$53,$B1351)</f>
        <v>6.6948432647331899E-2</v>
      </c>
      <c r="M1351" s="107">
        <f>M625/SUMIFS(M$3:M$722,$B$3:$B$722,$B1351)*SUMIFS(Calculations!$E$3:$E$53,Calculations!$A$3:$A$53,$B1351)</f>
        <v>6.558105376349456E-2</v>
      </c>
      <c r="N1351" s="107">
        <f>N625/SUMIFS(N$3:N$722,$B$3:$B$722,$B1351)*SUMIFS(Calculations!$E$3:$E$53,Calculations!$A$3:$A$53,$B1351)</f>
        <v>6.4184527081278378E-2</v>
      </c>
      <c r="O1351" s="107">
        <f>O625/SUMIFS(O$3:O$722,$B$3:$B$722,$B1351)*SUMIFS(Calculations!$E$3:$E$53,Calculations!$A$3:$A$53,$B1351)</f>
        <v>7.0938259860823402E-2</v>
      </c>
      <c r="P1351" s="107">
        <f>P625/SUMIFS(P$3:P$722,$B$3:$B$722,$B1351)*SUMIFS(Calculations!$E$3:$E$53,Calculations!$A$3:$A$53,$B1351)</f>
        <v>7.7079260481413059E-2</v>
      </c>
      <c r="Q1351" s="107">
        <f>Q625/SUMIFS(Q$3:Q$722,$B$3:$B$722,$B1351)*SUMIFS(Calculations!$E$3:$E$53,Calculations!$A$3:$A$53,$B1351)</f>
        <v>7.602270219865731E-2</v>
      </c>
      <c r="R1351" s="107">
        <f>R625/SUMIFS(R$3:R$722,$B$3:$B$722,$B1351)*SUMIFS(Calculations!$E$3:$E$53,Calculations!$A$3:$A$53,$B1351)</f>
        <v>7.4946747344744255E-2</v>
      </c>
    </row>
    <row r="1352" spans="2:18" ht="15.75" customHeight="1">
      <c r="B1352" s="107" t="s">
        <v>579</v>
      </c>
      <c r="C1352" s="107" t="s">
        <v>449</v>
      </c>
      <c r="D1352" s="107" t="s">
        <v>646</v>
      </c>
      <c r="E1352" s="107" t="str">
        <f t="shared" si="309"/>
        <v>natural gas peaker</v>
      </c>
      <c r="F1352" s="107">
        <f>F626/SUMIFS(F$3:F$722,$B$3:$B$722,$B1352)*SUMIFS(Calculations!$E$3:$E$53,Calculations!$A$3:$A$53,$B1352)</f>
        <v>1.4759253219575534E-5</v>
      </c>
      <c r="G1352" s="107">
        <f>G626/SUMIFS(G$3:G$722,$B$3:$B$722,$B1352)*SUMIFS(Calculations!$E$3:$E$53,Calculations!$A$3:$A$53,$B1352)</f>
        <v>1.0628174982016182E-5</v>
      </c>
      <c r="H1352" s="107">
        <f>H626/SUMIFS(H$3:H$722,$B$3:$B$722,$B1352)*SUMIFS(Calculations!$E$3:$E$53,Calculations!$A$3:$A$53,$B1352)</f>
        <v>6.4263276753752647E-6</v>
      </c>
      <c r="I1352" s="107">
        <f>I626/SUMIFS(I$3:I$722,$B$3:$B$722,$B1352)*SUMIFS(Calculations!$E$3:$E$53,Calculations!$A$3:$A$53,$B1352)</f>
        <v>3.2594792549265484E-6</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579</v>
      </c>
      <c r="C1353" s="107" t="s">
        <v>449</v>
      </c>
      <c r="D1353" s="107" t="s">
        <v>647</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579</v>
      </c>
      <c r="C1354" s="107" t="s">
        <v>449</v>
      </c>
      <c r="D1354" s="107" t="s">
        <v>648</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579</v>
      </c>
      <c r="C1355" s="107" t="s">
        <v>449</v>
      </c>
      <c r="D1355" s="107" t="s">
        <v>649</v>
      </c>
      <c r="E1355" s="107" t="str">
        <f t="shared" si="309"/>
        <v>crude oil</v>
      </c>
      <c r="F1355" s="107">
        <f>F629/SUMIFS(F$3:F$722,$B$3:$B$722,$B1355)*SUMIFS(Calculations!$E$3:$E$53,Calculations!$A$3:$A$53,$B1355)</f>
        <v>1.4539224327387491E-4</v>
      </c>
      <c r="G1355" s="107">
        <f>G629/SUMIFS(G$3:G$722,$B$3:$B$722,$B1355)*SUMIFS(Calculations!$E$3:$E$53,Calculations!$A$3:$A$53,$B1355)</f>
        <v>1.4662701654211013E-4</v>
      </c>
      <c r="H1355" s="107">
        <f>H629/SUMIFS(H$3:H$722,$B$3:$B$722,$B1355)*SUMIFS(Calculations!$E$3:$E$53,Calculations!$A$3:$A$53,$B1355)</f>
        <v>1.4788294258201779E-4</v>
      </c>
      <c r="I1355" s="107">
        <f>I629/SUMIFS(I$3:I$722,$B$3:$B$722,$B1355)*SUMIFS(Calculations!$E$3:$E$53,Calculations!$A$3:$A$53,$B1355)</f>
        <v>1.5001456752683666E-4</v>
      </c>
      <c r="J1355" s="107">
        <f>J629/SUMIFS(J$3:J$722,$B$3:$B$722,$B1355)*SUMIFS(Calculations!$E$3:$E$53,Calculations!$A$3:$A$53,$B1355)</f>
        <v>1.5220854285008135E-4</v>
      </c>
      <c r="K1355" s="107">
        <f>K629/SUMIFS(K$3:K$722,$B$3:$B$722,$B1355)*SUMIFS(Calculations!$E$3:$E$53,Calculations!$A$3:$A$53,$B1355)</f>
        <v>1.672091624414623E-4</v>
      </c>
      <c r="L1355" s="107">
        <f>L629/SUMIFS(L$3:L$722,$B$3:$B$722,$B1355)*SUMIFS(Calculations!$E$3:$E$53,Calculations!$A$3:$A$53,$B1355)</f>
        <v>1.8548974696170627E-4</v>
      </c>
      <c r="M1355" s="107">
        <f>M629/SUMIFS(M$3:M$722,$B$3:$B$722,$B1355)*SUMIFS(Calculations!$E$3:$E$53,Calculations!$A$3:$A$53,$B1355)</f>
        <v>1.8744589836289412E-4</v>
      </c>
      <c r="N1355" s="107">
        <f>N629/SUMIFS(N$3:N$722,$B$3:$B$722,$B1355)*SUMIFS(Calculations!$E$3:$E$53,Calculations!$A$3:$A$53,$B1355)</f>
        <v>1.8944374816041841E-4</v>
      </c>
      <c r="O1355" s="107">
        <f>O629/SUMIFS(O$3:O$722,$B$3:$B$722,$B1355)*SUMIFS(Calculations!$E$3:$E$53,Calculations!$A$3:$A$53,$B1355)</f>
        <v>1.8044175694362257E-4</v>
      </c>
      <c r="P1355" s="107">
        <f>P629/SUMIFS(P$3:P$722,$B$3:$B$722,$B1355)*SUMIFS(Calculations!$E$3:$E$53,Calculations!$A$3:$A$53,$B1355)</f>
        <v>1.7225647105012154E-4</v>
      </c>
      <c r="Q1355" s="107">
        <f>Q629/SUMIFS(Q$3:Q$722,$B$3:$B$722,$B1355)*SUMIFS(Calculations!$E$3:$E$53,Calculations!$A$3:$A$53,$B1355)</f>
        <v>1.7382325384765015E-4</v>
      </c>
      <c r="R1355" s="107">
        <f>R629/SUMIFS(R$3:R$722,$B$3:$B$722,$B1355)*SUMIFS(Calculations!$E$3:$E$53,Calculations!$A$3:$A$53,$B1355)</f>
        <v>1.7541880005039401E-4</v>
      </c>
    </row>
    <row r="1356" spans="2:18" ht="15.75" customHeight="1">
      <c r="B1356" s="107" t="s">
        <v>579</v>
      </c>
      <c r="C1356" s="107" t="s">
        <v>449</v>
      </c>
      <c r="D1356" s="107" t="s">
        <v>650</v>
      </c>
      <c r="E1356" s="107" t="str">
        <f t="shared" si="309"/>
        <v>solar PV</v>
      </c>
      <c r="F1356" s="107">
        <f>F630/SUMIFS(F$3:F$722,$B$3:$B$722,$B1356)*SUMIFS(Calculations!$E$3:$E$53,Calculations!$A$3:$A$53,$B1356)</f>
        <v>2.033823031526914E-3</v>
      </c>
      <c r="G1356" s="107">
        <f>G630/SUMIFS(G$3:G$722,$B$3:$B$722,$B1356)*SUMIFS(Calculations!$E$3:$E$53,Calculations!$A$3:$A$53,$B1356)</f>
        <v>2.3132711066578297E-3</v>
      </c>
      <c r="H1356" s="107">
        <f>H630/SUMIFS(H$3:H$722,$B$3:$B$722,$B1356)*SUMIFS(Calculations!$E$3:$E$53,Calculations!$A$3:$A$53,$B1356)</f>
        <v>2.5975063775270997E-3</v>
      </c>
      <c r="I1356" s="107">
        <f>I630/SUMIFS(I$3:I$722,$B$3:$B$722,$B1356)*SUMIFS(Calculations!$E$3:$E$53,Calculations!$A$3:$A$53,$B1356)</f>
        <v>2.6849359022921883E-3</v>
      </c>
      <c r="J1356" s="107">
        <f>J630/SUMIFS(J$3:J$722,$B$3:$B$722,$B1356)*SUMIFS(Calculations!$E$3:$E$53,Calculations!$A$3:$A$53,$B1356)</f>
        <v>2.7749227549624242E-3</v>
      </c>
      <c r="K1356" s="107">
        <f>K630/SUMIFS(K$3:K$722,$B$3:$B$722,$B1356)*SUMIFS(Calculations!$E$3:$E$53,Calculations!$A$3:$A$53,$B1356)</f>
        <v>3.0577165095579716E-3</v>
      </c>
      <c r="L1356" s="107">
        <f>L630/SUMIFS(L$3:L$722,$B$3:$B$722,$B1356)*SUMIFS(Calculations!$E$3:$E$53,Calculations!$A$3:$A$53,$B1356)</f>
        <v>3.4023446164963933E-3</v>
      </c>
      <c r="M1356" s="107">
        <f>M630/SUMIFS(M$3:M$722,$B$3:$B$722,$B1356)*SUMIFS(Calculations!$E$3:$E$53,Calculations!$A$3:$A$53,$B1356)</f>
        <v>3.4444531697710862E-3</v>
      </c>
      <c r="N1356" s="107">
        <f>N630/SUMIFS(N$3:N$722,$B$3:$B$722,$B1356)*SUMIFS(Calculations!$E$3:$E$53,Calculations!$A$3:$A$53,$B1356)</f>
        <v>3.4874593320665015E-3</v>
      </c>
      <c r="O1356" s="107">
        <f>O630/SUMIFS(O$3:O$722,$B$3:$B$722,$B1356)*SUMIFS(Calculations!$E$3:$E$53,Calculations!$A$3:$A$53,$B1356)</f>
        <v>3.3327502734079089E-3</v>
      </c>
      <c r="P1356" s="107">
        <f>P630/SUMIFS(P$3:P$722,$B$3:$B$722,$B1356)*SUMIFS(Calculations!$E$3:$E$53,Calculations!$A$3:$A$53,$B1356)</f>
        <v>3.1920771884273017E-3</v>
      </c>
      <c r="Q1356" s="107">
        <f>Q630/SUMIFS(Q$3:Q$722,$B$3:$B$722,$B1356)*SUMIFS(Calculations!$E$3:$E$53,Calculations!$A$3:$A$53,$B1356)</f>
        <v>3.2375424060748794E-3</v>
      </c>
      <c r="R1356" s="107">
        <f>R630/SUMIFS(R$3:R$722,$B$3:$B$722,$B1356)*SUMIFS(Calculations!$E$3:$E$53,Calculations!$A$3:$A$53,$B1356)</f>
        <v>3.2838422859873592E-3</v>
      </c>
    </row>
    <row r="1357" spans="2:18" ht="15.75" customHeight="1">
      <c r="B1357" s="107" t="s">
        <v>579</v>
      </c>
      <c r="C1357" s="107" t="s">
        <v>449</v>
      </c>
      <c r="D1357" s="107" t="s">
        <v>651</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579</v>
      </c>
      <c r="C1358" s="107" t="s">
        <v>449</v>
      </c>
      <c r="D1358" s="107" t="s">
        <v>653</v>
      </c>
      <c r="E1358" s="107" t="str">
        <f t="shared" si="309"/>
        <v>solar PV</v>
      </c>
      <c r="F1358" s="107">
        <f>F632/SUMIFS(F$3:F$722,$B$3:$B$722,$B1358)*SUMIFS(Calculations!$E$3:$E$53,Calculations!$A$3:$A$53,$B1358)</f>
        <v>8.4776189026451038E-3</v>
      </c>
      <c r="G1358" s="107">
        <f>G632/SUMIFS(G$3:G$722,$B$3:$B$722,$B1358)*SUMIFS(Calculations!$E$3:$E$53,Calculations!$A$3:$A$53,$B1358)</f>
        <v>1.0001218176996247E-2</v>
      </c>
      <c r="H1358" s="107">
        <f>H632/SUMIFS(H$3:H$722,$B$3:$B$722,$B1358)*SUMIFS(Calculations!$E$3:$E$53,Calculations!$A$3:$A$53,$B1358)</f>
        <v>1.1550918071112679E-2</v>
      </c>
      <c r="I1358" s="107">
        <f>I632/SUMIFS(I$3:I$722,$B$3:$B$722,$B1358)*SUMIFS(Calculations!$E$3:$E$53,Calculations!$A$3:$A$53,$B1358)</f>
        <v>1.171645776282062E-2</v>
      </c>
      <c r="J1358" s="107">
        <f>J632/SUMIFS(J$3:J$722,$B$3:$B$722,$B1358)*SUMIFS(Calculations!$E$3:$E$53,Calculations!$A$3:$A$53,$B1358)</f>
        <v>1.1886839517597662E-2</v>
      </c>
      <c r="K1358" s="107">
        <f>K632/SUMIFS(K$3:K$722,$B$3:$B$722,$B1358)*SUMIFS(Calculations!$E$3:$E$53,Calculations!$A$3:$A$53,$B1358)</f>
        <v>1.2993058452381218E-2</v>
      </c>
      <c r="L1358" s="107">
        <f>L632/SUMIFS(L$3:L$722,$B$3:$B$722,$B1358)*SUMIFS(Calculations!$E$3:$E$53,Calculations!$A$3:$A$53,$B1358)</f>
        <v>1.4341158016670167E-2</v>
      </c>
      <c r="M1358" s="107">
        <f>M632/SUMIFS(M$3:M$722,$B$3:$B$722,$B1358)*SUMIFS(Calculations!$E$3:$E$53,Calculations!$A$3:$A$53,$B1358)</f>
        <v>1.4420167510742793E-2</v>
      </c>
      <c r="N1358" s="107">
        <f>N632/SUMIFS(N$3:N$722,$B$3:$B$722,$B1358)*SUMIFS(Calculations!$E$3:$E$53,Calculations!$A$3:$A$53,$B1358)</f>
        <v>1.4500861214532616E-2</v>
      </c>
      <c r="O1358" s="107">
        <f>O632/SUMIFS(O$3:O$722,$B$3:$B$722,$B1358)*SUMIFS(Calculations!$E$3:$E$53,Calculations!$A$3:$A$53,$B1358)</f>
        <v>1.3742822567923672E-2</v>
      </c>
      <c r="P1358" s="107">
        <f>P632/SUMIFS(P$3:P$722,$B$3:$B$722,$B1358)*SUMIFS(Calculations!$E$3:$E$53,Calculations!$A$3:$A$53,$B1358)</f>
        <v>1.3053556949752441E-2</v>
      </c>
      <c r="Q1358" s="107">
        <f>Q632/SUMIFS(Q$3:Q$722,$B$3:$B$722,$B1358)*SUMIFS(Calculations!$E$3:$E$53,Calculations!$A$3:$A$53,$B1358)</f>
        <v>1.3106520294492153E-2</v>
      </c>
      <c r="R1358" s="107">
        <f>R632/SUMIFS(R$3:R$722,$B$3:$B$722,$B1358)*SUMIFS(Calculations!$E$3:$E$53,Calculations!$A$3:$A$53,$B1358)</f>
        <v>1.3160455954059878E-2</v>
      </c>
    </row>
    <row r="1359" spans="2:18" ht="15.75" customHeight="1">
      <c r="B1359" s="107" t="s">
        <v>581</v>
      </c>
      <c r="C1359" s="107" t="s">
        <v>449</v>
      </c>
      <c r="D1359" s="107" t="s">
        <v>639</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581</v>
      </c>
      <c r="C1360" s="107" t="s">
        <v>449</v>
      </c>
      <c r="D1360" s="107" t="s">
        <v>640</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581</v>
      </c>
      <c r="C1361" s="107" t="s">
        <v>449</v>
      </c>
      <c r="D1361" s="107" t="s">
        <v>641</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581</v>
      </c>
      <c r="C1362" s="107" t="s">
        <v>449</v>
      </c>
      <c r="D1362" s="107" t="s">
        <v>642</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581</v>
      </c>
      <c r="C1363" s="107" t="s">
        <v>449</v>
      </c>
      <c r="D1363" s="107" t="s">
        <v>643</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581</v>
      </c>
      <c r="C1364" s="107" t="s">
        <v>449</v>
      </c>
      <c r="D1364" s="107" t="s">
        <v>633</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581</v>
      </c>
      <c r="C1365" s="107" t="s">
        <v>449</v>
      </c>
      <c r="D1365" s="107" t="s">
        <v>644</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581</v>
      </c>
      <c r="C1366" s="107" t="s">
        <v>449</v>
      </c>
      <c r="D1366" s="107" t="s">
        <v>645</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581</v>
      </c>
      <c r="C1367" s="107" t="s">
        <v>449</v>
      </c>
      <c r="D1367" s="107" t="s">
        <v>646</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581</v>
      </c>
      <c r="C1368" s="107" t="s">
        <v>449</v>
      </c>
      <c r="D1368" s="107" t="s">
        <v>647</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581</v>
      </c>
      <c r="C1369" s="107" t="s">
        <v>449</v>
      </c>
      <c r="D1369" s="107" t="s">
        <v>648</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581</v>
      </c>
      <c r="C1370" s="107" t="s">
        <v>449</v>
      </c>
      <c r="D1370" s="107" t="s">
        <v>649</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581</v>
      </c>
      <c r="C1371" s="107" t="s">
        <v>449</v>
      </c>
      <c r="D1371" s="107" t="s">
        <v>650</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581</v>
      </c>
      <c r="C1372" s="107" t="s">
        <v>449</v>
      </c>
      <c r="D1372" s="107" t="s">
        <v>651</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581</v>
      </c>
      <c r="C1373" s="107" t="s">
        <v>449</v>
      </c>
      <c r="D1373" s="107" t="s">
        <v>653</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580</v>
      </c>
      <c r="C1374" s="107" t="s">
        <v>449</v>
      </c>
      <c r="D1374" s="107" t="s">
        <v>639</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580</v>
      </c>
      <c r="C1375" s="107" t="s">
        <v>449</v>
      </c>
      <c r="D1375" s="107" t="s">
        <v>640</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580</v>
      </c>
      <c r="C1376" s="107" t="s">
        <v>449</v>
      </c>
      <c r="D1376" s="107" t="s">
        <v>641</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580</v>
      </c>
      <c r="C1377" s="107" t="s">
        <v>449</v>
      </c>
      <c r="D1377" s="107" t="s">
        <v>642</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580</v>
      </c>
      <c r="C1378" s="107" t="s">
        <v>449</v>
      </c>
      <c r="D1378" s="107" t="s">
        <v>643</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580</v>
      </c>
      <c r="C1379" s="107" t="s">
        <v>449</v>
      </c>
      <c r="D1379" s="107" t="s">
        <v>633</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580</v>
      </c>
      <c r="C1380" s="107" t="s">
        <v>449</v>
      </c>
      <c r="D1380" s="107" t="s">
        <v>644</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580</v>
      </c>
      <c r="C1381" s="107" t="s">
        <v>449</v>
      </c>
      <c r="D1381" s="107" t="s">
        <v>645</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580</v>
      </c>
      <c r="C1382" s="107" t="s">
        <v>449</v>
      </c>
      <c r="D1382" s="107" t="s">
        <v>646</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580</v>
      </c>
      <c r="C1383" s="107" t="s">
        <v>449</v>
      </c>
      <c r="D1383" s="107" t="s">
        <v>647</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580</v>
      </c>
      <c r="C1384" s="107" t="s">
        <v>449</v>
      </c>
      <c r="D1384" s="107" t="s">
        <v>648</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580</v>
      </c>
      <c r="C1385" s="107" t="s">
        <v>449</v>
      </c>
      <c r="D1385" s="107" t="s">
        <v>649</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580</v>
      </c>
      <c r="C1386" s="107" t="s">
        <v>449</v>
      </c>
      <c r="D1386" s="107" t="s">
        <v>650</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580</v>
      </c>
      <c r="C1387" s="107" t="s">
        <v>449</v>
      </c>
      <c r="D1387" s="107" t="s">
        <v>651</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580</v>
      </c>
      <c r="C1388" s="107" t="s">
        <v>449</v>
      </c>
      <c r="D1388" s="107" t="s">
        <v>653</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582</v>
      </c>
      <c r="C1389" s="107" t="s">
        <v>449</v>
      </c>
      <c r="D1389" s="107" t="s">
        <v>639</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582</v>
      </c>
      <c r="C1390" s="107" t="s">
        <v>449</v>
      </c>
      <c r="D1390" s="107" t="s">
        <v>640</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582</v>
      </c>
      <c r="C1391" s="107" t="s">
        <v>449</v>
      </c>
      <c r="D1391" s="107" t="s">
        <v>641</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582</v>
      </c>
      <c r="C1392" s="107" t="s">
        <v>449</v>
      </c>
      <c r="D1392" s="107" t="s">
        <v>642</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582</v>
      </c>
      <c r="C1393" s="107" t="s">
        <v>449</v>
      </c>
      <c r="D1393" s="107" t="s">
        <v>643</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582</v>
      </c>
      <c r="C1394" s="107" t="s">
        <v>449</v>
      </c>
      <c r="D1394" s="107" t="s">
        <v>633</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582</v>
      </c>
      <c r="C1395" s="107" t="s">
        <v>449</v>
      </c>
      <c r="D1395" s="107" t="s">
        <v>644</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582</v>
      </c>
      <c r="C1396" s="107" t="s">
        <v>449</v>
      </c>
      <c r="D1396" s="107" t="s">
        <v>645</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582</v>
      </c>
      <c r="C1397" s="107" t="s">
        <v>449</v>
      </c>
      <c r="D1397" s="107" t="s">
        <v>646</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582</v>
      </c>
      <c r="C1398" s="107" t="s">
        <v>449</v>
      </c>
      <c r="D1398" s="107" t="s">
        <v>647</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582</v>
      </c>
      <c r="C1399" s="107" t="s">
        <v>449</v>
      </c>
      <c r="D1399" s="107" t="s">
        <v>648</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582</v>
      </c>
      <c r="C1400" s="107" t="s">
        <v>449</v>
      </c>
      <c r="D1400" s="107" t="s">
        <v>649</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582</v>
      </c>
      <c r="C1401" s="107" t="s">
        <v>449</v>
      </c>
      <c r="D1401" s="107" t="s">
        <v>650</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582</v>
      </c>
      <c r="C1402" s="107" t="s">
        <v>449</v>
      </c>
      <c r="D1402" s="107" t="s">
        <v>651</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582</v>
      </c>
      <c r="C1403" s="107" t="s">
        <v>449</v>
      </c>
      <c r="D1403" s="107" t="s">
        <v>653</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584</v>
      </c>
      <c r="C1404" s="107" t="s">
        <v>449</v>
      </c>
      <c r="D1404" s="107" t="s">
        <v>639</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584</v>
      </c>
      <c r="C1405" s="107" t="s">
        <v>449</v>
      </c>
      <c r="D1405" s="107" t="s">
        <v>640</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584</v>
      </c>
      <c r="C1406" s="107" t="s">
        <v>449</v>
      </c>
      <c r="D1406" s="107" t="s">
        <v>641</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584</v>
      </c>
      <c r="C1407" s="107" t="s">
        <v>449</v>
      </c>
      <c r="D1407" s="107" t="s">
        <v>642</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584</v>
      </c>
      <c r="C1408" s="107" t="s">
        <v>449</v>
      </c>
      <c r="D1408" s="107" t="s">
        <v>643</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584</v>
      </c>
      <c r="C1409" s="107" t="s">
        <v>449</v>
      </c>
      <c r="D1409" s="107" t="s">
        <v>633</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584</v>
      </c>
      <c r="C1410" s="107" t="s">
        <v>449</v>
      </c>
      <c r="D1410" s="107" t="s">
        <v>644</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584</v>
      </c>
      <c r="C1411" s="107" t="s">
        <v>449</v>
      </c>
      <c r="D1411" s="107" t="s">
        <v>645</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584</v>
      </c>
      <c r="C1412" s="107" t="s">
        <v>449</v>
      </c>
      <c r="D1412" s="107" t="s">
        <v>646</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584</v>
      </c>
      <c r="C1413" s="107" t="s">
        <v>449</v>
      </c>
      <c r="D1413" s="107" t="s">
        <v>647</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584</v>
      </c>
      <c r="C1414" s="107" t="s">
        <v>449</v>
      </c>
      <c r="D1414" s="107" t="s">
        <v>648</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584</v>
      </c>
      <c r="C1415" s="107" t="s">
        <v>449</v>
      </c>
      <c r="D1415" s="107" t="s">
        <v>649</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584</v>
      </c>
      <c r="C1416" s="107" t="s">
        <v>449</v>
      </c>
      <c r="D1416" s="107" t="s">
        <v>650</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584</v>
      </c>
      <c r="C1417" s="107" t="s">
        <v>449</v>
      </c>
      <c r="D1417" s="107" t="s">
        <v>651</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584</v>
      </c>
      <c r="C1418" s="107" t="s">
        <v>449</v>
      </c>
      <c r="D1418" s="107" t="s">
        <v>653</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583</v>
      </c>
      <c r="C1419" s="107" t="s">
        <v>449</v>
      </c>
      <c r="D1419" s="107" t="s">
        <v>639</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583</v>
      </c>
      <c r="C1420" s="107" t="s">
        <v>449</v>
      </c>
      <c r="D1420" s="107" t="s">
        <v>640</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583</v>
      </c>
      <c r="C1421" s="107" t="s">
        <v>449</v>
      </c>
      <c r="D1421" s="107" t="s">
        <v>641</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583</v>
      </c>
      <c r="C1422" s="107" t="s">
        <v>449</v>
      </c>
      <c r="D1422" s="107" t="s">
        <v>642</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583</v>
      </c>
      <c r="C1423" s="107" t="s">
        <v>449</v>
      </c>
      <c r="D1423" s="107" t="s">
        <v>643</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583</v>
      </c>
      <c r="C1424" s="107" t="s">
        <v>449</v>
      </c>
      <c r="D1424" s="107" t="s">
        <v>633</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583</v>
      </c>
      <c r="C1425" s="107" t="s">
        <v>449</v>
      </c>
      <c r="D1425" s="107" t="s">
        <v>644</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583</v>
      </c>
      <c r="C1426" s="107" t="s">
        <v>449</v>
      </c>
      <c r="D1426" s="107" t="s">
        <v>645</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583</v>
      </c>
      <c r="C1427" s="107" t="s">
        <v>449</v>
      </c>
      <c r="D1427" s="107" t="s">
        <v>646</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583</v>
      </c>
      <c r="C1428" s="107" t="s">
        <v>449</v>
      </c>
      <c r="D1428" s="107" t="s">
        <v>647</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583</v>
      </c>
      <c r="C1429" s="107" t="s">
        <v>449</v>
      </c>
      <c r="D1429" s="107" t="s">
        <v>648</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583</v>
      </c>
      <c r="C1430" s="107" t="s">
        <v>449</v>
      </c>
      <c r="D1430" s="107" t="s">
        <v>649</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583</v>
      </c>
      <c r="C1431" s="107" t="s">
        <v>449</v>
      </c>
      <c r="D1431" s="107" t="s">
        <v>650</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583</v>
      </c>
      <c r="C1432" s="107" t="s">
        <v>449</v>
      </c>
      <c r="D1432" s="107" t="s">
        <v>651</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583</v>
      </c>
      <c r="C1433" s="107" t="s">
        <v>449</v>
      </c>
      <c r="D1433" s="107" t="s">
        <v>653</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585</v>
      </c>
      <c r="C1434" s="107" t="s">
        <v>449</v>
      </c>
      <c r="D1434" s="107" t="s">
        <v>639</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585</v>
      </c>
      <c r="C1435" s="107" t="s">
        <v>449</v>
      </c>
      <c r="D1435" s="107" t="s">
        <v>640</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585</v>
      </c>
      <c r="C1436" s="107" t="s">
        <v>449</v>
      </c>
      <c r="D1436" s="107" t="s">
        <v>641</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585</v>
      </c>
      <c r="C1437" s="107" t="s">
        <v>449</v>
      </c>
      <c r="D1437" s="107" t="s">
        <v>642</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585</v>
      </c>
      <c r="C1438" s="107" t="s">
        <v>449</v>
      </c>
      <c r="D1438" s="107" t="s">
        <v>643</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585</v>
      </c>
      <c r="C1439" s="107" t="s">
        <v>449</v>
      </c>
      <c r="D1439" s="107" t="s">
        <v>633</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585</v>
      </c>
      <c r="C1440" s="107" t="s">
        <v>449</v>
      </c>
      <c r="D1440" s="107" t="s">
        <v>644</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585</v>
      </c>
      <c r="C1441" s="107" t="s">
        <v>449</v>
      </c>
      <c r="D1441" s="107" t="s">
        <v>645</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585</v>
      </c>
      <c r="C1442" s="107" t="s">
        <v>449</v>
      </c>
      <c r="D1442" s="107" t="s">
        <v>646</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585</v>
      </c>
      <c r="C1443" s="107" t="s">
        <v>449</v>
      </c>
      <c r="D1443" s="107" t="s">
        <v>647</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585</v>
      </c>
      <c r="C1444" s="107" t="s">
        <v>449</v>
      </c>
      <c r="D1444" s="107" t="s">
        <v>648</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585</v>
      </c>
      <c r="C1445" s="107" t="s">
        <v>449</v>
      </c>
      <c r="D1445" s="107" t="s">
        <v>649</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585</v>
      </c>
      <c r="C1446" s="107" t="s">
        <v>449</v>
      </c>
      <c r="D1446" s="107" t="s">
        <v>650</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585</v>
      </c>
      <c r="C1447" s="107" t="s">
        <v>449</v>
      </c>
      <c r="D1447" s="107" t="s">
        <v>651</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585</v>
      </c>
      <c r="C1448" s="107" t="s">
        <v>449</v>
      </c>
      <c r="D1448" s="107" t="s">
        <v>653</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618</v>
      </c>
      <c r="F1449" s="95">
        <f t="shared" ref="F1449:R1449" si="312">SUM(F729:F1448)</f>
        <v>1</v>
      </c>
      <c r="G1449" s="95">
        <f t="shared" si="312"/>
        <v>0.99999999999999989</v>
      </c>
      <c r="H1449" s="95">
        <f t="shared" si="312"/>
        <v>1</v>
      </c>
      <c r="I1449" s="95">
        <f t="shared" si="312"/>
        <v>1.0000000000000002</v>
      </c>
      <c r="J1449" s="95">
        <f t="shared" si="312"/>
        <v>0.99999999999999978</v>
      </c>
      <c r="K1449" s="95">
        <f t="shared" si="312"/>
        <v>1.0000000000000002</v>
      </c>
      <c r="L1449" s="95">
        <f t="shared" si="312"/>
        <v>0.99999999999999978</v>
      </c>
      <c r="M1449" s="95">
        <f t="shared" si="312"/>
        <v>1</v>
      </c>
      <c r="N1449" s="95">
        <f t="shared" si="312"/>
        <v>1</v>
      </c>
      <c r="O1449" s="95">
        <f t="shared" si="312"/>
        <v>1.0000000000000004</v>
      </c>
      <c r="P1449" s="95">
        <f t="shared" si="312"/>
        <v>1</v>
      </c>
      <c r="Q1449" s="95">
        <f t="shared" si="312"/>
        <v>1</v>
      </c>
      <c r="R1449" s="95">
        <f t="shared" si="312"/>
        <v>1.0000000000000002</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2578125" defaultRowHeight="15" customHeight="1"/>
  <cols>
    <col min="1" max="10" width="8.7109375" style="92" customWidth="1"/>
    <col min="11" max="11" width="17.5703125" style="92" customWidth="1"/>
    <col min="12" max="16" width="8.7109375" style="92" customWidth="1"/>
    <col min="17" max="17" width="34.140625" style="92" customWidth="1"/>
    <col min="18" max="18" width="14.85546875" style="92" customWidth="1"/>
    <col min="19" max="33" width="8.7109375" style="92" customWidth="1"/>
    <col min="34" max="16384" width="14.42578125" style="92"/>
  </cols>
  <sheetData>
    <row r="1" spans="1:18" ht="15.95" customHeight="1" thickBot="1">
      <c r="A1" s="137" t="s">
        <v>373</v>
      </c>
      <c r="B1" s="137" t="s">
        <v>691</v>
      </c>
      <c r="C1" s="137" t="s">
        <v>692</v>
      </c>
      <c r="D1" s="137" t="s">
        <v>621</v>
      </c>
      <c r="E1" s="137" t="s">
        <v>693</v>
      </c>
      <c r="F1" s="137" t="s">
        <v>115</v>
      </c>
      <c r="G1" s="137" t="s">
        <v>694</v>
      </c>
      <c r="H1" s="137" t="s">
        <v>695</v>
      </c>
      <c r="I1" s="138" t="s">
        <v>696</v>
      </c>
      <c r="J1" s="138" t="s">
        <v>697</v>
      </c>
      <c r="K1" s="138" t="s">
        <v>698</v>
      </c>
      <c r="L1" s="91"/>
      <c r="M1" s="91"/>
      <c r="N1" s="139" t="s">
        <v>611</v>
      </c>
      <c r="O1" s="91" t="str">
        <f>About!B2</f>
        <v>CA</v>
      </c>
      <c r="P1" s="91"/>
      <c r="Q1" s="91"/>
      <c r="R1" s="91"/>
    </row>
    <row r="2" spans="1:18" ht="15.95" customHeight="1" thickBot="1">
      <c r="A2" s="137" t="s">
        <v>699</v>
      </c>
      <c r="B2" s="137" t="s">
        <v>700</v>
      </c>
      <c r="C2" s="140">
        <v>9000</v>
      </c>
      <c r="D2" s="140">
        <v>0</v>
      </c>
      <c r="E2" s="140">
        <v>9000</v>
      </c>
      <c r="F2" s="137"/>
      <c r="G2" s="140">
        <v>1</v>
      </c>
      <c r="H2" s="140">
        <v>2</v>
      </c>
      <c r="I2" s="141" t="s">
        <v>582</v>
      </c>
      <c r="J2" s="141" t="s">
        <v>582</v>
      </c>
      <c r="K2" s="141" t="s">
        <v>701</v>
      </c>
      <c r="L2" s="91" t="str">
        <f t="shared" ref="L2:L65" si="0">IF(AND(K2="Different",OR(I2 = $O$1,J2=$O$1)),E2,"")</f>
        <v/>
      </c>
      <c r="M2" s="91" t="str">
        <f t="shared" ref="M2:M65" si="1">IF(L2&lt;&gt;"",IF(I2=$O$1,J2,I2),"")</f>
        <v/>
      </c>
      <c r="N2" s="142"/>
      <c r="O2" s="91"/>
      <c r="P2" s="91"/>
      <c r="Q2" s="91"/>
      <c r="R2" s="91"/>
    </row>
    <row r="3" spans="1:18" ht="37.5" customHeight="1" thickBot="1">
      <c r="A3" s="137" t="s">
        <v>699</v>
      </c>
      <c r="B3" s="137" t="s">
        <v>702</v>
      </c>
      <c r="C3" s="140">
        <v>9804</v>
      </c>
      <c r="D3" s="140">
        <v>0</v>
      </c>
      <c r="E3" s="140">
        <v>9804</v>
      </c>
      <c r="F3" s="137"/>
      <c r="G3" s="140">
        <v>1</v>
      </c>
      <c r="H3" s="140">
        <v>4</v>
      </c>
      <c r="I3" s="141" t="s">
        <v>582</v>
      </c>
      <c r="J3" s="141" t="s">
        <v>582</v>
      </c>
      <c r="K3" s="141" t="s">
        <v>701</v>
      </c>
      <c r="L3" s="91" t="str">
        <f t="shared" si="0"/>
        <v/>
      </c>
      <c r="M3" s="91" t="str">
        <f t="shared" si="1"/>
        <v/>
      </c>
      <c r="N3" s="91"/>
      <c r="O3" s="91"/>
      <c r="P3" s="91"/>
      <c r="Q3" s="143" t="s">
        <v>703</v>
      </c>
      <c r="R3" s="91" t="s">
        <v>704</v>
      </c>
    </row>
    <row r="4" spans="1:18" ht="15.95" customHeight="1" thickBot="1">
      <c r="A4" s="137" t="s">
        <v>700</v>
      </c>
      <c r="B4" s="137" t="s">
        <v>705</v>
      </c>
      <c r="C4" s="140">
        <v>1942</v>
      </c>
      <c r="D4" s="140">
        <v>0</v>
      </c>
      <c r="E4" s="140">
        <v>1942</v>
      </c>
      <c r="F4" s="137"/>
      <c r="G4" s="140">
        <v>2</v>
      </c>
      <c r="H4" s="140">
        <v>3</v>
      </c>
      <c r="I4" s="141" t="s">
        <v>582</v>
      </c>
      <c r="J4" s="141" t="s">
        <v>582</v>
      </c>
      <c r="K4" s="141" t="s">
        <v>701</v>
      </c>
      <c r="L4" s="91" t="str">
        <f t="shared" si="0"/>
        <v/>
      </c>
      <c r="M4" s="91" t="str">
        <f t="shared" si="1"/>
        <v/>
      </c>
      <c r="N4" s="91"/>
      <c r="O4" s="91"/>
      <c r="P4" s="91" t="s">
        <v>536</v>
      </c>
      <c r="Q4" s="91">
        <f>SUMIFS($L$2:$L$312,$M$2:$M$312,P4)</f>
        <v>0</v>
      </c>
      <c r="R4" s="91">
        <f t="shared" ref="R4:R53" si="2">Q4/$Q$54</f>
        <v>0</v>
      </c>
    </row>
    <row r="5" spans="1:18" ht="15.95" customHeight="1" thickBot="1">
      <c r="A5" s="137" t="s">
        <v>700</v>
      </c>
      <c r="B5" s="137" t="s">
        <v>702</v>
      </c>
      <c r="C5" s="140">
        <v>4252</v>
      </c>
      <c r="D5" s="140">
        <v>0</v>
      </c>
      <c r="E5" s="140">
        <v>4252</v>
      </c>
      <c r="F5" s="137"/>
      <c r="G5" s="140">
        <v>2</v>
      </c>
      <c r="H5" s="140">
        <v>4</v>
      </c>
      <c r="I5" s="141" t="s">
        <v>582</v>
      </c>
      <c r="J5" s="141" t="s">
        <v>582</v>
      </c>
      <c r="K5" s="141" t="s">
        <v>701</v>
      </c>
      <c r="L5" s="91" t="str">
        <f t="shared" si="0"/>
        <v/>
      </c>
      <c r="M5" s="91" t="str">
        <f t="shared" si="1"/>
        <v/>
      </c>
      <c r="N5" s="91"/>
      <c r="O5" s="91"/>
      <c r="P5" s="91" t="s">
        <v>537</v>
      </c>
      <c r="Q5" s="91">
        <f t="shared" ref="Q5:Q53" si="3">SUMIFS($L$2:$L$312,$M$2:$M$312,P5)</f>
        <v>0</v>
      </c>
      <c r="R5" s="91">
        <f t="shared" si="2"/>
        <v>0</v>
      </c>
    </row>
    <row r="6" spans="1:18" ht="15.95" customHeight="1" thickBot="1">
      <c r="A6" s="137" t="s">
        <v>700</v>
      </c>
      <c r="B6" s="137" t="s">
        <v>706</v>
      </c>
      <c r="C6" s="140">
        <v>15397</v>
      </c>
      <c r="D6" s="140">
        <v>0</v>
      </c>
      <c r="E6" s="140">
        <v>15397</v>
      </c>
      <c r="F6" s="137"/>
      <c r="G6" s="140">
        <v>2</v>
      </c>
      <c r="H6" s="140">
        <v>5</v>
      </c>
      <c r="I6" s="141" t="s">
        <v>582</v>
      </c>
      <c r="J6" s="141" t="s">
        <v>572</v>
      </c>
      <c r="K6" s="141" t="s">
        <v>707</v>
      </c>
      <c r="L6" s="91" t="str">
        <f t="shared" si="0"/>
        <v/>
      </c>
      <c r="M6" s="91" t="str">
        <f t="shared" si="1"/>
        <v/>
      </c>
      <c r="N6" s="91"/>
      <c r="O6" s="91"/>
      <c r="P6" s="91" t="s">
        <v>538</v>
      </c>
      <c r="Q6" s="91">
        <f t="shared" si="3"/>
        <v>2950.4074380000002</v>
      </c>
      <c r="R6" s="91">
        <f t="shared" si="2"/>
        <v>0.16963345910172634</v>
      </c>
    </row>
    <row r="7" spans="1:18" ht="15.95" customHeight="1" thickBot="1">
      <c r="A7" s="137" t="s">
        <v>700</v>
      </c>
      <c r="B7" s="137" t="s">
        <v>708</v>
      </c>
      <c r="C7" s="140">
        <v>5207</v>
      </c>
      <c r="D7" s="140">
        <v>0</v>
      </c>
      <c r="E7" s="140">
        <v>5207</v>
      </c>
      <c r="F7" s="137"/>
      <c r="G7" s="140">
        <v>2</v>
      </c>
      <c r="H7" s="140">
        <v>14</v>
      </c>
      <c r="I7" s="141" t="s">
        <v>582</v>
      </c>
      <c r="J7" s="141" t="s">
        <v>547</v>
      </c>
      <c r="K7" s="141" t="s">
        <v>707</v>
      </c>
      <c r="L7" s="91" t="str">
        <f t="shared" si="0"/>
        <v/>
      </c>
      <c r="M7" s="91" t="str">
        <f t="shared" si="1"/>
        <v/>
      </c>
      <c r="N7" s="91"/>
      <c r="O7" s="91"/>
      <c r="P7" s="91" t="s">
        <v>539</v>
      </c>
      <c r="Q7" s="91">
        <f t="shared" si="3"/>
        <v>0</v>
      </c>
      <c r="R7" s="91">
        <f t="shared" si="2"/>
        <v>0</v>
      </c>
    </row>
    <row r="8" spans="1:18" ht="15.95" customHeight="1" thickBot="1">
      <c r="A8" s="137" t="s">
        <v>705</v>
      </c>
      <c r="B8" s="137" t="s">
        <v>702</v>
      </c>
      <c r="C8" s="140">
        <v>9721</v>
      </c>
      <c r="D8" s="140">
        <v>0</v>
      </c>
      <c r="E8" s="140">
        <v>9721</v>
      </c>
      <c r="F8" s="137"/>
      <c r="G8" s="140">
        <v>3</v>
      </c>
      <c r="H8" s="140">
        <v>4</v>
      </c>
      <c r="I8" s="141" t="s">
        <v>582</v>
      </c>
      <c r="J8" s="141" t="s">
        <v>582</v>
      </c>
      <c r="K8" s="141" t="s">
        <v>701</v>
      </c>
      <c r="L8" s="91" t="str">
        <f t="shared" si="0"/>
        <v/>
      </c>
      <c r="M8" s="91" t="str">
        <f t="shared" si="1"/>
        <v/>
      </c>
      <c r="N8" s="91"/>
      <c r="O8" s="91"/>
      <c r="P8" s="91" t="s">
        <v>540</v>
      </c>
      <c r="Q8" s="91">
        <f t="shared" si="3"/>
        <v>0</v>
      </c>
      <c r="R8" s="91">
        <f t="shared" si="2"/>
        <v>0</v>
      </c>
    </row>
    <row r="9" spans="1:18" ht="15.95" customHeight="1" thickBot="1">
      <c r="A9" s="137" t="s">
        <v>705</v>
      </c>
      <c r="B9" s="137" t="s">
        <v>706</v>
      </c>
      <c r="C9" s="140">
        <v>762</v>
      </c>
      <c r="D9" s="140">
        <v>0</v>
      </c>
      <c r="E9" s="140">
        <v>762</v>
      </c>
      <c r="F9" s="137"/>
      <c r="G9" s="140">
        <v>3</v>
      </c>
      <c r="H9" s="140">
        <v>5</v>
      </c>
      <c r="I9" s="141" t="s">
        <v>582</v>
      </c>
      <c r="J9" s="141" t="s">
        <v>572</v>
      </c>
      <c r="K9" s="141" t="s">
        <v>707</v>
      </c>
      <c r="L9" s="91" t="str">
        <f t="shared" si="0"/>
        <v/>
      </c>
      <c r="M9" s="91" t="str">
        <f t="shared" si="1"/>
        <v/>
      </c>
      <c r="N9" s="91"/>
      <c r="O9" s="91"/>
      <c r="P9" s="91" t="s">
        <v>541</v>
      </c>
      <c r="Q9" s="91">
        <f t="shared" si="3"/>
        <v>0</v>
      </c>
      <c r="R9" s="91">
        <f t="shared" si="2"/>
        <v>0</v>
      </c>
    </row>
    <row r="10" spans="1:18" ht="15.95" customHeight="1" thickBot="1">
      <c r="A10" s="137" t="s">
        <v>705</v>
      </c>
      <c r="B10" s="137" t="s">
        <v>708</v>
      </c>
      <c r="C10" s="140">
        <v>8360</v>
      </c>
      <c r="D10" s="140">
        <v>0</v>
      </c>
      <c r="E10" s="140">
        <v>8360</v>
      </c>
      <c r="F10" s="137"/>
      <c r="G10" s="140">
        <v>3</v>
      </c>
      <c r="H10" s="140">
        <v>14</v>
      </c>
      <c r="I10" s="141" t="s">
        <v>582</v>
      </c>
      <c r="J10" s="141" t="s">
        <v>547</v>
      </c>
      <c r="K10" s="141" t="s">
        <v>707</v>
      </c>
      <c r="L10" s="91" t="str">
        <f t="shared" si="0"/>
        <v/>
      </c>
      <c r="M10" s="91" t="str">
        <f t="shared" si="1"/>
        <v/>
      </c>
      <c r="N10" s="91"/>
      <c r="O10" s="91"/>
      <c r="P10" s="91" t="s">
        <v>542</v>
      </c>
      <c r="Q10" s="91">
        <f t="shared" si="3"/>
        <v>0</v>
      </c>
      <c r="R10" s="91">
        <f t="shared" si="2"/>
        <v>0</v>
      </c>
    </row>
    <row r="11" spans="1:18" ht="15.95" customHeight="1" thickBot="1">
      <c r="A11" s="137" t="s">
        <v>705</v>
      </c>
      <c r="B11" s="137" t="s">
        <v>709</v>
      </c>
      <c r="C11" s="140">
        <v>2843</v>
      </c>
      <c r="D11" s="140">
        <v>0</v>
      </c>
      <c r="E11" s="140">
        <v>2843</v>
      </c>
      <c r="F11" s="137"/>
      <c r="G11" s="140">
        <v>3</v>
      </c>
      <c r="H11" s="140">
        <v>17</v>
      </c>
      <c r="I11" s="141" t="s">
        <v>582</v>
      </c>
      <c r="J11" s="141" t="s">
        <v>561</v>
      </c>
      <c r="K11" s="141" t="s">
        <v>707</v>
      </c>
      <c r="L11" s="91" t="str">
        <f t="shared" si="0"/>
        <v/>
      </c>
      <c r="M11" s="91" t="str">
        <f t="shared" si="1"/>
        <v/>
      </c>
      <c r="N11" s="91"/>
      <c r="O11" s="91"/>
      <c r="P11" s="91" t="s">
        <v>543</v>
      </c>
      <c r="Q11" s="91">
        <f t="shared" si="3"/>
        <v>0</v>
      </c>
      <c r="R11" s="91">
        <f t="shared" si="2"/>
        <v>0</v>
      </c>
    </row>
    <row r="12" spans="1:18" ht="15.95" customHeight="1" thickBot="1">
      <c r="A12" s="137" t="s">
        <v>706</v>
      </c>
      <c r="B12" s="137" t="s">
        <v>710</v>
      </c>
      <c r="C12" s="140">
        <v>3809</v>
      </c>
      <c r="D12" s="140">
        <v>0</v>
      </c>
      <c r="E12" s="140">
        <v>3809</v>
      </c>
      <c r="F12" s="137"/>
      <c r="G12" s="140">
        <v>5</v>
      </c>
      <c r="H12" s="140">
        <v>6</v>
      </c>
      <c r="I12" s="141" t="s">
        <v>572</v>
      </c>
      <c r="J12" s="141" t="s">
        <v>572</v>
      </c>
      <c r="K12" s="141" t="s">
        <v>701</v>
      </c>
      <c r="L12" s="91" t="str">
        <f t="shared" si="0"/>
        <v/>
      </c>
      <c r="M12" s="91" t="str">
        <f t="shared" si="1"/>
        <v/>
      </c>
      <c r="N12" s="91"/>
      <c r="O12" s="91"/>
      <c r="P12" s="91" t="s">
        <v>544</v>
      </c>
      <c r="Q12" s="91">
        <f t="shared" si="3"/>
        <v>0</v>
      </c>
      <c r="R12" s="91">
        <f t="shared" si="2"/>
        <v>0</v>
      </c>
    </row>
    <row r="13" spans="1:18" ht="15.95" customHeight="1" thickBot="1">
      <c r="A13" s="137" t="s">
        <v>706</v>
      </c>
      <c r="B13" s="137" t="s">
        <v>711</v>
      </c>
      <c r="C13" s="140">
        <v>1778</v>
      </c>
      <c r="D13" s="140">
        <v>0</v>
      </c>
      <c r="E13" s="140">
        <v>1778</v>
      </c>
      <c r="F13" s="137"/>
      <c r="G13" s="140">
        <v>5</v>
      </c>
      <c r="H13" s="140">
        <v>7</v>
      </c>
      <c r="I13" s="141" t="s">
        <v>572</v>
      </c>
      <c r="J13" s="141" t="s">
        <v>572</v>
      </c>
      <c r="K13" s="141" t="s">
        <v>701</v>
      </c>
      <c r="L13" s="91" t="str">
        <f t="shared" si="0"/>
        <v/>
      </c>
      <c r="M13" s="91" t="str">
        <f t="shared" si="1"/>
        <v/>
      </c>
      <c r="N13" s="91"/>
      <c r="O13" s="91"/>
      <c r="P13" s="91" t="s">
        <v>545</v>
      </c>
      <c r="Q13" s="91">
        <f t="shared" si="3"/>
        <v>0</v>
      </c>
      <c r="R13" s="91">
        <f t="shared" si="2"/>
        <v>0</v>
      </c>
    </row>
    <row r="14" spans="1:18" ht="15.95" customHeight="1" thickBot="1">
      <c r="A14" s="137" t="s">
        <v>706</v>
      </c>
      <c r="B14" s="137" t="s">
        <v>712</v>
      </c>
      <c r="C14" s="140">
        <v>0</v>
      </c>
      <c r="D14" s="140">
        <v>2780</v>
      </c>
      <c r="E14" s="140">
        <v>4370.9939999999997</v>
      </c>
      <c r="F14" s="137"/>
      <c r="G14" s="140">
        <v>5</v>
      </c>
      <c r="H14" s="140">
        <v>10</v>
      </c>
      <c r="I14" s="141" t="s">
        <v>572</v>
      </c>
      <c r="J14" s="141" t="s">
        <v>540</v>
      </c>
      <c r="K14" s="141" t="s">
        <v>707</v>
      </c>
      <c r="L14" s="91">
        <f t="shared" si="0"/>
        <v>4370.9939999999997</v>
      </c>
      <c r="M14" s="91" t="str">
        <f t="shared" si="1"/>
        <v>OR</v>
      </c>
      <c r="N14" s="91"/>
      <c r="O14" s="91"/>
      <c r="P14" s="91" t="s">
        <v>546</v>
      </c>
      <c r="Q14" s="91">
        <f t="shared" si="3"/>
        <v>0</v>
      </c>
      <c r="R14" s="91">
        <f t="shared" si="2"/>
        <v>0</v>
      </c>
    </row>
    <row r="15" spans="1:18" ht="15.95" customHeight="1" thickBot="1">
      <c r="A15" s="137" t="s">
        <v>706</v>
      </c>
      <c r="B15" s="137" t="s">
        <v>708</v>
      </c>
      <c r="C15" s="140">
        <v>352</v>
      </c>
      <c r="D15" s="140">
        <v>0</v>
      </c>
      <c r="E15" s="140">
        <v>352</v>
      </c>
      <c r="F15" s="137"/>
      <c r="G15" s="140">
        <v>5</v>
      </c>
      <c r="H15" s="140">
        <v>14</v>
      </c>
      <c r="I15" s="141" t="s">
        <v>572</v>
      </c>
      <c r="J15" s="141" t="s">
        <v>547</v>
      </c>
      <c r="K15" s="141" t="s">
        <v>707</v>
      </c>
      <c r="L15" s="91" t="str">
        <f t="shared" si="0"/>
        <v/>
      </c>
      <c r="M15" s="91" t="str">
        <f t="shared" si="1"/>
        <v/>
      </c>
      <c r="N15" s="91"/>
      <c r="O15" s="91"/>
      <c r="P15" s="91" t="s">
        <v>547</v>
      </c>
      <c r="Q15" s="91">
        <f t="shared" si="3"/>
        <v>0</v>
      </c>
      <c r="R15" s="91">
        <f t="shared" si="2"/>
        <v>0</v>
      </c>
    </row>
    <row r="16" spans="1:18" ht="15.95" customHeight="1" thickBot="1">
      <c r="A16" s="137" t="s">
        <v>706</v>
      </c>
      <c r="B16" s="137" t="s">
        <v>713</v>
      </c>
      <c r="C16" s="140">
        <v>478</v>
      </c>
      <c r="D16" s="140">
        <v>0</v>
      </c>
      <c r="E16" s="140">
        <v>478</v>
      </c>
      <c r="F16" s="137"/>
      <c r="G16" s="140">
        <v>5</v>
      </c>
      <c r="H16" s="140">
        <v>15</v>
      </c>
      <c r="I16" s="141" t="s">
        <v>572</v>
      </c>
      <c r="J16" s="141" t="s">
        <v>547</v>
      </c>
      <c r="K16" s="141" t="s">
        <v>707</v>
      </c>
      <c r="L16" s="91" t="str">
        <f t="shared" si="0"/>
        <v/>
      </c>
      <c r="M16" s="91" t="str">
        <f t="shared" si="1"/>
        <v/>
      </c>
      <c r="N16" s="91"/>
      <c r="O16" s="91"/>
      <c r="P16" s="91" t="s">
        <v>548</v>
      </c>
      <c r="Q16" s="91">
        <f t="shared" si="3"/>
        <v>0</v>
      </c>
      <c r="R16" s="91">
        <f t="shared" si="2"/>
        <v>0</v>
      </c>
    </row>
    <row r="17" spans="1:18" ht="15.95" customHeight="1" thickBot="1">
      <c r="A17" s="137" t="s">
        <v>710</v>
      </c>
      <c r="B17" s="137" t="s">
        <v>711</v>
      </c>
      <c r="C17" s="140">
        <v>797</v>
      </c>
      <c r="D17" s="140">
        <v>0</v>
      </c>
      <c r="E17" s="140">
        <v>797</v>
      </c>
      <c r="F17" s="137"/>
      <c r="G17" s="140">
        <v>6</v>
      </c>
      <c r="H17" s="140">
        <v>7</v>
      </c>
      <c r="I17" s="141" t="s">
        <v>572</v>
      </c>
      <c r="J17" s="141" t="s">
        <v>572</v>
      </c>
      <c r="K17" s="141" t="s">
        <v>701</v>
      </c>
      <c r="L17" s="91" t="str">
        <f t="shared" si="0"/>
        <v/>
      </c>
      <c r="M17" s="91" t="str">
        <f t="shared" si="1"/>
        <v/>
      </c>
      <c r="N17" s="91"/>
      <c r="O17" s="91"/>
      <c r="P17" s="91" t="s">
        <v>549</v>
      </c>
      <c r="Q17" s="91">
        <f t="shared" si="3"/>
        <v>0</v>
      </c>
      <c r="R17" s="91">
        <f t="shared" si="2"/>
        <v>0</v>
      </c>
    </row>
    <row r="18" spans="1:18" ht="15.95" customHeight="1" thickBot="1">
      <c r="A18" s="137" t="s">
        <v>710</v>
      </c>
      <c r="B18" s="137" t="s">
        <v>714</v>
      </c>
      <c r="C18" s="140">
        <v>1939</v>
      </c>
      <c r="D18" s="140">
        <v>0</v>
      </c>
      <c r="E18" s="140">
        <v>1939</v>
      </c>
      <c r="F18" s="137"/>
      <c r="G18" s="140">
        <v>6</v>
      </c>
      <c r="H18" s="140">
        <v>8</v>
      </c>
      <c r="I18" s="141" t="s">
        <v>572</v>
      </c>
      <c r="J18" s="141" t="s">
        <v>540</v>
      </c>
      <c r="K18" s="141" t="s">
        <v>707</v>
      </c>
      <c r="L18" s="91">
        <f t="shared" si="0"/>
        <v>1939</v>
      </c>
      <c r="M18" s="91" t="str">
        <f t="shared" si="1"/>
        <v>OR</v>
      </c>
      <c r="N18" s="91"/>
      <c r="O18" s="91"/>
      <c r="P18" s="91" t="s">
        <v>550</v>
      </c>
      <c r="Q18" s="91">
        <f t="shared" si="3"/>
        <v>0</v>
      </c>
      <c r="R18" s="91">
        <f t="shared" si="2"/>
        <v>0</v>
      </c>
    </row>
    <row r="19" spans="1:18" ht="15.95" customHeight="1" thickBot="1">
      <c r="A19" s="137" t="s">
        <v>710</v>
      </c>
      <c r="B19" s="137" t="s">
        <v>715</v>
      </c>
      <c r="C19" s="140">
        <v>2366.8812429999998</v>
      </c>
      <c r="D19" s="140">
        <v>0</v>
      </c>
      <c r="E19" s="140">
        <v>2366.8812429999998</v>
      </c>
      <c r="F19" s="137"/>
      <c r="G19" s="140">
        <v>6</v>
      </c>
      <c r="H19" s="140">
        <v>9</v>
      </c>
      <c r="I19" s="141" t="s">
        <v>572</v>
      </c>
      <c r="J19" s="141" t="s">
        <v>540</v>
      </c>
      <c r="K19" s="141" t="s">
        <v>707</v>
      </c>
      <c r="L19" s="91">
        <f t="shared" si="0"/>
        <v>2366.8812429999998</v>
      </c>
      <c r="M19" s="91" t="str">
        <f t="shared" si="1"/>
        <v>OR</v>
      </c>
      <c r="N19" s="91"/>
      <c r="O19" s="91"/>
      <c r="P19" s="91" t="s">
        <v>551</v>
      </c>
      <c r="Q19" s="91">
        <f t="shared" si="3"/>
        <v>0</v>
      </c>
      <c r="R19" s="91">
        <f t="shared" si="2"/>
        <v>0</v>
      </c>
    </row>
    <row r="20" spans="1:18" ht="15.95" customHeight="1" thickBot="1">
      <c r="A20" s="137" t="s">
        <v>711</v>
      </c>
      <c r="B20" s="137" t="s">
        <v>714</v>
      </c>
      <c r="C20" s="140">
        <v>50</v>
      </c>
      <c r="D20" s="140">
        <v>0</v>
      </c>
      <c r="E20" s="140">
        <v>50</v>
      </c>
      <c r="F20" s="137"/>
      <c r="G20" s="140">
        <v>7</v>
      </c>
      <c r="H20" s="140">
        <v>8</v>
      </c>
      <c r="I20" s="141" t="s">
        <v>572</v>
      </c>
      <c r="J20" s="141" t="s">
        <v>540</v>
      </c>
      <c r="K20" s="141" t="s">
        <v>707</v>
      </c>
      <c r="L20" s="91">
        <f t="shared" si="0"/>
        <v>50</v>
      </c>
      <c r="M20" s="91" t="str">
        <f t="shared" si="1"/>
        <v>OR</v>
      </c>
      <c r="N20" s="91"/>
      <c r="O20" s="91"/>
      <c r="P20" s="91" t="s">
        <v>552</v>
      </c>
      <c r="Q20" s="91">
        <f t="shared" si="3"/>
        <v>0</v>
      </c>
      <c r="R20" s="91">
        <f t="shared" si="2"/>
        <v>0</v>
      </c>
    </row>
    <row r="21" spans="1:18" ht="15.75" customHeight="1" thickBot="1">
      <c r="A21" s="137" t="s">
        <v>711</v>
      </c>
      <c r="B21" s="137" t="s">
        <v>716</v>
      </c>
      <c r="C21" s="140">
        <v>1</v>
      </c>
      <c r="D21" s="140">
        <v>0</v>
      </c>
      <c r="E21" s="140">
        <v>1</v>
      </c>
      <c r="F21" s="137"/>
      <c r="G21" s="140">
        <v>7</v>
      </c>
      <c r="H21" s="140">
        <v>12</v>
      </c>
      <c r="I21" s="141" t="s">
        <v>572</v>
      </c>
      <c r="J21" s="141" t="s">
        <v>563</v>
      </c>
      <c r="K21" s="141" t="s">
        <v>707</v>
      </c>
      <c r="L21" s="91" t="str">
        <f t="shared" si="0"/>
        <v/>
      </c>
      <c r="M21" s="91" t="str">
        <f t="shared" si="1"/>
        <v/>
      </c>
      <c r="N21" s="91"/>
      <c r="O21" s="91"/>
      <c r="P21" s="91" t="s">
        <v>553</v>
      </c>
      <c r="Q21" s="91">
        <f t="shared" si="3"/>
        <v>0</v>
      </c>
      <c r="R21" s="91">
        <f t="shared" si="2"/>
        <v>0</v>
      </c>
    </row>
    <row r="22" spans="1:18" ht="15.75" customHeight="1" thickBot="1">
      <c r="A22" s="137" t="s">
        <v>711</v>
      </c>
      <c r="B22" s="137" t="s">
        <v>713</v>
      </c>
      <c r="C22" s="140">
        <v>1303</v>
      </c>
      <c r="D22" s="140">
        <v>0</v>
      </c>
      <c r="E22" s="140">
        <v>1303</v>
      </c>
      <c r="F22" s="137"/>
      <c r="G22" s="140">
        <v>7</v>
      </c>
      <c r="H22" s="140">
        <v>15</v>
      </c>
      <c r="I22" s="141" t="s">
        <v>572</v>
      </c>
      <c r="J22" s="141" t="s">
        <v>547</v>
      </c>
      <c r="K22" s="141" t="s">
        <v>707</v>
      </c>
      <c r="L22" s="91" t="str">
        <f t="shared" si="0"/>
        <v/>
      </c>
      <c r="M22" s="91" t="str">
        <f t="shared" si="1"/>
        <v/>
      </c>
      <c r="N22" s="91"/>
      <c r="O22" s="91"/>
      <c r="P22" s="91" t="s">
        <v>554</v>
      </c>
      <c r="Q22" s="91">
        <f t="shared" si="3"/>
        <v>0</v>
      </c>
      <c r="R22" s="91">
        <f t="shared" si="2"/>
        <v>0</v>
      </c>
    </row>
    <row r="23" spans="1:18" ht="15.75" customHeight="1" thickBot="1">
      <c r="A23" s="137" t="s">
        <v>714</v>
      </c>
      <c r="B23" s="137" t="s">
        <v>715</v>
      </c>
      <c r="C23" s="140">
        <v>85.182120879999999</v>
      </c>
      <c r="D23" s="140">
        <v>0</v>
      </c>
      <c r="E23" s="140">
        <v>85.182120879999999</v>
      </c>
      <c r="F23" s="137"/>
      <c r="G23" s="140">
        <v>8</v>
      </c>
      <c r="H23" s="140">
        <v>9</v>
      </c>
      <c r="I23" s="141" t="s">
        <v>540</v>
      </c>
      <c r="J23" s="141" t="s">
        <v>540</v>
      </c>
      <c r="K23" s="141" t="s">
        <v>701</v>
      </c>
      <c r="L23" s="91" t="str">
        <f t="shared" si="0"/>
        <v/>
      </c>
      <c r="M23" s="91" t="str">
        <f t="shared" si="1"/>
        <v/>
      </c>
      <c r="N23" s="91"/>
      <c r="O23" s="91"/>
      <c r="P23" s="91" t="s">
        <v>555</v>
      </c>
      <c r="Q23" s="91">
        <f t="shared" si="3"/>
        <v>0</v>
      </c>
      <c r="R23" s="91">
        <f t="shared" si="2"/>
        <v>0</v>
      </c>
    </row>
    <row r="24" spans="1:18" ht="15.75" customHeight="1" thickBot="1">
      <c r="A24" s="137" t="s">
        <v>714</v>
      </c>
      <c r="B24" s="137" t="s">
        <v>716</v>
      </c>
      <c r="C24" s="140">
        <v>300</v>
      </c>
      <c r="D24" s="140">
        <v>0</v>
      </c>
      <c r="E24" s="140">
        <v>300</v>
      </c>
      <c r="F24" s="137"/>
      <c r="G24" s="140">
        <v>8</v>
      </c>
      <c r="H24" s="140">
        <v>12</v>
      </c>
      <c r="I24" s="141" t="s">
        <v>540</v>
      </c>
      <c r="J24" s="141" t="s">
        <v>563</v>
      </c>
      <c r="K24" s="141" t="s">
        <v>707</v>
      </c>
      <c r="L24" s="91">
        <f t="shared" si="0"/>
        <v>300</v>
      </c>
      <c r="M24" s="91" t="str">
        <f t="shared" si="1"/>
        <v>NV</v>
      </c>
      <c r="N24" s="91"/>
      <c r="O24" s="91"/>
      <c r="P24" s="91" t="s">
        <v>556</v>
      </c>
      <c r="Q24" s="91">
        <f t="shared" si="3"/>
        <v>0</v>
      </c>
      <c r="R24" s="91">
        <f t="shared" si="2"/>
        <v>0</v>
      </c>
    </row>
    <row r="25" spans="1:18" ht="15.75" customHeight="1" thickBot="1">
      <c r="A25" s="137" t="s">
        <v>715</v>
      </c>
      <c r="B25" s="137" t="s">
        <v>712</v>
      </c>
      <c r="C25" s="140">
        <v>8242</v>
      </c>
      <c r="D25" s="140">
        <v>0</v>
      </c>
      <c r="E25" s="140">
        <v>8242</v>
      </c>
      <c r="F25" s="137"/>
      <c r="G25" s="140">
        <v>9</v>
      </c>
      <c r="H25" s="140">
        <v>10</v>
      </c>
      <c r="I25" s="141" t="s">
        <v>540</v>
      </c>
      <c r="J25" s="141" t="s">
        <v>540</v>
      </c>
      <c r="K25" s="141" t="s">
        <v>701</v>
      </c>
      <c r="L25" s="91" t="str">
        <f t="shared" si="0"/>
        <v/>
      </c>
      <c r="M25" s="91" t="str">
        <f t="shared" si="1"/>
        <v/>
      </c>
      <c r="N25" s="91"/>
      <c r="O25" s="91"/>
      <c r="P25" s="91" t="s">
        <v>557</v>
      </c>
      <c r="Q25" s="91">
        <f t="shared" si="3"/>
        <v>0</v>
      </c>
      <c r="R25" s="91">
        <f t="shared" si="2"/>
        <v>0</v>
      </c>
    </row>
    <row r="26" spans="1:18" ht="15.75" customHeight="1" thickBot="1">
      <c r="A26" s="137" t="s">
        <v>715</v>
      </c>
      <c r="B26" s="137" t="s">
        <v>716</v>
      </c>
      <c r="C26" s="140">
        <v>105.86217329999999</v>
      </c>
      <c r="D26" s="140">
        <v>0</v>
      </c>
      <c r="E26" s="140">
        <v>105.86217329999999</v>
      </c>
      <c r="F26" s="137"/>
      <c r="G26" s="140">
        <v>9</v>
      </c>
      <c r="H26" s="140">
        <v>12</v>
      </c>
      <c r="I26" s="141" t="s">
        <v>540</v>
      </c>
      <c r="J26" s="141" t="s">
        <v>563</v>
      </c>
      <c r="K26" s="141" t="s">
        <v>707</v>
      </c>
      <c r="L26" s="91">
        <f t="shared" si="0"/>
        <v>105.86217329999999</v>
      </c>
      <c r="M26" s="91" t="str">
        <f t="shared" si="1"/>
        <v>NV</v>
      </c>
      <c r="N26" s="91"/>
      <c r="O26" s="91"/>
      <c r="P26" s="91" t="s">
        <v>558</v>
      </c>
      <c r="Q26" s="91">
        <f t="shared" si="3"/>
        <v>0</v>
      </c>
      <c r="R26" s="91">
        <f t="shared" si="2"/>
        <v>0</v>
      </c>
    </row>
    <row r="27" spans="1:18" ht="15.75" customHeight="1" thickBot="1">
      <c r="A27" s="137" t="s">
        <v>712</v>
      </c>
      <c r="B27" s="137" t="s">
        <v>717</v>
      </c>
      <c r="C27" s="140">
        <v>7240</v>
      </c>
      <c r="D27" s="140">
        <v>0</v>
      </c>
      <c r="E27" s="140">
        <v>7240</v>
      </c>
      <c r="F27" s="137"/>
      <c r="G27" s="140">
        <v>10</v>
      </c>
      <c r="H27" s="140">
        <v>11</v>
      </c>
      <c r="I27" s="141" t="s">
        <v>540</v>
      </c>
      <c r="J27" s="141" t="s">
        <v>540</v>
      </c>
      <c r="K27" s="141" t="s">
        <v>701</v>
      </c>
      <c r="L27" s="91" t="str">
        <f t="shared" si="0"/>
        <v/>
      </c>
      <c r="M27" s="91" t="str">
        <f t="shared" si="1"/>
        <v/>
      </c>
      <c r="N27" s="91"/>
      <c r="O27" s="91"/>
      <c r="P27" s="91" t="s">
        <v>559</v>
      </c>
      <c r="Q27" s="91">
        <f t="shared" si="3"/>
        <v>0</v>
      </c>
      <c r="R27" s="91">
        <f t="shared" si="2"/>
        <v>0</v>
      </c>
    </row>
    <row r="28" spans="1:18" ht="15.75" customHeight="1" thickBot="1">
      <c r="A28" s="137" t="s">
        <v>712</v>
      </c>
      <c r="B28" s="137" t="s">
        <v>716</v>
      </c>
      <c r="C28" s="140">
        <v>7.8781152260000002</v>
      </c>
      <c r="D28" s="140">
        <v>0</v>
      </c>
      <c r="E28" s="140">
        <v>7.8781152260000002</v>
      </c>
      <c r="F28" s="137"/>
      <c r="G28" s="140">
        <v>10</v>
      </c>
      <c r="H28" s="140">
        <v>12</v>
      </c>
      <c r="I28" s="141" t="s">
        <v>540</v>
      </c>
      <c r="J28" s="141" t="s">
        <v>563</v>
      </c>
      <c r="K28" s="141" t="s">
        <v>707</v>
      </c>
      <c r="L28" s="91">
        <f t="shared" si="0"/>
        <v>7.8781152260000002</v>
      </c>
      <c r="M28" s="91" t="str">
        <f t="shared" si="1"/>
        <v>NV</v>
      </c>
      <c r="N28" s="91"/>
      <c r="O28" s="91"/>
      <c r="P28" s="91" t="s">
        <v>560</v>
      </c>
      <c r="Q28" s="91">
        <f t="shared" si="3"/>
        <v>0</v>
      </c>
      <c r="R28" s="91">
        <f t="shared" si="2"/>
        <v>0</v>
      </c>
    </row>
    <row r="29" spans="1:18" ht="15.75" customHeight="1" thickBot="1">
      <c r="A29" s="137" t="s">
        <v>712</v>
      </c>
      <c r="B29" s="137" t="s">
        <v>718</v>
      </c>
      <c r="C29" s="140">
        <v>2283</v>
      </c>
      <c r="D29" s="140">
        <v>0</v>
      </c>
      <c r="E29" s="140">
        <v>2283</v>
      </c>
      <c r="F29" s="137"/>
      <c r="G29" s="140">
        <v>10</v>
      </c>
      <c r="H29" s="140">
        <v>13</v>
      </c>
      <c r="I29" s="141" t="s">
        <v>540</v>
      </c>
      <c r="J29" s="141" t="s">
        <v>563</v>
      </c>
      <c r="K29" s="141" t="s">
        <v>707</v>
      </c>
      <c r="L29" s="91">
        <f t="shared" si="0"/>
        <v>2283</v>
      </c>
      <c r="M29" s="91" t="str">
        <f t="shared" si="1"/>
        <v>NV</v>
      </c>
      <c r="N29" s="91"/>
      <c r="O29" s="91"/>
      <c r="P29" s="91" t="s">
        <v>561</v>
      </c>
      <c r="Q29" s="91">
        <f t="shared" si="3"/>
        <v>0</v>
      </c>
      <c r="R29" s="91">
        <f t="shared" si="2"/>
        <v>0</v>
      </c>
    </row>
    <row r="30" spans="1:18" ht="15.75" customHeight="1" thickBot="1">
      <c r="A30" s="137" t="s">
        <v>712</v>
      </c>
      <c r="B30" s="137" t="s">
        <v>719</v>
      </c>
      <c r="C30" s="140">
        <v>0</v>
      </c>
      <c r="D30" s="140">
        <v>1920</v>
      </c>
      <c r="E30" s="140">
        <v>3018.8159999999998</v>
      </c>
      <c r="F30" s="137"/>
      <c r="G30" s="140">
        <v>10</v>
      </c>
      <c r="H30" s="140">
        <v>25</v>
      </c>
      <c r="I30" s="141" t="s">
        <v>540</v>
      </c>
      <c r="J30" s="141" t="s">
        <v>579</v>
      </c>
      <c r="K30" s="141" t="s">
        <v>707</v>
      </c>
      <c r="L30" s="91">
        <f t="shared" si="0"/>
        <v>3018.8159999999998</v>
      </c>
      <c r="M30" s="91" t="str">
        <f t="shared" si="1"/>
        <v>UT</v>
      </c>
      <c r="N30" s="91"/>
      <c r="O30" s="91"/>
      <c r="P30" s="91" t="s">
        <v>562</v>
      </c>
      <c r="Q30" s="91">
        <f t="shared" si="3"/>
        <v>0</v>
      </c>
      <c r="R30" s="91">
        <f t="shared" si="2"/>
        <v>0</v>
      </c>
    </row>
    <row r="31" spans="1:18" ht="15.75" customHeight="1" thickBot="1">
      <c r="A31" s="137" t="s">
        <v>712</v>
      </c>
      <c r="B31" s="137" t="s">
        <v>720</v>
      </c>
      <c r="C31" s="140">
        <v>1746</v>
      </c>
      <c r="D31" s="140">
        <v>0</v>
      </c>
      <c r="E31" s="140">
        <v>1746</v>
      </c>
      <c r="F31" s="137"/>
      <c r="G31" s="140">
        <v>10</v>
      </c>
      <c r="H31" s="140">
        <v>27</v>
      </c>
      <c r="I31" s="141" t="s">
        <v>540</v>
      </c>
      <c r="J31" s="141" t="s">
        <v>538</v>
      </c>
      <c r="K31" s="141" t="s">
        <v>707</v>
      </c>
      <c r="L31" s="91">
        <f t="shared" si="0"/>
        <v>1746</v>
      </c>
      <c r="M31" s="91" t="str">
        <f t="shared" si="1"/>
        <v>AZ</v>
      </c>
      <c r="N31" s="91"/>
      <c r="O31" s="91"/>
      <c r="P31" s="91" t="s">
        <v>563</v>
      </c>
      <c r="Q31" s="91">
        <f t="shared" si="3"/>
        <v>2696.7402885259999</v>
      </c>
      <c r="R31" s="91">
        <f t="shared" si="2"/>
        <v>0.15504888496069905</v>
      </c>
    </row>
    <row r="32" spans="1:18" ht="15.75" customHeight="1" thickBot="1">
      <c r="A32" s="137" t="s">
        <v>712</v>
      </c>
      <c r="B32" s="137" t="s">
        <v>721</v>
      </c>
      <c r="C32" s="140">
        <v>1204.407438</v>
      </c>
      <c r="D32" s="140">
        <v>0</v>
      </c>
      <c r="E32" s="140">
        <v>1204.407438</v>
      </c>
      <c r="F32" s="137"/>
      <c r="G32" s="140">
        <v>10</v>
      </c>
      <c r="H32" s="140">
        <v>28</v>
      </c>
      <c r="I32" s="141" t="s">
        <v>540</v>
      </c>
      <c r="J32" s="141" t="s">
        <v>538</v>
      </c>
      <c r="K32" s="141" t="s">
        <v>707</v>
      </c>
      <c r="L32" s="91">
        <f t="shared" si="0"/>
        <v>1204.407438</v>
      </c>
      <c r="M32" s="91" t="str">
        <f t="shared" si="1"/>
        <v>AZ</v>
      </c>
      <c r="N32" s="91"/>
      <c r="O32" s="91"/>
      <c r="P32" s="91" t="s">
        <v>564</v>
      </c>
      <c r="Q32" s="91">
        <f t="shared" si="3"/>
        <v>0</v>
      </c>
      <c r="R32" s="91">
        <f t="shared" si="2"/>
        <v>0</v>
      </c>
    </row>
    <row r="33" spans="1:18" ht="15.75" customHeight="1" thickBot="1">
      <c r="A33" s="137" t="s">
        <v>712</v>
      </c>
      <c r="B33" s="137" t="s">
        <v>722</v>
      </c>
      <c r="C33" s="140">
        <v>947</v>
      </c>
      <c r="D33" s="140">
        <v>0</v>
      </c>
      <c r="E33" s="140">
        <v>947</v>
      </c>
      <c r="F33" s="137"/>
      <c r="G33" s="140">
        <v>10</v>
      </c>
      <c r="H33" s="140">
        <v>136</v>
      </c>
      <c r="I33" s="141" t="s">
        <v>540</v>
      </c>
      <c r="J33" s="141" t="s">
        <v>723</v>
      </c>
      <c r="K33" s="141" t="s">
        <v>707</v>
      </c>
      <c r="L33" s="91">
        <f t="shared" si="0"/>
        <v>947</v>
      </c>
      <c r="M33" s="91" t="str">
        <f t="shared" si="1"/>
        <v>mex</v>
      </c>
      <c r="N33" s="91"/>
      <c r="O33" s="91"/>
      <c r="P33" s="91" t="s">
        <v>565</v>
      </c>
      <c r="Q33" s="91">
        <f t="shared" si="3"/>
        <v>0</v>
      </c>
      <c r="R33" s="91">
        <f t="shared" si="2"/>
        <v>0</v>
      </c>
    </row>
    <row r="34" spans="1:18" ht="15.75" customHeight="1" thickBot="1">
      <c r="A34" s="137" t="s">
        <v>717</v>
      </c>
      <c r="B34" s="137" t="s">
        <v>724</v>
      </c>
      <c r="C34" s="140">
        <v>500</v>
      </c>
      <c r="D34" s="140">
        <v>0</v>
      </c>
      <c r="E34" s="140">
        <v>500</v>
      </c>
      <c r="F34" s="137"/>
      <c r="G34" s="140">
        <v>11</v>
      </c>
      <c r="H34" s="140">
        <v>135</v>
      </c>
      <c r="I34" s="141" t="s">
        <v>540</v>
      </c>
      <c r="J34" s="141" t="s">
        <v>723</v>
      </c>
      <c r="K34" s="141" t="s">
        <v>707</v>
      </c>
      <c r="L34" s="91">
        <f t="shared" si="0"/>
        <v>500</v>
      </c>
      <c r="M34" s="91" t="str">
        <f t="shared" si="1"/>
        <v>mex</v>
      </c>
      <c r="N34" s="91"/>
      <c r="O34" s="91"/>
      <c r="P34" s="91" t="s">
        <v>566</v>
      </c>
      <c r="Q34" s="91">
        <f t="shared" si="3"/>
        <v>0</v>
      </c>
      <c r="R34" s="91">
        <f t="shared" si="2"/>
        <v>0</v>
      </c>
    </row>
    <row r="35" spans="1:18" ht="15.75" customHeight="1" thickBot="1">
      <c r="A35" s="137" t="s">
        <v>716</v>
      </c>
      <c r="B35" s="137" t="s">
        <v>718</v>
      </c>
      <c r="C35" s="140">
        <v>252.87110569999999</v>
      </c>
      <c r="D35" s="140">
        <v>0</v>
      </c>
      <c r="E35" s="140">
        <v>252.87110569999999</v>
      </c>
      <c r="F35" s="137"/>
      <c r="G35" s="140">
        <v>12</v>
      </c>
      <c r="H35" s="140">
        <v>13</v>
      </c>
      <c r="I35" s="141" t="s">
        <v>563</v>
      </c>
      <c r="J35" s="141" t="s">
        <v>563</v>
      </c>
      <c r="K35" s="141" t="s">
        <v>701</v>
      </c>
      <c r="L35" s="91" t="str">
        <f t="shared" si="0"/>
        <v/>
      </c>
      <c r="M35" s="91" t="str">
        <f t="shared" si="1"/>
        <v/>
      </c>
      <c r="N35" s="91"/>
      <c r="O35" s="91"/>
      <c r="P35" s="91" t="s">
        <v>567</v>
      </c>
      <c r="Q35" s="91">
        <f t="shared" si="3"/>
        <v>0</v>
      </c>
      <c r="R35" s="91">
        <f t="shared" si="2"/>
        <v>0</v>
      </c>
    </row>
    <row r="36" spans="1:18" ht="15.75" customHeight="1" thickBot="1">
      <c r="A36" s="137" t="s">
        <v>716</v>
      </c>
      <c r="B36" s="137" t="s">
        <v>713</v>
      </c>
      <c r="C36" s="140">
        <v>863</v>
      </c>
      <c r="D36" s="140">
        <v>0</v>
      </c>
      <c r="E36" s="140">
        <v>863</v>
      </c>
      <c r="F36" s="137"/>
      <c r="G36" s="140">
        <v>12</v>
      </c>
      <c r="H36" s="140">
        <v>15</v>
      </c>
      <c r="I36" s="141" t="s">
        <v>563</v>
      </c>
      <c r="J36" s="141" t="s">
        <v>547</v>
      </c>
      <c r="K36" s="141" t="s">
        <v>707</v>
      </c>
      <c r="L36" s="91" t="str">
        <f t="shared" si="0"/>
        <v/>
      </c>
      <c r="M36" s="91" t="str">
        <f t="shared" si="1"/>
        <v/>
      </c>
      <c r="N36" s="91"/>
      <c r="O36" s="91"/>
      <c r="P36" s="91" t="s">
        <v>568</v>
      </c>
      <c r="Q36" s="91">
        <f t="shared" si="3"/>
        <v>0</v>
      </c>
      <c r="R36" s="91">
        <f t="shared" si="2"/>
        <v>0</v>
      </c>
    </row>
    <row r="37" spans="1:18" ht="15.75" customHeight="1" thickBot="1">
      <c r="A37" s="137" t="s">
        <v>716</v>
      </c>
      <c r="B37" s="137" t="s">
        <v>719</v>
      </c>
      <c r="C37" s="140">
        <v>319</v>
      </c>
      <c r="D37" s="140">
        <v>0</v>
      </c>
      <c r="E37" s="140">
        <v>319</v>
      </c>
      <c r="F37" s="137"/>
      <c r="G37" s="140">
        <v>12</v>
      </c>
      <c r="H37" s="140">
        <v>25</v>
      </c>
      <c r="I37" s="141" t="s">
        <v>563</v>
      </c>
      <c r="J37" s="141" t="s">
        <v>579</v>
      </c>
      <c r="K37" s="141" t="s">
        <v>707</v>
      </c>
      <c r="L37" s="91" t="str">
        <f t="shared" si="0"/>
        <v/>
      </c>
      <c r="M37" s="91" t="str">
        <f t="shared" si="1"/>
        <v/>
      </c>
      <c r="N37" s="91"/>
      <c r="O37" s="91"/>
      <c r="P37" s="91" t="s">
        <v>569</v>
      </c>
      <c r="Q37" s="91">
        <f t="shared" si="3"/>
        <v>0</v>
      </c>
      <c r="R37" s="91">
        <f t="shared" si="2"/>
        <v>0</v>
      </c>
    </row>
    <row r="38" spans="1:18" ht="15.75" customHeight="1" thickBot="1">
      <c r="A38" s="137" t="s">
        <v>718</v>
      </c>
      <c r="B38" s="137" t="s">
        <v>719</v>
      </c>
      <c r="C38" s="140">
        <v>155.77275499999999</v>
      </c>
      <c r="D38" s="140">
        <v>0</v>
      </c>
      <c r="E38" s="140">
        <v>155.77275499999999</v>
      </c>
      <c r="F38" s="137"/>
      <c r="G38" s="140">
        <v>13</v>
      </c>
      <c r="H38" s="140">
        <v>25</v>
      </c>
      <c r="I38" s="141" t="s">
        <v>563</v>
      </c>
      <c r="J38" s="141" t="s">
        <v>579</v>
      </c>
      <c r="K38" s="141" t="s">
        <v>707</v>
      </c>
      <c r="L38" s="91" t="str">
        <f t="shared" si="0"/>
        <v/>
      </c>
      <c r="M38" s="91" t="str">
        <f t="shared" si="1"/>
        <v/>
      </c>
      <c r="N38" s="91"/>
      <c r="O38" s="91"/>
      <c r="P38" s="91" t="s">
        <v>570</v>
      </c>
      <c r="Q38" s="91">
        <f t="shared" si="3"/>
        <v>0</v>
      </c>
      <c r="R38" s="91">
        <f t="shared" si="2"/>
        <v>0</v>
      </c>
    </row>
    <row r="39" spans="1:18" ht="15.75" customHeight="1" thickBot="1">
      <c r="A39" s="137" t="s">
        <v>718</v>
      </c>
      <c r="B39" s="137" t="s">
        <v>720</v>
      </c>
      <c r="C39" s="140">
        <v>1955</v>
      </c>
      <c r="D39" s="140">
        <v>0</v>
      </c>
      <c r="E39" s="140">
        <v>1955</v>
      </c>
      <c r="F39" s="137"/>
      <c r="G39" s="140">
        <v>13</v>
      </c>
      <c r="H39" s="140">
        <v>27</v>
      </c>
      <c r="I39" s="141" t="s">
        <v>563</v>
      </c>
      <c r="J39" s="141" t="s">
        <v>538</v>
      </c>
      <c r="K39" s="141" t="s">
        <v>707</v>
      </c>
      <c r="L39" s="91" t="str">
        <f t="shared" si="0"/>
        <v/>
      </c>
      <c r="M39" s="91" t="str">
        <f t="shared" si="1"/>
        <v/>
      </c>
      <c r="N39" s="91"/>
      <c r="O39" s="91"/>
      <c r="P39" s="91" t="s">
        <v>571</v>
      </c>
      <c r="Q39" s="91">
        <f t="shared" si="3"/>
        <v>0</v>
      </c>
      <c r="R39" s="91">
        <f t="shared" si="2"/>
        <v>0</v>
      </c>
    </row>
    <row r="40" spans="1:18" ht="15.75" customHeight="1" thickBot="1">
      <c r="A40" s="137" t="s">
        <v>718</v>
      </c>
      <c r="B40" s="137" t="s">
        <v>721</v>
      </c>
      <c r="C40" s="140">
        <v>2492</v>
      </c>
      <c r="D40" s="140">
        <v>0</v>
      </c>
      <c r="E40" s="140">
        <v>2492</v>
      </c>
      <c r="F40" s="137"/>
      <c r="G40" s="140">
        <v>13</v>
      </c>
      <c r="H40" s="140">
        <v>28</v>
      </c>
      <c r="I40" s="141" t="s">
        <v>563</v>
      </c>
      <c r="J40" s="141" t="s">
        <v>538</v>
      </c>
      <c r="K40" s="141" t="s">
        <v>707</v>
      </c>
      <c r="L40" s="91" t="str">
        <f t="shared" si="0"/>
        <v/>
      </c>
      <c r="M40" s="91" t="str">
        <f t="shared" si="1"/>
        <v/>
      </c>
      <c r="N40" s="91"/>
      <c r="O40" s="91"/>
      <c r="P40" s="91" t="s">
        <v>572</v>
      </c>
      <c r="Q40" s="91">
        <f t="shared" si="3"/>
        <v>8726.8752429999986</v>
      </c>
      <c r="R40" s="91">
        <f t="shared" si="2"/>
        <v>0.50175105158452638</v>
      </c>
    </row>
    <row r="41" spans="1:18" ht="15.75" customHeight="1" thickBot="1">
      <c r="A41" s="137" t="s">
        <v>708</v>
      </c>
      <c r="B41" s="137" t="s">
        <v>713</v>
      </c>
      <c r="C41" s="140">
        <v>1204</v>
      </c>
      <c r="D41" s="140">
        <v>0</v>
      </c>
      <c r="E41" s="140">
        <v>1204</v>
      </c>
      <c r="F41" s="137"/>
      <c r="G41" s="140">
        <v>14</v>
      </c>
      <c r="H41" s="140">
        <v>15</v>
      </c>
      <c r="I41" s="141" t="s">
        <v>547</v>
      </c>
      <c r="J41" s="141" t="s">
        <v>547</v>
      </c>
      <c r="K41" s="141" t="s">
        <v>701</v>
      </c>
      <c r="L41" s="91" t="str">
        <f t="shared" si="0"/>
        <v/>
      </c>
      <c r="M41" s="91" t="str">
        <f t="shared" si="1"/>
        <v/>
      </c>
      <c r="N41" s="91"/>
      <c r="O41" s="91"/>
      <c r="P41" s="91" t="s">
        <v>573</v>
      </c>
      <c r="Q41" s="91">
        <f t="shared" si="3"/>
        <v>0</v>
      </c>
      <c r="R41" s="91">
        <f t="shared" si="2"/>
        <v>0</v>
      </c>
    </row>
    <row r="42" spans="1:18" ht="15.75" customHeight="1" thickBot="1">
      <c r="A42" s="137" t="s">
        <v>708</v>
      </c>
      <c r="B42" s="137" t="s">
        <v>709</v>
      </c>
      <c r="C42" s="140">
        <v>1593</v>
      </c>
      <c r="D42" s="140">
        <v>0</v>
      </c>
      <c r="E42" s="140">
        <v>1593</v>
      </c>
      <c r="F42" s="137"/>
      <c r="G42" s="140">
        <v>14</v>
      </c>
      <c r="H42" s="140">
        <v>17</v>
      </c>
      <c r="I42" s="141" t="s">
        <v>547</v>
      </c>
      <c r="J42" s="141" t="s">
        <v>561</v>
      </c>
      <c r="K42" s="141" t="s">
        <v>707</v>
      </c>
      <c r="L42" s="91" t="str">
        <f t="shared" si="0"/>
        <v/>
      </c>
      <c r="M42" s="91" t="str">
        <f t="shared" si="1"/>
        <v/>
      </c>
      <c r="N42" s="91"/>
      <c r="O42" s="91"/>
      <c r="P42" s="91" t="s">
        <v>574</v>
      </c>
      <c r="Q42" s="91">
        <f t="shared" si="3"/>
        <v>0</v>
      </c>
      <c r="R42" s="91">
        <f t="shared" si="2"/>
        <v>0</v>
      </c>
    </row>
    <row r="43" spans="1:18" ht="15.75" customHeight="1" thickBot="1">
      <c r="A43" s="137" t="s">
        <v>713</v>
      </c>
      <c r="B43" s="137" t="s">
        <v>725</v>
      </c>
      <c r="C43" s="140">
        <v>4469</v>
      </c>
      <c r="D43" s="140">
        <v>0</v>
      </c>
      <c r="E43" s="140">
        <v>4469</v>
      </c>
      <c r="F43" s="137"/>
      <c r="G43" s="140">
        <v>15</v>
      </c>
      <c r="H43" s="140">
        <v>16</v>
      </c>
      <c r="I43" s="141" t="s">
        <v>547</v>
      </c>
      <c r="J43" s="141" t="s">
        <v>547</v>
      </c>
      <c r="K43" s="141" t="s">
        <v>701</v>
      </c>
      <c r="L43" s="91" t="str">
        <f t="shared" si="0"/>
        <v/>
      </c>
      <c r="M43" s="91" t="str">
        <f t="shared" si="1"/>
        <v/>
      </c>
      <c r="N43" s="91"/>
      <c r="O43" s="91"/>
      <c r="P43" s="91" t="s">
        <v>575</v>
      </c>
      <c r="Q43" s="91">
        <f t="shared" si="3"/>
        <v>0</v>
      </c>
      <c r="R43" s="91">
        <f t="shared" si="2"/>
        <v>0</v>
      </c>
    </row>
    <row r="44" spans="1:18" ht="15.75" customHeight="1" thickBot="1">
      <c r="A44" s="137" t="s">
        <v>713</v>
      </c>
      <c r="B44" s="137" t="s">
        <v>709</v>
      </c>
      <c r="C44" s="140">
        <v>2537</v>
      </c>
      <c r="D44" s="140">
        <v>0</v>
      </c>
      <c r="E44" s="140">
        <v>2537</v>
      </c>
      <c r="F44" s="137"/>
      <c r="G44" s="140">
        <v>15</v>
      </c>
      <c r="H44" s="140">
        <v>17</v>
      </c>
      <c r="I44" s="141" t="s">
        <v>547</v>
      </c>
      <c r="J44" s="141" t="s">
        <v>561</v>
      </c>
      <c r="K44" s="141" t="s">
        <v>707</v>
      </c>
      <c r="L44" s="91" t="str">
        <f t="shared" si="0"/>
        <v/>
      </c>
      <c r="M44" s="91" t="str">
        <f t="shared" si="1"/>
        <v/>
      </c>
      <c r="N44" s="91"/>
      <c r="O44" s="91"/>
      <c r="P44" s="91" t="s">
        <v>576</v>
      </c>
      <c r="Q44" s="91">
        <f t="shared" si="3"/>
        <v>0</v>
      </c>
      <c r="R44" s="91">
        <f t="shared" si="2"/>
        <v>0</v>
      </c>
    </row>
    <row r="45" spans="1:18" ht="15.75" customHeight="1" thickBot="1">
      <c r="A45" s="137" t="s">
        <v>713</v>
      </c>
      <c r="B45" s="137" t="s">
        <v>726</v>
      </c>
      <c r="C45" s="140">
        <v>847</v>
      </c>
      <c r="D45" s="140">
        <v>0</v>
      </c>
      <c r="E45" s="140">
        <v>847</v>
      </c>
      <c r="F45" s="137"/>
      <c r="G45" s="140">
        <v>15</v>
      </c>
      <c r="H45" s="140">
        <v>21</v>
      </c>
      <c r="I45" s="141" t="s">
        <v>547</v>
      </c>
      <c r="J45" s="141" t="s">
        <v>585</v>
      </c>
      <c r="K45" s="141" t="s">
        <v>707</v>
      </c>
      <c r="L45" s="91" t="str">
        <f t="shared" si="0"/>
        <v/>
      </c>
      <c r="M45" s="91" t="str">
        <f t="shared" si="1"/>
        <v/>
      </c>
      <c r="N45" s="91"/>
      <c r="O45" s="91"/>
      <c r="P45" s="91" t="s">
        <v>577</v>
      </c>
      <c r="Q45" s="91">
        <f t="shared" si="3"/>
        <v>0</v>
      </c>
      <c r="R45" s="91">
        <f t="shared" si="2"/>
        <v>0</v>
      </c>
    </row>
    <row r="46" spans="1:18" ht="15.75" customHeight="1" thickBot="1">
      <c r="A46" s="137" t="s">
        <v>713</v>
      </c>
      <c r="B46" s="137" t="s">
        <v>719</v>
      </c>
      <c r="C46" s="140">
        <v>680</v>
      </c>
      <c r="D46" s="140">
        <v>0</v>
      </c>
      <c r="E46" s="140">
        <v>680</v>
      </c>
      <c r="F46" s="137"/>
      <c r="G46" s="140">
        <v>15</v>
      </c>
      <c r="H46" s="140">
        <v>25</v>
      </c>
      <c r="I46" s="141" t="s">
        <v>547</v>
      </c>
      <c r="J46" s="141" t="s">
        <v>579</v>
      </c>
      <c r="K46" s="141" t="s">
        <v>707</v>
      </c>
      <c r="L46" s="91" t="str">
        <f t="shared" si="0"/>
        <v/>
      </c>
      <c r="M46" s="91" t="str">
        <f t="shared" si="1"/>
        <v/>
      </c>
      <c r="N46" s="91"/>
      <c r="O46" s="91"/>
      <c r="P46" s="91" t="s">
        <v>578</v>
      </c>
      <c r="Q46" s="91">
        <f t="shared" si="3"/>
        <v>0</v>
      </c>
      <c r="R46" s="91">
        <f t="shared" si="2"/>
        <v>0</v>
      </c>
    </row>
    <row r="47" spans="1:18" ht="15.75" customHeight="1" thickBot="1">
      <c r="A47" s="137" t="s">
        <v>725</v>
      </c>
      <c r="B47" s="137" t="s">
        <v>709</v>
      </c>
      <c r="C47" s="140">
        <v>179</v>
      </c>
      <c r="D47" s="140">
        <v>0</v>
      </c>
      <c r="E47" s="140">
        <v>179</v>
      </c>
      <c r="F47" s="137"/>
      <c r="G47" s="140">
        <v>16</v>
      </c>
      <c r="H47" s="140">
        <v>17</v>
      </c>
      <c r="I47" s="141" t="s">
        <v>547</v>
      </c>
      <c r="J47" s="141" t="s">
        <v>561</v>
      </c>
      <c r="K47" s="141" t="s">
        <v>707</v>
      </c>
      <c r="L47" s="91" t="str">
        <f t="shared" si="0"/>
        <v/>
      </c>
      <c r="M47" s="91" t="str">
        <f t="shared" si="1"/>
        <v/>
      </c>
      <c r="N47" s="91"/>
      <c r="O47" s="91"/>
      <c r="P47" s="91" t="s">
        <v>579</v>
      </c>
      <c r="Q47" s="91">
        <f t="shared" si="3"/>
        <v>3018.8159999999998</v>
      </c>
      <c r="R47" s="91">
        <f t="shared" si="2"/>
        <v>0.17356660435304833</v>
      </c>
    </row>
    <row r="48" spans="1:18" ht="15.75" customHeight="1" thickBot="1">
      <c r="A48" s="137" t="s">
        <v>725</v>
      </c>
      <c r="B48" s="137" t="s">
        <v>727</v>
      </c>
      <c r="C48" s="140">
        <v>48</v>
      </c>
      <c r="D48" s="140">
        <v>0</v>
      </c>
      <c r="E48" s="140">
        <v>48</v>
      </c>
      <c r="F48" s="137"/>
      <c r="G48" s="140">
        <v>16</v>
      </c>
      <c r="H48" s="140">
        <v>18</v>
      </c>
      <c r="I48" s="141" t="s">
        <v>547</v>
      </c>
      <c r="J48" s="141" t="s">
        <v>561</v>
      </c>
      <c r="K48" s="141" t="s">
        <v>707</v>
      </c>
      <c r="L48" s="91" t="str">
        <f t="shared" si="0"/>
        <v/>
      </c>
      <c r="M48" s="91" t="str">
        <f t="shared" si="1"/>
        <v/>
      </c>
      <c r="N48" s="91"/>
      <c r="O48" s="91"/>
      <c r="P48" s="91" t="s">
        <v>580</v>
      </c>
      <c r="Q48" s="91">
        <f t="shared" si="3"/>
        <v>0</v>
      </c>
      <c r="R48" s="91">
        <f t="shared" si="2"/>
        <v>0</v>
      </c>
    </row>
    <row r="49" spans="1:18" ht="15.75" customHeight="1" thickBot="1">
      <c r="A49" s="137" t="s">
        <v>725</v>
      </c>
      <c r="B49" s="137" t="s">
        <v>726</v>
      </c>
      <c r="C49" s="140">
        <v>2853</v>
      </c>
      <c r="D49" s="140">
        <v>0</v>
      </c>
      <c r="E49" s="140">
        <v>2853</v>
      </c>
      <c r="F49" s="137"/>
      <c r="G49" s="140">
        <v>16</v>
      </c>
      <c r="H49" s="140">
        <v>21</v>
      </c>
      <c r="I49" s="141" t="s">
        <v>547</v>
      </c>
      <c r="J49" s="141" t="s">
        <v>585</v>
      </c>
      <c r="K49" s="141" t="s">
        <v>707</v>
      </c>
      <c r="L49" s="91" t="str">
        <f t="shared" si="0"/>
        <v/>
      </c>
      <c r="M49" s="91" t="str">
        <f t="shared" si="1"/>
        <v/>
      </c>
      <c r="N49" s="91"/>
      <c r="O49" s="91"/>
      <c r="P49" s="91" t="s">
        <v>581</v>
      </c>
      <c r="Q49" s="91">
        <f t="shared" si="3"/>
        <v>0</v>
      </c>
      <c r="R49" s="91">
        <f t="shared" si="2"/>
        <v>0</v>
      </c>
    </row>
    <row r="50" spans="1:18" ht="15.75" customHeight="1" thickBot="1">
      <c r="A50" s="137" t="s">
        <v>725</v>
      </c>
      <c r="B50" s="137" t="s">
        <v>719</v>
      </c>
      <c r="C50" s="140">
        <v>785</v>
      </c>
      <c r="D50" s="140">
        <v>0</v>
      </c>
      <c r="E50" s="140">
        <v>785</v>
      </c>
      <c r="F50" s="137"/>
      <c r="G50" s="140">
        <v>16</v>
      </c>
      <c r="H50" s="140">
        <v>25</v>
      </c>
      <c r="I50" s="141" t="s">
        <v>547</v>
      </c>
      <c r="J50" s="141" t="s">
        <v>579</v>
      </c>
      <c r="K50" s="141" t="s">
        <v>707</v>
      </c>
      <c r="L50" s="91" t="str">
        <f t="shared" si="0"/>
        <v/>
      </c>
      <c r="M50" s="91" t="str">
        <f t="shared" si="1"/>
        <v/>
      </c>
      <c r="N50" s="91"/>
      <c r="O50" s="91"/>
      <c r="P50" s="91" t="s">
        <v>582</v>
      </c>
      <c r="Q50" s="91">
        <f t="shared" si="3"/>
        <v>0</v>
      </c>
      <c r="R50" s="91">
        <f t="shared" si="2"/>
        <v>0</v>
      </c>
    </row>
    <row r="51" spans="1:18" ht="15.75" customHeight="1" thickBot="1">
      <c r="A51" s="137" t="s">
        <v>709</v>
      </c>
      <c r="B51" s="137" t="s">
        <v>727</v>
      </c>
      <c r="C51" s="140">
        <v>2077</v>
      </c>
      <c r="D51" s="140">
        <v>0</v>
      </c>
      <c r="E51" s="140">
        <v>2077</v>
      </c>
      <c r="F51" s="137"/>
      <c r="G51" s="140">
        <v>17</v>
      </c>
      <c r="H51" s="140">
        <v>18</v>
      </c>
      <c r="I51" s="141" t="s">
        <v>561</v>
      </c>
      <c r="J51" s="141" t="s">
        <v>561</v>
      </c>
      <c r="K51" s="141" t="s">
        <v>701</v>
      </c>
      <c r="L51" s="91" t="str">
        <f t="shared" si="0"/>
        <v/>
      </c>
      <c r="M51" s="91" t="str">
        <f t="shared" si="1"/>
        <v/>
      </c>
      <c r="N51" s="91"/>
      <c r="O51" s="91"/>
      <c r="P51" s="91" t="s">
        <v>583</v>
      </c>
      <c r="Q51" s="91">
        <f t="shared" si="3"/>
        <v>0</v>
      </c>
      <c r="R51" s="91">
        <f t="shared" si="2"/>
        <v>0</v>
      </c>
    </row>
    <row r="52" spans="1:18" ht="15.75" customHeight="1" thickBot="1">
      <c r="A52" s="137" t="s">
        <v>709</v>
      </c>
      <c r="B52" s="137" t="s">
        <v>728</v>
      </c>
      <c r="C52" s="140">
        <v>1789</v>
      </c>
      <c r="D52" s="140">
        <v>0</v>
      </c>
      <c r="E52" s="140">
        <v>1789</v>
      </c>
      <c r="F52" s="137"/>
      <c r="G52" s="140">
        <v>17</v>
      </c>
      <c r="H52" s="140">
        <v>20</v>
      </c>
      <c r="I52" s="141" t="s">
        <v>561</v>
      </c>
      <c r="J52" s="141" t="s">
        <v>561</v>
      </c>
      <c r="K52" s="141" t="s">
        <v>701</v>
      </c>
      <c r="L52" s="91" t="str">
        <f t="shared" si="0"/>
        <v/>
      </c>
      <c r="M52" s="91" t="str">
        <f t="shared" si="1"/>
        <v/>
      </c>
      <c r="N52" s="91"/>
      <c r="O52" s="91"/>
      <c r="P52" s="91" t="s">
        <v>584</v>
      </c>
      <c r="Q52" s="91">
        <f t="shared" si="3"/>
        <v>0</v>
      </c>
      <c r="R52" s="91">
        <f t="shared" si="2"/>
        <v>0</v>
      </c>
    </row>
    <row r="53" spans="1:18" ht="15.75" customHeight="1" thickBot="1">
      <c r="A53" s="137" t="s">
        <v>727</v>
      </c>
      <c r="B53" s="137" t="s">
        <v>729</v>
      </c>
      <c r="C53" s="140">
        <v>262</v>
      </c>
      <c r="D53" s="140">
        <v>0</v>
      </c>
      <c r="E53" s="140">
        <v>262</v>
      </c>
      <c r="F53" s="137"/>
      <c r="G53" s="140">
        <v>18</v>
      </c>
      <c r="H53" s="140">
        <v>19</v>
      </c>
      <c r="I53" s="141" t="s">
        <v>561</v>
      </c>
      <c r="J53" s="141" t="s">
        <v>561</v>
      </c>
      <c r="K53" s="141" t="s">
        <v>701</v>
      </c>
      <c r="L53" s="91" t="str">
        <f t="shared" si="0"/>
        <v/>
      </c>
      <c r="M53" s="91" t="str">
        <f t="shared" si="1"/>
        <v/>
      </c>
      <c r="N53" s="91"/>
      <c r="O53" s="91"/>
      <c r="P53" s="91" t="s">
        <v>585</v>
      </c>
      <c r="Q53" s="91">
        <f t="shared" si="3"/>
        <v>0</v>
      </c>
      <c r="R53" s="91">
        <f t="shared" si="2"/>
        <v>0</v>
      </c>
    </row>
    <row r="54" spans="1:18" ht="15.75" customHeight="1" thickBot="1">
      <c r="A54" s="137" t="s">
        <v>727</v>
      </c>
      <c r="B54" s="137" t="s">
        <v>728</v>
      </c>
      <c r="C54" s="140">
        <v>2321</v>
      </c>
      <c r="D54" s="140">
        <v>0</v>
      </c>
      <c r="E54" s="140">
        <v>2321</v>
      </c>
      <c r="F54" s="137"/>
      <c r="G54" s="140">
        <v>18</v>
      </c>
      <c r="H54" s="140">
        <v>20</v>
      </c>
      <c r="I54" s="141" t="s">
        <v>561</v>
      </c>
      <c r="J54" s="141" t="s">
        <v>561</v>
      </c>
      <c r="K54" s="141" t="s">
        <v>701</v>
      </c>
      <c r="L54" s="91" t="str">
        <f t="shared" si="0"/>
        <v/>
      </c>
      <c r="M54" s="91" t="str">
        <f t="shared" si="1"/>
        <v/>
      </c>
      <c r="N54" s="91"/>
      <c r="O54" s="91"/>
      <c r="P54" s="91"/>
      <c r="Q54" s="91">
        <f>SUM(Q4:Q53)</f>
        <v>17392.838969525998</v>
      </c>
      <c r="R54" s="149">
        <f>SUM(R3:R53)</f>
        <v>1</v>
      </c>
    </row>
    <row r="55" spans="1:18" ht="15.75" customHeight="1" thickBot="1">
      <c r="A55" s="137" t="s">
        <v>727</v>
      </c>
      <c r="B55" s="137" t="s">
        <v>726</v>
      </c>
      <c r="C55" s="140">
        <v>1361</v>
      </c>
      <c r="D55" s="140">
        <v>0</v>
      </c>
      <c r="E55" s="140">
        <v>1361</v>
      </c>
      <c r="F55" s="137"/>
      <c r="G55" s="140">
        <v>18</v>
      </c>
      <c r="H55" s="140">
        <v>21</v>
      </c>
      <c r="I55" s="141" t="s">
        <v>561</v>
      </c>
      <c r="J55" s="141" t="s">
        <v>585</v>
      </c>
      <c r="K55" s="141" t="s">
        <v>707</v>
      </c>
      <c r="L55" s="91" t="str">
        <f t="shared" si="0"/>
        <v/>
      </c>
      <c r="M55" s="91" t="str">
        <f t="shared" si="1"/>
        <v/>
      </c>
      <c r="N55" s="91"/>
      <c r="O55" s="91"/>
      <c r="P55" s="91"/>
      <c r="Q55" s="91"/>
      <c r="R55" s="91"/>
    </row>
    <row r="56" spans="1:18" ht="15.75" customHeight="1" thickBot="1">
      <c r="A56" s="137" t="s">
        <v>727</v>
      </c>
      <c r="B56" s="137" t="s">
        <v>730</v>
      </c>
      <c r="C56" s="140">
        <v>94.559270519999998</v>
      </c>
      <c r="D56" s="140">
        <v>0</v>
      </c>
      <c r="E56" s="140">
        <v>94.559270519999998</v>
      </c>
      <c r="F56" s="137"/>
      <c r="G56" s="140">
        <v>18</v>
      </c>
      <c r="H56" s="140">
        <v>22</v>
      </c>
      <c r="I56" s="141" t="s">
        <v>561</v>
      </c>
      <c r="J56" s="141" t="s">
        <v>585</v>
      </c>
      <c r="K56" s="141" t="s">
        <v>707</v>
      </c>
      <c r="L56" s="91" t="str">
        <f t="shared" si="0"/>
        <v/>
      </c>
      <c r="M56" s="91" t="str">
        <f t="shared" si="1"/>
        <v/>
      </c>
      <c r="N56" s="91"/>
      <c r="O56" s="91"/>
      <c r="P56" s="91"/>
      <c r="Q56" s="91"/>
      <c r="R56" s="91"/>
    </row>
    <row r="57" spans="1:18" ht="15.75" customHeight="1" thickBot="1">
      <c r="A57" s="137" t="s">
        <v>728</v>
      </c>
      <c r="B57" s="137" t="s">
        <v>731</v>
      </c>
      <c r="C57" s="140">
        <v>0</v>
      </c>
      <c r="D57" s="140">
        <v>200</v>
      </c>
      <c r="E57" s="140">
        <v>314.45999999999998</v>
      </c>
      <c r="F57" s="137"/>
      <c r="G57" s="140">
        <v>20</v>
      </c>
      <c r="H57" s="140">
        <v>35</v>
      </c>
      <c r="I57" s="141" t="s">
        <v>561</v>
      </c>
      <c r="J57" s="141" t="s">
        <v>561</v>
      </c>
      <c r="K57" s="141" t="s">
        <v>701</v>
      </c>
      <c r="L57" s="91" t="str">
        <f t="shared" si="0"/>
        <v/>
      </c>
      <c r="M57" s="91" t="str">
        <f t="shared" si="1"/>
        <v/>
      </c>
      <c r="N57" s="91"/>
      <c r="O57" s="91"/>
      <c r="P57" s="91"/>
      <c r="Q57" s="91"/>
      <c r="R57" s="91"/>
    </row>
    <row r="58" spans="1:18" ht="15.75" customHeight="1" thickBot="1">
      <c r="A58" s="137" t="s">
        <v>726</v>
      </c>
      <c r="B58" s="137" t="s">
        <v>732</v>
      </c>
      <c r="C58" s="140">
        <v>295.8206687</v>
      </c>
      <c r="D58" s="140">
        <v>0</v>
      </c>
      <c r="E58" s="140">
        <v>295.8206687</v>
      </c>
      <c r="F58" s="137"/>
      <c r="G58" s="140">
        <v>21</v>
      </c>
      <c r="H58" s="140">
        <v>24</v>
      </c>
      <c r="I58" s="141" t="s">
        <v>585</v>
      </c>
      <c r="J58" s="141" t="s">
        <v>585</v>
      </c>
      <c r="K58" s="141" t="s">
        <v>701</v>
      </c>
      <c r="L58" s="91" t="str">
        <f t="shared" si="0"/>
        <v/>
      </c>
      <c r="M58" s="91" t="str">
        <f t="shared" si="1"/>
        <v/>
      </c>
      <c r="N58" s="91"/>
      <c r="O58" s="91"/>
      <c r="P58" s="91"/>
      <c r="Q58" s="91"/>
      <c r="R58" s="91"/>
    </row>
    <row r="59" spans="1:18" ht="15.75" customHeight="1" thickBot="1">
      <c r="A59" s="137" t="s">
        <v>726</v>
      </c>
      <c r="B59" s="137" t="s">
        <v>719</v>
      </c>
      <c r="C59" s="140">
        <v>1282</v>
      </c>
      <c r="D59" s="140">
        <v>0</v>
      </c>
      <c r="E59" s="140">
        <v>1282</v>
      </c>
      <c r="F59" s="137"/>
      <c r="G59" s="140">
        <v>21</v>
      </c>
      <c r="H59" s="140">
        <v>25</v>
      </c>
      <c r="I59" s="141" t="s">
        <v>585</v>
      </c>
      <c r="J59" s="141" t="s">
        <v>579</v>
      </c>
      <c r="K59" s="141" t="s">
        <v>707</v>
      </c>
      <c r="L59" s="91" t="str">
        <f t="shared" si="0"/>
        <v/>
      </c>
      <c r="M59" s="91" t="str">
        <f t="shared" si="1"/>
        <v/>
      </c>
      <c r="N59" s="91"/>
      <c r="O59" s="91"/>
      <c r="P59" s="91"/>
      <c r="Q59" s="91"/>
      <c r="R59" s="91"/>
    </row>
    <row r="60" spans="1:18" ht="15.75" customHeight="1" thickBot="1">
      <c r="A60" s="137" t="s">
        <v>726</v>
      </c>
      <c r="B60" s="137" t="s">
        <v>733</v>
      </c>
      <c r="C60" s="140">
        <v>628</v>
      </c>
      <c r="D60" s="140">
        <v>0</v>
      </c>
      <c r="E60" s="140">
        <v>628</v>
      </c>
      <c r="F60" s="137"/>
      <c r="G60" s="140">
        <v>21</v>
      </c>
      <c r="H60" s="140">
        <v>26</v>
      </c>
      <c r="I60" s="141" t="s">
        <v>585</v>
      </c>
      <c r="J60" s="141" t="s">
        <v>579</v>
      </c>
      <c r="K60" s="141" t="s">
        <v>707</v>
      </c>
      <c r="L60" s="91" t="str">
        <f t="shared" si="0"/>
        <v/>
      </c>
      <c r="M60" s="91" t="str">
        <f t="shared" si="1"/>
        <v/>
      </c>
      <c r="N60" s="91"/>
      <c r="O60" s="91"/>
      <c r="P60" s="91"/>
      <c r="Q60" s="91"/>
      <c r="R60" s="91"/>
    </row>
    <row r="61" spans="1:18" ht="15.75" customHeight="1" thickBot="1">
      <c r="A61" s="137" t="s">
        <v>730</v>
      </c>
      <c r="B61" s="137" t="s">
        <v>734</v>
      </c>
      <c r="C61" s="140">
        <v>1010</v>
      </c>
      <c r="D61" s="140">
        <v>0</v>
      </c>
      <c r="E61" s="140">
        <v>1010</v>
      </c>
      <c r="F61" s="137"/>
      <c r="G61" s="140">
        <v>22</v>
      </c>
      <c r="H61" s="140">
        <v>23</v>
      </c>
      <c r="I61" s="141" t="s">
        <v>585</v>
      </c>
      <c r="J61" s="141" t="s">
        <v>585</v>
      </c>
      <c r="K61" s="141" t="s">
        <v>701</v>
      </c>
      <c r="L61" s="91" t="str">
        <f t="shared" si="0"/>
        <v/>
      </c>
      <c r="M61" s="91" t="str">
        <f t="shared" si="1"/>
        <v/>
      </c>
      <c r="N61" s="91"/>
      <c r="O61" s="91"/>
      <c r="P61" s="91"/>
      <c r="Q61" s="91"/>
      <c r="R61" s="91"/>
    </row>
    <row r="62" spans="1:18" ht="15.75" customHeight="1" thickBot="1">
      <c r="A62" s="137" t="s">
        <v>730</v>
      </c>
      <c r="B62" s="137" t="s">
        <v>732</v>
      </c>
      <c r="C62" s="140">
        <v>518</v>
      </c>
      <c r="D62" s="140">
        <v>0</v>
      </c>
      <c r="E62" s="140">
        <v>518</v>
      </c>
      <c r="F62" s="137"/>
      <c r="G62" s="140">
        <v>22</v>
      </c>
      <c r="H62" s="140">
        <v>24</v>
      </c>
      <c r="I62" s="141" t="s">
        <v>585</v>
      </c>
      <c r="J62" s="141" t="s">
        <v>585</v>
      </c>
      <c r="K62" s="141" t="s">
        <v>701</v>
      </c>
      <c r="L62" s="91" t="str">
        <f t="shared" si="0"/>
        <v/>
      </c>
      <c r="M62" s="91" t="str">
        <f t="shared" si="1"/>
        <v/>
      </c>
      <c r="N62" s="91"/>
      <c r="O62" s="91"/>
      <c r="P62" s="91"/>
      <c r="Q62" s="91"/>
      <c r="R62" s="91"/>
    </row>
    <row r="63" spans="1:18" ht="15.75" customHeight="1" thickBot="1">
      <c r="A63" s="137" t="s">
        <v>734</v>
      </c>
      <c r="B63" s="137" t="s">
        <v>732</v>
      </c>
      <c r="C63" s="140">
        <v>868</v>
      </c>
      <c r="D63" s="140">
        <v>0</v>
      </c>
      <c r="E63" s="140">
        <v>868</v>
      </c>
      <c r="F63" s="137"/>
      <c r="G63" s="140">
        <v>23</v>
      </c>
      <c r="H63" s="140">
        <v>24</v>
      </c>
      <c r="I63" s="141" t="s">
        <v>585</v>
      </c>
      <c r="J63" s="141" t="s">
        <v>585</v>
      </c>
      <c r="K63" s="141" t="s">
        <v>701</v>
      </c>
      <c r="L63" s="91" t="str">
        <f t="shared" si="0"/>
        <v/>
      </c>
      <c r="M63" s="91" t="str">
        <f t="shared" si="1"/>
        <v/>
      </c>
      <c r="N63" s="91"/>
      <c r="O63" s="91"/>
      <c r="P63" s="91"/>
      <c r="Q63" s="91"/>
      <c r="R63" s="91"/>
    </row>
    <row r="64" spans="1:18" ht="15.75" customHeight="1" thickBot="1">
      <c r="A64" s="137" t="s">
        <v>734</v>
      </c>
      <c r="B64" s="137" t="s">
        <v>735</v>
      </c>
      <c r="C64" s="140">
        <v>2063</v>
      </c>
      <c r="D64" s="140">
        <v>0</v>
      </c>
      <c r="E64" s="140">
        <v>2063</v>
      </c>
      <c r="F64" s="137"/>
      <c r="G64" s="140">
        <v>23</v>
      </c>
      <c r="H64" s="140">
        <v>32</v>
      </c>
      <c r="I64" s="141" t="s">
        <v>585</v>
      </c>
      <c r="J64" s="141" t="s">
        <v>576</v>
      </c>
      <c r="K64" s="141" t="s">
        <v>707</v>
      </c>
      <c r="L64" s="91" t="str">
        <f t="shared" si="0"/>
        <v/>
      </c>
      <c r="M64" s="91" t="str">
        <f t="shared" si="1"/>
        <v/>
      </c>
      <c r="N64" s="91"/>
      <c r="O64" s="91"/>
      <c r="P64" s="91"/>
      <c r="Q64" s="91"/>
      <c r="R64" s="91"/>
    </row>
    <row r="65" spans="1:33" ht="15.75" customHeight="1" thickBot="1">
      <c r="A65" s="137" t="s">
        <v>732</v>
      </c>
      <c r="B65" s="137" t="s">
        <v>735</v>
      </c>
      <c r="C65" s="140">
        <v>422</v>
      </c>
      <c r="D65" s="140">
        <v>0</v>
      </c>
      <c r="E65" s="140">
        <v>422</v>
      </c>
      <c r="F65" s="137"/>
      <c r="G65" s="140">
        <v>24</v>
      </c>
      <c r="H65" s="140">
        <v>32</v>
      </c>
      <c r="I65" s="141" t="s">
        <v>585</v>
      </c>
      <c r="J65" s="141" t="s">
        <v>576</v>
      </c>
      <c r="K65" s="141" t="s">
        <v>707</v>
      </c>
      <c r="L65" s="91" t="str">
        <f t="shared" si="0"/>
        <v/>
      </c>
      <c r="M65" s="91" t="str">
        <f t="shared" si="1"/>
        <v/>
      </c>
      <c r="N65" s="91"/>
      <c r="O65" s="91"/>
      <c r="P65" s="91"/>
      <c r="Q65" s="91"/>
      <c r="R65" s="91"/>
    </row>
    <row r="66" spans="1:33" ht="15.75" customHeight="1" thickBot="1">
      <c r="A66" s="137" t="s">
        <v>732</v>
      </c>
      <c r="B66" s="137" t="s">
        <v>736</v>
      </c>
      <c r="C66" s="140">
        <v>3320</v>
      </c>
      <c r="D66" s="140">
        <v>0</v>
      </c>
      <c r="E66" s="140">
        <v>3320</v>
      </c>
      <c r="F66" s="137"/>
      <c r="G66" s="140">
        <v>24</v>
      </c>
      <c r="H66" s="140">
        <v>33</v>
      </c>
      <c r="I66" s="141" t="s">
        <v>585</v>
      </c>
      <c r="J66" s="141" t="s">
        <v>541</v>
      </c>
      <c r="K66" s="141" t="s">
        <v>707</v>
      </c>
      <c r="L66" s="91" t="str">
        <f t="shared" ref="L66:L129" si="4">IF(AND(K66="Different",OR(I66 = $O$1,J66=$O$1)),E66,"")</f>
        <v/>
      </c>
      <c r="M66" s="91" t="str">
        <f t="shared" ref="M66:M129" si="5">IF(L66&lt;&gt;"",IF(I66=$O$1,J66,I66),"")</f>
        <v/>
      </c>
      <c r="N66" s="91"/>
      <c r="O66" s="91"/>
      <c r="P66" s="91"/>
      <c r="Q66" s="91"/>
      <c r="R66" s="91"/>
    </row>
    <row r="67" spans="1:33" ht="15.75" customHeight="1" thickBot="1">
      <c r="A67" s="137" t="s">
        <v>732</v>
      </c>
      <c r="B67" s="137" t="s">
        <v>737</v>
      </c>
      <c r="C67" s="140">
        <v>0</v>
      </c>
      <c r="D67" s="140">
        <v>310</v>
      </c>
      <c r="E67" s="140">
        <v>487.41300000000001</v>
      </c>
      <c r="F67" s="137" t="s">
        <v>738</v>
      </c>
      <c r="G67" s="140">
        <v>24</v>
      </c>
      <c r="H67" s="140">
        <v>39</v>
      </c>
      <c r="I67" s="141" t="s">
        <v>585</v>
      </c>
      <c r="J67" s="141" t="s">
        <v>562</v>
      </c>
      <c r="K67" s="141" t="s">
        <v>707</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719</v>
      </c>
      <c r="B68" s="137" t="s">
        <v>733</v>
      </c>
      <c r="C68" s="140">
        <v>1237</v>
      </c>
      <c r="D68" s="140">
        <v>0</v>
      </c>
      <c r="E68" s="140">
        <v>1237</v>
      </c>
      <c r="F68" s="137"/>
      <c r="G68" s="140">
        <v>25</v>
      </c>
      <c r="H68" s="140">
        <v>26</v>
      </c>
      <c r="I68" s="141" t="s">
        <v>579</v>
      </c>
      <c r="J68" s="141" t="s">
        <v>579</v>
      </c>
      <c r="K68" s="141" t="s">
        <v>701</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719</v>
      </c>
      <c r="B69" s="137" t="s">
        <v>721</v>
      </c>
      <c r="C69" s="140">
        <v>142.27244959999999</v>
      </c>
      <c r="D69" s="140">
        <v>0</v>
      </c>
      <c r="E69" s="140">
        <v>142.27244959999999</v>
      </c>
      <c r="F69" s="137"/>
      <c r="G69" s="140">
        <v>25</v>
      </c>
      <c r="H69" s="140">
        <v>28</v>
      </c>
      <c r="I69" s="141" t="s">
        <v>579</v>
      </c>
      <c r="J69" s="141" t="s">
        <v>538</v>
      </c>
      <c r="K69" s="141" t="s">
        <v>707</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719</v>
      </c>
      <c r="B70" s="137" t="s">
        <v>739</v>
      </c>
      <c r="C70" s="140">
        <v>299.08368969999998</v>
      </c>
      <c r="D70" s="140">
        <v>0</v>
      </c>
      <c r="E70" s="140">
        <v>299.08368969999998</v>
      </c>
      <c r="F70" s="137"/>
      <c r="G70" s="140">
        <v>25</v>
      </c>
      <c r="H70" s="140">
        <v>31</v>
      </c>
      <c r="I70" s="141" t="s">
        <v>579</v>
      </c>
      <c r="J70" s="141" t="s">
        <v>566</v>
      </c>
      <c r="K70" s="141" t="s">
        <v>707</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733</v>
      </c>
      <c r="B71" s="137" t="s">
        <v>736</v>
      </c>
      <c r="C71" s="140">
        <v>239.24012160000001</v>
      </c>
      <c r="D71" s="140">
        <v>0</v>
      </c>
      <c r="E71" s="140">
        <v>239.24012160000001</v>
      </c>
      <c r="F71" s="137"/>
      <c r="G71" s="140">
        <v>26</v>
      </c>
      <c r="H71" s="140">
        <v>33</v>
      </c>
      <c r="I71" s="141" t="s">
        <v>579</v>
      </c>
      <c r="J71" s="141" t="s">
        <v>541</v>
      </c>
      <c r="K71" s="141" t="s">
        <v>707</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720</v>
      </c>
      <c r="B72" s="137" t="s">
        <v>721</v>
      </c>
      <c r="C72" s="140">
        <v>799</v>
      </c>
      <c r="D72" s="140">
        <v>0</v>
      </c>
      <c r="E72" s="140">
        <v>799</v>
      </c>
      <c r="F72" s="137"/>
      <c r="G72" s="140">
        <v>27</v>
      </c>
      <c r="H72" s="140">
        <v>28</v>
      </c>
      <c r="I72" s="141" t="s">
        <v>538</v>
      </c>
      <c r="J72" s="141" t="s">
        <v>538</v>
      </c>
      <c r="K72" s="141" t="s">
        <v>701</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721</v>
      </c>
      <c r="B73" s="137" t="s">
        <v>740</v>
      </c>
      <c r="C73" s="140">
        <v>5047</v>
      </c>
      <c r="D73" s="140">
        <v>0</v>
      </c>
      <c r="E73" s="140">
        <v>5047</v>
      </c>
      <c r="F73" s="137"/>
      <c r="G73" s="140">
        <v>28</v>
      </c>
      <c r="H73" s="140">
        <v>29</v>
      </c>
      <c r="I73" s="141" t="s">
        <v>538</v>
      </c>
      <c r="J73" s="141" t="s">
        <v>538</v>
      </c>
      <c r="K73" s="141" t="s">
        <v>701</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721</v>
      </c>
      <c r="B74" s="137" t="s">
        <v>741</v>
      </c>
      <c r="C74" s="140">
        <v>4209</v>
      </c>
      <c r="D74" s="140">
        <v>0</v>
      </c>
      <c r="E74" s="140">
        <v>4209</v>
      </c>
      <c r="F74" s="137"/>
      <c r="G74" s="140">
        <v>28</v>
      </c>
      <c r="H74" s="140">
        <v>30</v>
      </c>
      <c r="I74" s="141" t="s">
        <v>538</v>
      </c>
      <c r="J74" s="141" t="s">
        <v>538</v>
      </c>
      <c r="K74" s="141" t="s">
        <v>701</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721</v>
      </c>
      <c r="B75" s="137" t="s">
        <v>739</v>
      </c>
      <c r="C75" s="140">
        <v>3357</v>
      </c>
      <c r="D75" s="140">
        <v>0</v>
      </c>
      <c r="E75" s="140">
        <v>3357</v>
      </c>
      <c r="F75" s="137"/>
      <c r="G75" s="140">
        <v>28</v>
      </c>
      <c r="H75" s="140">
        <v>31</v>
      </c>
      <c r="I75" s="141" t="s">
        <v>538</v>
      </c>
      <c r="J75" s="141" t="s">
        <v>566</v>
      </c>
      <c r="K75" s="141" t="s">
        <v>707</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740</v>
      </c>
      <c r="B76" s="137" t="s">
        <v>741</v>
      </c>
      <c r="C76" s="140">
        <v>639</v>
      </c>
      <c r="D76" s="140">
        <v>0</v>
      </c>
      <c r="E76" s="140">
        <v>639</v>
      </c>
      <c r="F76" s="137"/>
      <c r="G76" s="140">
        <v>29</v>
      </c>
      <c r="H76" s="140">
        <v>30</v>
      </c>
      <c r="I76" s="141" t="s">
        <v>538</v>
      </c>
      <c r="J76" s="141" t="s">
        <v>538</v>
      </c>
      <c r="K76" s="141" t="s">
        <v>701</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740</v>
      </c>
      <c r="B77" s="137" t="s">
        <v>739</v>
      </c>
      <c r="C77" s="140">
        <v>3602</v>
      </c>
      <c r="D77" s="140">
        <v>0</v>
      </c>
      <c r="E77" s="140">
        <v>3602</v>
      </c>
      <c r="F77" s="137"/>
      <c r="G77" s="140">
        <v>29</v>
      </c>
      <c r="H77" s="140">
        <v>31</v>
      </c>
      <c r="I77" s="141" t="s">
        <v>538</v>
      </c>
      <c r="J77" s="141" t="s">
        <v>566</v>
      </c>
      <c r="K77" s="141" t="s">
        <v>707</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739</v>
      </c>
      <c r="B78" s="137" t="s">
        <v>742</v>
      </c>
      <c r="C78" s="140">
        <v>690</v>
      </c>
      <c r="D78" s="140">
        <v>0</v>
      </c>
      <c r="E78" s="140">
        <v>690</v>
      </c>
      <c r="F78" s="137"/>
      <c r="G78" s="140">
        <v>31</v>
      </c>
      <c r="H78" s="140">
        <v>34</v>
      </c>
      <c r="I78" s="141" t="s">
        <v>566</v>
      </c>
      <c r="J78" s="141" t="s">
        <v>541</v>
      </c>
      <c r="K78" s="141" t="s">
        <v>707</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739</v>
      </c>
      <c r="B79" s="137" t="s">
        <v>743</v>
      </c>
      <c r="C79" s="140">
        <v>0</v>
      </c>
      <c r="D79" s="140">
        <v>200</v>
      </c>
      <c r="E79" s="140">
        <v>314.45999999999998</v>
      </c>
      <c r="F79" s="137" t="s">
        <v>744</v>
      </c>
      <c r="G79" s="140">
        <v>31</v>
      </c>
      <c r="H79" s="140">
        <v>47</v>
      </c>
      <c r="I79" s="141" t="s">
        <v>566</v>
      </c>
      <c r="J79" s="141" t="s">
        <v>566</v>
      </c>
      <c r="K79" s="141" t="s">
        <v>701</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739</v>
      </c>
      <c r="B80" s="137" t="s">
        <v>745</v>
      </c>
      <c r="C80" s="140">
        <v>0</v>
      </c>
      <c r="D80" s="140">
        <v>200</v>
      </c>
      <c r="E80" s="140">
        <v>314.45999999999998</v>
      </c>
      <c r="F80" s="137" t="s">
        <v>744</v>
      </c>
      <c r="G80" s="140">
        <v>31</v>
      </c>
      <c r="H80" s="140">
        <v>48</v>
      </c>
      <c r="I80" s="141" t="s">
        <v>566</v>
      </c>
      <c r="J80" s="141" t="s">
        <v>578</v>
      </c>
      <c r="K80" s="141" t="s">
        <v>707</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739</v>
      </c>
      <c r="B81" s="137" t="s">
        <v>746</v>
      </c>
      <c r="C81" s="140">
        <v>2859</v>
      </c>
      <c r="D81" s="140">
        <v>0</v>
      </c>
      <c r="E81" s="140">
        <v>2859</v>
      </c>
      <c r="F81" s="137"/>
      <c r="G81" s="140">
        <v>31</v>
      </c>
      <c r="H81" s="140">
        <v>59</v>
      </c>
      <c r="I81" s="141" t="s">
        <v>566</v>
      </c>
      <c r="J81" s="141" t="s">
        <v>578</v>
      </c>
      <c r="K81" s="141" t="s">
        <v>707</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735</v>
      </c>
      <c r="B82" s="137" t="s">
        <v>747</v>
      </c>
      <c r="C82" s="140">
        <v>0</v>
      </c>
      <c r="D82" s="140">
        <v>200</v>
      </c>
      <c r="E82" s="140">
        <v>314.45999999999998</v>
      </c>
      <c r="F82" s="137"/>
      <c r="G82" s="140">
        <v>32</v>
      </c>
      <c r="H82" s="140">
        <v>38</v>
      </c>
      <c r="I82" s="141" t="s">
        <v>576</v>
      </c>
      <c r="J82" s="141" t="s">
        <v>576</v>
      </c>
      <c r="K82" s="141" t="s">
        <v>701</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736</v>
      </c>
      <c r="B83" s="137" t="s">
        <v>742</v>
      </c>
      <c r="C83" s="140">
        <v>2735</v>
      </c>
      <c r="D83" s="140">
        <v>0</v>
      </c>
      <c r="E83" s="140">
        <v>2735</v>
      </c>
      <c r="F83" s="137"/>
      <c r="G83" s="140">
        <v>33</v>
      </c>
      <c r="H83" s="140">
        <v>34</v>
      </c>
      <c r="I83" s="141" t="s">
        <v>541</v>
      </c>
      <c r="J83" s="141" t="s">
        <v>541</v>
      </c>
      <c r="K83" s="141" t="s">
        <v>701</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742</v>
      </c>
      <c r="B84" s="137" t="s">
        <v>748</v>
      </c>
      <c r="C84" s="140">
        <v>0</v>
      </c>
      <c r="D84" s="140">
        <v>210</v>
      </c>
      <c r="E84" s="140">
        <v>330.18299999999999</v>
      </c>
      <c r="F84" s="137"/>
      <c r="G84" s="140">
        <v>34</v>
      </c>
      <c r="H84" s="140">
        <v>52</v>
      </c>
      <c r="I84" s="141" t="s">
        <v>541</v>
      </c>
      <c r="J84" s="141" t="s">
        <v>551</v>
      </c>
      <c r="K84" s="141" t="s">
        <v>707</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731</v>
      </c>
      <c r="B85" s="137" t="s">
        <v>749</v>
      </c>
      <c r="C85" s="140">
        <v>609.54989999999998</v>
      </c>
      <c r="D85" s="140">
        <v>0</v>
      </c>
      <c r="E85" s="140">
        <v>609.54989999999998</v>
      </c>
      <c r="F85" s="137"/>
      <c r="G85" s="140">
        <v>35</v>
      </c>
      <c r="H85" s="140">
        <v>36</v>
      </c>
      <c r="I85" s="141" t="s">
        <v>561</v>
      </c>
      <c r="J85" s="141" t="s">
        <v>569</v>
      </c>
      <c r="K85" s="141" t="s">
        <v>707</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749</v>
      </c>
      <c r="B86" s="137" t="s">
        <v>750</v>
      </c>
      <c r="C86" s="140">
        <v>1127.729</v>
      </c>
      <c r="D86" s="140">
        <v>0</v>
      </c>
      <c r="E86" s="140">
        <v>1127.729</v>
      </c>
      <c r="F86" s="137"/>
      <c r="G86" s="140">
        <v>36</v>
      </c>
      <c r="H86" s="140">
        <v>37</v>
      </c>
      <c r="I86" s="141" t="s">
        <v>569</v>
      </c>
      <c r="J86" s="141" t="s">
        <v>569</v>
      </c>
      <c r="K86" s="141" t="s">
        <v>701</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749</v>
      </c>
      <c r="B87" s="137" t="s">
        <v>747</v>
      </c>
      <c r="C87" s="140">
        <v>2054.0320000000002</v>
      </c>
      <c r="D87" s="140">
        <v>0</v>
      </c>
      <c r="E87" s="140">
        <v>2054.0320000000002</v>
      </c>
      <c r="F87" s="137"/>
      <c r="G87" s="140">
        <v>36</v>
      </c>
      <c r="H87" s="140">
        <v>38</v>
      </c>
      <c r="I87" s="141" t="s">
        <v>569</v>
      </c>
      <c r="J87" s="141" t="s">
        <v>576</v>
      </c>
      <c r="K87" s="141" t="s">
        <v>707</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750</v>
      </c>
      <c r="B88" s="137" t="s">
        <v>747</v>
      </c>
      <c r="C88" s="140">
        <v>206.3271</v>
      </c>
      <c r="D88" s="140">
        <v>0</v>
      </c>
      <c r="E88" s="140">
        <v>206.3271</v>
      </c>
      <c r="F88" s="137"/>
      <c r="G88" s="140">
        <v>37</v>
      </c>
      <c r="H88" s="140">
        <v>38</v>
      </c>
      <c r="I88" s="141" t="s">
        <v>569</v>
      </c>
      <c r="J88" s="141" t="s">
        <v>576</v>
      </c>
      <c r="K88" s="141" t="s">
        <v>707</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750</v>
      </c>
      <c r="B89" s="137" t="s">
        <v>751</v>
      </c>
      <c r="C89" s="140">
        <v>647.24450000000002</v>
      </c>
      <c r="D89" s="140">
        <v>0</v>
      </c>
      <c r="E89" s="140">
        <v>647.24450000000002</v>
      </c>
      <c r="F89" s="137"/>
      <c r="G89" s="140">
        <v>37</v>
      </c>
      <c r="H89" s="140">
        <v>42</v>
      </c>
      <c r="I89" s="141" t="s">
        <v>569</v>
      </c>
      <c r="J89" s="141" t="s">
        <v>558</v>
      </c>
      <c r="K89" s="141" t="s">
        <v>707</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750</v>
      </c>
      <c r="B90" s="137" t="s">
        <v>752</v>
      </c>
      <c r="C90" s="140">
        <v>1678.682</v>
      </c>
      <c r="D90" s="140">
        <v>1500</v>
      </c>
      <c r="E90" s="140">
        <v>2358.4499999999998</v>
      </c>
      <c r="F90" s="137" t="s">
        <v>753</v>
      </c>
      <c r="G90" s="140">
        <v>37</v>
      </c>
      <c r="H90" s="140">
        <v>43</v>
      </c>
      <c r="I90" s="141" t="s">
        <v>569</v>
      </c>
      <c r="J90" s="141" t="s">
        <v>558</v>
      </c>
      <c r="K90" s="141" t="s">
        <v>707</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747</v>
      </c>
      <c r="B91" s="137" t="s">
        <v>737</v>
      </c>
      <c r="C91" s="140">
        <v>314.58679999999998</v>
      </c>
      <c r="D91" s="140">
        <v>0</v>
      </c>
      <c r="E91" s="140">
        <v>314.58679999999998</v>
      </c>
      <c r="F91" s="137"/>
      <c r="G91" s="140">
        <v>38</v>
      </c>
      <c r="H91" s="140">
        <v>39</v>
      </c>
      <c r="I91" s="141" t="s">
        <v>576</v>
      </c>
      <c r="J91" s="141" t="s">
        <v>562</v>
      </c>
      <c r="K91" s="141" t="s">
        <v>707</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747</v>
      </c>
      <c r="B92" s="137" t="s">
        <v>754</v>
      </c>
      <c r="C92" s="140">
        <v>733.82240000000002</v>
      </c>
      <c r="D92" s="140">
        <v>0</v>
      </c>
      <c r="E92" s="140">
        <v>733.82240000000002</v>
      </c>
      <c r="F92" s="137"/>
      <c r="G92" s="140">
        <v>38</v>
      </c>
      <c r="H92" s="140">
        <v>40</v>
      </c>
      <c r="I92" s="141" t="s">
        <v>576</v>
      </c>
      <c r="J92" s="141" t="s">
        <v>562</v>
      </c>
      <c r="K92" s="141" t="s">
        <v>707</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747</v>
      </c>
      <c r="B93" s="137" t="s">
        <v>752</v>
      </c>
      <c r="C93" s="140">
        <v>84.395390000000006</v>
      </c>
      <c r="D93" s="140">
        <v>0</v>
      </c>
      <c r="E93" s="140">
        <v>84.395390000000006</v>
      </c>
      <c r="F93" s="137"/>
      <c r="G93" s="140">
        <v>38</v>
      </c>
      <c r="H93" s="140">
        <v>43</v>
      </c>
      <c r="I93" s="141" t="s">
        <v>576</v>
      </c>
      <c r="J93" s="141" t="s">
        <v>558</v>
      </c>
      <c r="K93" s="141" t="s">
        <v>707</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747</v>
      </c>
      <c r="B94" s="137" t="s">
        <v>755</v>
      </c>
      <c r="C94" s="140">
        <v>1147.3</v>
      </c>
      <c r="D94" s="140">
        <v>0</v>
      </c>
      <c r="E94" s="140">
        <v>1147.3</v>
      </c>
      <c r="F94" s="137"/>
      <c r="G94" s="140">
        <v>38</v>
      </c>
      <c r="H94" s="140">
        <v>44</v>
      </c>
      <c r="I94" s="141" t="s">
        <v>576</v>
      </c>
      <c r="J94" s="141" t="s">
        <v>558</v>
      </c>
      <c r="K94" s="141" t="s">
        <v>707</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747</v>
      </c>
      <c r="B95" s="137" t="s">
        <v>756</v>
      </c>
      <c r="C95" s="140">
        <v>1494.105</v>
      </c>
      <c r="D95" s="140">
        <v>0</v>
      </c>
      <c r="E95" s="140">
        <v>1494.105</v>
      </c>
      <c r="F95" s="137"/>
      <c r="G95" s="140">
        <v>38</v>
      </c>
      <c r="H95" s="140">
        <v>45</v>
      </c>
      <c r="I95" s="141" t="s">
        <v>576</v>
      </c>
      <c r="J95" s="141" t="s">
        <v>550</v>
      </c>
      <c r="K95" s="141" t="s">
        <v>707</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737</v>
      </c>
      <c r="B96" s="137" t="s">
        <v>754</v>
      </c>
      <c r="C96" s="140">
        <v>2750.3069999999998</v>
      </c>
      <c r="D96" s="140">
        <v>0</v>
      </c>
      <c r="E96" s="140">
        <v>2750.3069999999998</v>
      </c>
      <c r="F96" s="137"/>
      <c r="G96" s="140">
        <v>39</v>
      </c>
      <c r="H96" s="140">
        <v>40</v>
      </c>
      <c r="I96" s="141" t="s">
        <v>562</v>
      </c>
      <c r="J96" s="141" t="s">
        <v>562</v>
      </c>
      <c r="K96" s="141" t="s">
        <v>701</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754</v>
      </c>
      <c r="B97" s="137" t="s">
        <v>757</v>
      </c>
      <c r="C97" s="140">
        <v>1733.566</v>
      </c>
      <c r="D97" s="140">
        <v>0</v>
      </c>
      <c r="E97" s="140">
        <v>1733.566</v>
      </c>
      <c r="F97" s="137"/>
      <c r="G97" s="140">
        <v>40</v>
      </c>
      <c r="H97" s="140">
        <v>41</v>
      </c>
      <c r="I97" s="141" t="s">
        <v>562</v>
      </c>
      <c r="J97" s="141" t="s">
        <v>562</v>
      </c>
      <c r="K97" s="141" t="s">
        <v>701</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754</v>
      </c>
      <c r="B98" s="137" t="s">
        <v>756</v>
      </c>
      <c r="C98" s="140">
        <v>781.05799999999999</v>
      </c>
      <c r="D98" s="140">
        <v>0</v>
      </c>
      <c r="E98" s="140">
        <v>781.05799999999999</v>
      </c>
      <c r="F98" s="137"/>
      <c r="G98" s="140">
        <v>40</v>
      </c>
      <c r="H98" s="140">
        <v>45</v>
      </c>
      <c r="I98" s="141" t="s">
        <v>562</v>
      </c>
      <c r="J98" s="141" t="s">
        <v>550</v>
      </c>
      <c r="K98" s="141" t="s">
        <v>707</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754</v>
      </c>
      <c r="B99" s="137" t="s">
        <v>748</v>
      </c>
      <c r="C99" s="140">
        <v>622.12389380000002</v>
      </c>
      <c r="D99" s="140">
        <v>0</v>
      </c>
      <c r="E99" s="140">
        <v>622.12389380000002</v>
      </c>
      <c r="F99" s="137"/>
      <c r="G99" s="140">
        <v>40</v>
      </c>
      <c r="H99" s="140">
        <v>52</v>
      </c>
      <c r="I99" s="141" t="s">
        <v>562</v>
      </c>
      <c r="J99" s="141" t="s">
        <v>551</v>
      </c>
      <c r="K99" s="141" t="s">
        <v>707</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757</v>
      </c>
      <c r="B100" s="137" t="s">
        <v>756</v>
      </c>
      <c r="C100" s="140">
        <v>2798.1120000000001</v>
      </c>
      <c r="D100" s="140">
        <v>0</v>
      </c>
      <c r="E100" s="140">
        <v>2798.1120000000001</v>
      </c>
      <c r="F100" s="137"/>
      <c r="G100" s="140">
        <v>41</v>
      </c>
      <c r="H100" s="140">
        <v>45</v>
      </c>
      <c r="I100" s="141" t="s">
        <v>562</v>
      </c>
      <c r="J100" s="141" t="s">
        <v>550</v>
      </c>
      <c r="K100" s="141" t="s">
        <v>707</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757</v>
      </c>
      <c r="B101" s="137" t="s">
        <v>758</v>
      </c>
      <c r="C101" s="140">
        <v>332.7433628</v>
      </c>
      <c r="D101" s="140">
        <v>0</v>
      </c>
      <c r="E101" s="140">
        <v>332.7433628</v>
      </c>
      <c r="F101" s="137"/>
      <c r="G101" s="140">
        <v>41</v>
      </c>
      <c r="H101" s="140">
        <v>53</v>
      </c>
      <c r="I101" s="141" t="s">
        <v>562</v>
      </c>
      <c r="J101" s="141" t="s">
        <v>551</v>
      </c>
      <c r="K101" s="141" t="s">
        <v>707</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757</v>
      </c>
      <c r="B102" s="137" t="s">
        <v>759</v>
      </c>
      <c r="C102" s="140">
        <v>1923.0088499999999</v>
      </c>
      <c r="D102" s="140">
        <v>0</v>
      </c>
      <c r="E102" s="140">
        <v>1923.0088499999999</v>
      </c>
      <c r="F102" s="137"/>
      <c r="G102" s="140">
        <v>41</v>
      </c>
      <c r="H102" s="140">
        <v>54</v>
      </c>
      <c r="I102" s="141" t="s">
        <v>562</v>
      </c>
      <c r="J102" s="141" t="s">
        <v>560</v>
      </c>
      <c r="K102" s="141" t="s">
        <v>707</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757</v>
      </c>
      <c r="B103" s="137" t="s">
        <v>760</v>
      </c>
      <c r="C103" s="140">
        <v>819.40819999999997</v>
      </c>
      <c r="D103" s="140">
        <v>0</v>
      </c>
      <c r="E103" s="140">
        <v>819.40819999999997</v>
      </c>
      <c r="F103" s="137"/>
      <c r="G103" s="140">
        <v>41</v>
      </c>
      <c r="H103" s="140">
        <v>70</v>
      </c>
      <c r="I103" s="141" t="s">
        <v>562</v>
      </c>
      <c r="J103" s="141" t="s">
        <v>550</v>
      </c>
      <c r="K103" s="141" t="s">
        <v>707</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751</v>
      </c>
      <c r="B104" s="137" t="s">
        <v>752</v>
      </c>
      <c r="C104" s="140">
        <v>2296.634</v>
      </c>
      <c r="D104" s="140">
        <v>0</v>
      </c>
      <c r="E104" s="140">
        <v>2296.634</v>
      </c>
      <c r="F104" s="137"/>
      <c r="G104" s="140">
        <v>42</v>
      </c>
      <c r="H104" s="140">
        <v>43</v>
      </c>
      <c r="I104" s="141" t="s">
        <v>558</v>
      </c>
      <c r="J104" s="141" t="s">
        <v>558</v>
      </c>
      <c r="K104" s="141" t="s">
        <v>701</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752</v>
      </c>
      <c r="B105" s="137" t="s">
        <v>755</v>
      </c>
      <c r="C105" s="140">
        <v>947.23050000000001</v>
      </c>
      <c r="D105" s="140">
        <v>0</v>
      </c>
      <c r="E105" s="140">
        <v>947.23050000000001</v>
      </c>
      <c r="F105" s="137"/>
      <c r="G105" s="140">
        <v>43</v>
      </c>
      <c r="H105" s="140">
        <v>44</v>
      </c>
      <c r="I105" s="141" t="s">
        <v>558</v>
      </c>
      <c r="J105" s="141" t="s">
        <v>558</v>
      </c>
      <c r="K105" s="141" t="s">
        <v>701</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752</v>
      </c>
      <c r="B106" s="137" t="s">
        <v>761</v>
      </c>
      <c r="C106" s="140">
        <v>1554.97</v>
      </c>
      <c r="D106" s="140">
        <v>0</v>
      </c>
      <c r="E106" s="140">
        <v>1554.97</v>
      </c>
      <c r="F106" s="137"/>
      <c r="G106" s="140">
        <v>43</v>
      </c>
      <c r="H106" s="140">
        <v>46</v>
      </c>
      <c r="I106" s="141" t="s">
        <v>558</v>
      </c>
      <c r="J106" s="141" t="s">
        <v>584</v>
      </c>
      <c r="K106" s="141" t="s">
        <v>707</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752</v>
      </c>
      <c r="B107" s="137" t="s">
        <v>762</v>
      </c>
      <c r="C107" s="140">
        <v>1959.943</v>
      </c>
      <c r="D107" s="140">
        <v>0</v>
      </c>
      <c r="E107" s="140">
        <v>1959.943</v>
      </c>
      <c r="F107" s="137"/>
      <c r="G107" s="140">
        <v>43</v>
      </c>
      <c r="H107" s="140">
        <v>68</v>
      </c>
      <c r="I107" s="141" t="s">
        <v>558</v>
      </c>
      <c r="J107" s="141" t="s">
        <v>558</v>
      </c>
      <c r="K107" s="141" t="s">
        <v>701</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755</v>
      </c>
      <c r="B108" s="137" t="s">
        <v>756</v>
      </c>
      <c r="C108" s="140">
        <v>64.588009999999997</v>
      </c>
      <c r="D108" s="140">
        <v>0</v>
      </c>
      <c r="E108" s="140">
        <v>64.588009999999997</v>
      </c>
      <c r="F108" s="137"/>
      <c r="G108" s="140">
        <v>44</v>
      </c>
      <c r="H108" s="140">
        <v>45</v>
      </c>
      <c r="I108" s="141" t="s">
        <v>558</v>
      </c>
      <c r="J108" s="141" t="s">
        <v>550</v>
      </c>
      <c r="K108" s="141" t="s">
        <v>707</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755</v>
      </c>
      <c r="B109" s="137" t="s">
        <v>762</v>
      </c>
      <c r="C109" s="140">
        <v>202.76390000000001</v>
      </c>
      <c r="D109" s="140">
        <v>0</v>
      </c>
      <c r="E109" s="140">
        <v>202.76390000000001</v>
      </c>
      <c r="F109" s="137"/>
      <c r="G109" s="140">
        <v>44</v>
      </c>
      <c r="H109" s="140">
        <v>68</v>
      </c>
      <c r="I109" s="141" t="s">
        <v>558</v>
      </c>
      <c r="J109" s="141" t="s">
        <v>558</v>
      </c>
      <c r="K109" s="141" t="s">
        <v>701</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756</v>
      </c>
      <c r="B110" s="137" t="s">
        <v>759</v>
      </c>
      <c r="C110" s="140">
        <v>429.20353979999999</v>
      </c>
      <c r="D110" s="140">
        <v>0</v>
      </c>
      <c r="E110" s="140">
        <v>429.20353979999999</v>
      </c>
      <c r="F110" s="137"/>
      <c r="G110" s="140">
        <v>45</v>
      </c>
      <c r="H110" s="140">
        <v>54</v>
      </c>
      <c r="I110" s="141" t="s">
        <v>550</v>
      </c>
      <c r="J110" s="141" t="s">
        <v>560</v>
      </c>
      <c r="K110" s="141" t="s">
        <v>707</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756</v>
      </c>
      <c r="B111" s="137" t="s">
        <v>762</v>
      </c>
      <c r="C111" s="140">
        <v>362.37700000000001</v>
      </c>
      <c r="D111" s="140">
        <v>0</v>
      </c>
      <c r="E111" s="140">
        <v>362.37700000000001</v>
      </c>
      <c r="F111" s="137"/>
      <c r="G111" s="140">
        <v>45</v>
      </c>
      <c r="H111" s="140">
        <v>68</v>
      </c>
      <c r="I111" s="141" t="s">
        <v>550</v>
      </c>
      <c r="J111" s="141" t="s">
        <v>558</v>
      </c>
      <c r="K111" s="141" t="s">
        <v>707</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756</v>
      </c>
      <c r="B112" s="137" t="s">
        <v>763</v>
      </c>
      <c r="C112" s="140">
        <v>188.40039999999999</v>
      </c>
      <c r="D112" s="140">
        <v>0</v>
      </c>
      <c r="E112" s="140">
        <v>188.40039999999999</v>
      </c>
      <c r="F112" s="137"/>
      <c r="G112" s="140">
        <v>45</v>
      </c>
      <c r="H112" s="140">
        <v>69</v>
      </c>
      <c r="I112" s="141" t="s">
        <v>550</v>
      </c>
      <c r="J112" s="141" t="s">
        <v>550</v>
      </c>
      <c r="K112" s="141" t="s">
        <v>701</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756</v>
      </c>
      <c r="B113" s="137" t="s">
        <v>760</v>
      </c>
      <c r="C113" s="140">
        <v>2277.8829999999998</v>
      </c>
      <c r="D113" s="140">
        <v>0</v>
      </c>
      <c r="E113" s="140">
        <v>2277.8829999999998</v>
      </c>
      <c r="F113" s="137"/>
      <c r="G113" s="140">
        <v>45</v>
      </c>
      <c r="H113" s="140">
        <v>70</v>
      </c>
      <c r="I113" s="141" t="s">
        <v>550</v>
      </c>
      <c r="J113" s="141" t="s">
        <v>550</v>
      </c>
      <c r="K113" s="141" t="s">
        <v>701</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761</v>
      </c>
      <c r="B114" s="137" t="s">
        <v>762</v>
      </c>
      <c r="C114" s="140">
        <v>66.640010000000004</v>
      </c>
      <c r="D114" s="140">
        <v>0</v>
      </c>
      <c r="E114" s="140">
        <v>66.640010000000004</v>
      </c>
      <c r="F114" s="137"/>
      <c r="G114" s="140">
        <v>46</v>
      </c>
      <c r="H114" s="140">
        <v>68</v>
      </c>
      <c r="I114" s="141" t="s">
        <v>584</v>
      </c>
      <c r="J114" s="141" t="s">
        <v>558</v>
      </c>
      <c r="K114" s="141" t="s">
        <v>707</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761</v>
      </c>
      <c r="B115" s="137" t="s">
        <v>764</v>
      </c>
      <c r="C115" s="140">
        <v>10.63885267</v>
      </c>
      <c r="D115" s="140">
        <v>0</v>
      </c>
      <c r="E115" s="140">
        <v>10.63885267</v>
      </c>
      <c r="F115" s="137"/>
      <c r="G115" s="140">
        <v>46</v>
      </c>
      <c r="H115" s="140">
        <v>74</v>
      </c>
      <c r="I115" s="141" t="s">
        <v>584</v>
      </c>
      <c r="J115" s="141" t="s">
        <v>557</v>
      </c>
      <c r="K115" s="141" t="s">
        <v>707</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761</v>
      </c>
      <c r="B116" s="137" t="s">
        <v>765</v>
      </c>
      <c r="C116" s="140">
        <v>154.15906129999999</v>
      </c>
      <c r="D116" s="140">
        <v>0</v>
      </c>
      <c r="E116" s="140">
        <v>154.15906129999999</v>
      </c>
      <c r="F116" s="137"/>
      <c r="G116" s="140">
        <v>46</v>
      </c>
      <c r="H116" s="140">
        <v>75</v>
      </c>
      <c r="I116" s="141" t="s">
        <v>584</v>
      </c>
      <c r="J116" s="141" t="s">
        <v>584</v>
      </c>
      <c r="K116" s="141" t="s">
        <v>701</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761</v>
      </c>
      <c r="B117" s="137" t="s">
        <v>766</v>
      </c>
      <c r="C117" s="140">
        <v>241.56453719999999</v>
      </c>
      <c r="D117" s="140">
        <v>0</v>
      </c>
      <c r="E117" s="140">
        <v>241.56453719999999</v>
      </c>
      <c r="F117" s="137"/>
      <c r="G117" s="140">
        <v>46</v>
      </c>
      <c r="H117" s="140">
        <v>76</v>
      </c>
      <c r="I117" s="141" t="s">
        <v>584</v>
      </c>
      <c r="J117" s="141" t="s">
        <v>584</v>
      </c>
      <c r="K117" s="141" t="s">
        <v>701</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761</v>
      </c>
      <c r="B118" s="137" t="s">
        <v>767</v>
      </c>
      <c r="C118" s="140">
        <v>224.45893090000001</v>
      </c>
      <c r="D118" s="140">
        <v>0</v>
      </c>
      <c r="E118" s="140">
        <v>224.45893090000001</v>
      </c>
      <c r="F118" s="137"/>
      <c r="G118" s="140">
        <v>46</v>
      </c>
      <c r="H118" s="140">
        <v>77</v>
      </c>
      <c r="I118" s="141" t="s">
        <v>584</v>
      </c>
      <c r="J118" s="141" t="s">
        <v>584</v>
      </c>
      <c r="K118" s="141" t="s">
        <v>701</v>
      </c>
      <c r="L118" s="91" t="str">
        <f t="shared" si="4"/>
        <v/>
      </c>
      <c r="M118" s="91" t="str">
        <f t="shared" si="5"/>
        <v/>
      </c>
      <c r="N118" s="91"/>
      <c r="O118" s="91"/>
      <c r="P118" s="91"/>
      <c r="Q118" s="91"/>
      <c r="R118" s="91"/>
    </row>
    <row r="119" spans="1:33" ht="15.75" customHeight="1" thickBot="1">
      <c r="A119" s="137" t="s">
        <v>743</v>
      </c>
      <c r="B119" s="137" t="s">
        <v>745</v>
      </c>
      <c r="C119" s="140">
        <v>2843.68</v>
      </c>
      <c r="D119" s="140">
        <v>0</v>
      </c>
      <c r="E119" s="140">
        <v>2843.68</v>
      </c>
      <c r="F119" s="137"/>
      <c r="G119" s="140">
        <v>47</v>
      </c>
      <c r="H119" s="140">
        <v>48</v>
      </c>
      <c r="I119" s="141" t="s">
        <v>566</v>
      </c>
      <c r="J119" s="141" t="s">
        <v>578</v>
      </c>
      <c r="K119" s="141" t="s">
        <v>707</v>
      </c>
      <c r="L119" s="91" t="str">
        <f t="shared" si="4"/>
        <v/>
      </c>
      <c r="M119" s="91" t="str">
        <f t="shared" si="5"/>
        <v/>
      </c>
      <c r="N119" s="91"/>
      <c r="O119" s="91"/>
      <c r="P119" s="91"/>
      <c r="Q119" s="91"/>
      <c r="R119" s="91"/>
    </row>
    <row r="120" spans="1:33" ht="15.75" customHeight="1" thickBot="1">
      <c r="A120" s="137" t="s">
        <v>745</v>
      </c>
      <c r="B120" s="137" t="s">
        <v>768</v>
      </c>
      <c r="C120" s="140">
        <v>1115.106</v>
      </c>
      <c r="D120" s="140">
        <v>0</v>
      </c>
      <c r="E120" s="140">
        <v>1115.106</v>
      </c>
      <c r="F120" s="137"/>
      <c r="G120" s="140">
        <v>48</v>
      </c>
      <c r="H120" s="140">
        <v>49</v>
      </c>
      <c r="I120" s="141" t="s">
        <v>578</v>
      </c>
      <c r="J120" s="141" t="s">
        <v>571</v>
      </c>
      <c r="K120" s="141" t="s">
        <v>707</v>
      </c>
      <c r="L120" s="91" t="str">
        <f t="shared" si="4"/>
        <v/>
      </c>
      <c r="M120" s="91" t="str">
        <f t="shared" si="5"/>
        <v/>
      </c>
      <c r="N120" s="91"/>
      <c r="O120" s="91"/>
      <c r="P120" s="91"/>
      <c r="Q120" s="91"/>
      <c r="R120" s="91"/>
    </row>
    <row r="121" spans="1:33" ht="15.75" customHeight="1" thickBot="1">
      <c r="A121" s="137" t="s">
        <v>745</v>
      </c>
      <c r="B121" s="137" t="s">
        <v>769</v>
      </c>
      <c r="C121" s="140">
        <v>1691.8487520000001</v>
      </c>
      <c r="D121" s="140">
        <v>0</v>
      </c>
      <c r="E121" s="140">
        <v>1691.8487520000001</v>
      </c>
      <c r="F121" s="137"/>
      <c r="G121" s="140">
        <v>48</v>
      </c>
      <c r="H121" s="140">
        <v>50</v>
      </c>
      <c r="I121" s="141" t="s">
        <v>578</v>
      </c>
      <c r="J121" s="141" t="s">
        <v>571</v>
      </c>
      <c r="K121" s="141" t="s">
        <v>707</v>
      </c>
      <c r="L121" s="91" t="str">
        <f t="shared" si="4"/>
        <v/>
      </c>
      <c r="M121" s="91" t="str">
        <f t="shared" si="5"/>
        <v/>
      </c>
      <c r="N121" s="91"/>
      <c r="O121" s="91"/>
      <c r="P121" s="91"/>
      <c r="Q121" s="91"/>
      <c r="R121" s="91"/>
    </row>
    <row r="122" spans="1:33" ht="15.75" customHeight="1" thickBot="1">
      <c r="A122" s="137" t="s">
        <v>768</v>
      </c>
      <c r="B122" s="137" t="s">
        <v>769</v>
      </c>
      <c r="C122" s="140">
        <v>45.191160000000004</v>
      </c>
      <c r="D122" s="140">
        <v>0</v>
      </c>
      <c r="E122" s="140">
        <v>45.191160000000004</v>
      </c>
      <c r="F122" s="137"/>
      <c r="G122" s="140">
        <v>49</v>
      </c>
      <c r="H122" s="140">
        <v>50</v>
      </c>
      <c r="I122" s="141" t="s">
        <v>571</v>
      </c>
      <c r="J122" s="141" t="s">
        <v>571</v>
      </c>
      <c r="K122" s="141" t="s">
        <v>701</v>
      </c>
      <c r="L122" s="91" t="str">
        <f t="shared" si="4"/>
        <v/>
      </c>
      <c r="M122" s="91" t="str">
        <f t="shared" si="5"/>
        <v/>
      </c>
      <c r="N122" s="91"/>
      <c r="O122" s="91"/>
      <c r="P122" s="91"/>
      <c r="Q122" s="91"/>
      <c r="R122" s="91"/>
    </row>
    <row r="123" spans="1:33" ht="15.75" customHeight="1" thickBot="1">
      <c r="A123" s="137" t="s">
        <v>768</v>
      </c>
      <c r="B123" s="137" t="s">
        <v>748</v>
      </c>
      <c r="C123" s="140">
        <v>105.47195619999999</v>
      </c>
      <c r="D123" s="140">
        <v>0</v>
      </c>
      <c r="E123" s="140">
        <v>105.47195619999999</v>
      </c>
      <c r="F123" s="137"/>
      <c r="G123" s="140">
        <v>49</v>
      </c>
      <c r="H123" s="140">
        <v>52</v>
      </c>
      <c r="I123" s="141" t="s">
        <v>571</v>
      </c>
      <c r="J123" s="141" t="s">
        <v>551</v>
      </c>
      <c r="K123" s="141" t="s">
        <v>707</v>
      </c>
      <c r="L123" s="91" t="str">
        <f t="shared" si="4"/>
        <v/>
      </c>
      <c r="M123" s="91" t="str">
        <f t="shared" si="5"/>
        <v/>
      </c>
      <c r="N123" s="91"/>
      <c r="O123" s="91"/>
      <c r="P123" s="91"/>
      <c r="Q123" s="91"/>
      <c r="R123" s="91"/>
    </row>
    <row r="124" spans="1:33" ht="15.75" customHeight="1" thickBot="1">
      <c r="A124" s="137" t="s">
        <v>768</v>
      </c>
      <c r="B124" s="137" t="s">
        <v>758</v>
      </c>
      <c r="C124" s="140">
        <v>8.0027359780000005</v>
      </c>
      <c r="D124" s="140">
        <v>0</v>
      </c>
      <c r="E124" s="140">
        <v>8.0027359780000005</v>
      </c>
      <c r="F124" s="137"/>
      <c r="G124" s="140">
        <v>49</v>
      </c>
      <c r="H124" s="140">
        <v>53</v>
      </c>
      <c r="I124" s="141" t="s">
        <v>571</v>
      </c>
      <c r="J124" s="141" t="s">
        <v>551</v>
      </c>
      <c r="K124" s="141" t="s">
        <v>707</v>
      </c>
      <c r="L124" s="91" t="str">
        <f t="shared" si="4"/>
        <v/>
      </c>
      <c r="M124" s="91" t="str">
        <f t="shared" si="5"/>
        <v/>
      </c>
      <c r="N124" s="91"/>
      <c r="O124" s="91"/>
      <c r="P124" s="91"/>
      <c r="Q124" s="91"/>
      <c r="R124" s="91"/>
    </row>
    <row r="125" spans="1:33" ht="15.75" customHeight="1" thickBot="1">
      <c r="A125" s="137" t="s">
        <v>769</v>
      </c>
      <c r="B125" s="137" t="s">
        <v>770</v>
      </c>
      <c r="C125" s="140">
        <v>4411.8849410000003</v>
      </c>
      <c r="D125" s="140">
        <v>0</v>
      </c>
      <c r="E125" s="140">
        <v>4411.8849410000003</v>
      </c>
      <c r="F125" s="137"/>
      <c r="G125" s="140">
        <v>50</v>
      </c>
      <c r="H125" s="140">
        <v>51</v>
      </c>
      <c r="I125" s="141" t="s">
        <v>571</v>
      </c>
      <c r="J125" s="141" t="s">
        <v>571</v>
      </c>
      <c r="K125" s="141" t="s">
        <v>701</v>
      </c>
      <c r="L125" s="91" t="str">
        <f t="shared" si="4"/>
        <v/>
      </c>
      <c r="M125" s="91" t="str">
        <f t="shared" si="5"/>
        <v/>
      </c>
      <c r="N125" s="91"/>
      <c r="O125" s="91"/>
      <c r="P125" s="91"/>
      <c r="Q125" s="91"/>
      <c r="R125" s="91"/>
    </row>
    <row r="126" spans="1:33" ht="15.75" customHeight="1" thickBot="1">
      <c r="A126" s="137" t="s">
        <v>769</v>
      </c>
      <c r="B126" s="137" t="s">
        <v>758</v>
      </c>
      <c r="C126" s="140">
        <v>104.1723666</v>
      </c>
      <c r="D126" s="140">
        <v>0</v>
      </c>
      <c r="E126" s="140">
        <v>104.1723666</v>
      </c>
      <c r="F126" s="137"/>
      <c r="G126" s="140">
        <v>50</v>
      </c>
      <c r="H126" s="140">
        <v>53</v>
      </c>
      <c r="I126" s="141" t="s">
        <v>571</v>
      </c>
      <c r="J126" s="141" t="s">
        <v>551</v>
      </c>
      <c r="K126" s="141" t="s">
        <v>707</v>
      </c>
      <c r="L126" s="91" t="str">
        <f t="shared" si="4"/>
        <v/>
      </c>
      <c r="M126" s="91" t="str">
        <f t="shared" si="5"/>
        <v/>
      </c>
      <c r="N126" s="91"/>
      <c r="O126" s="91"/>
      <c r="P126" s="91"/>
      <c r="Q126" s="91"/>
      <c r="R126" s="91"/>
    </row>
    <row r="127" spans="1:33" ht="15.75" customHeight="1" thickBot="1">
      <c r="A127" s="137" t="s">
        <v>769</v>
      </c>
      <c r="B127" s="137" t="s">
        <v>771</v>
      </c>
      <c r="C127" s="140">
        <v>878.16980000000001</v>
      </c>
      <c r="D127" s="140">
        <v>0</v>
      </c>
      <c r="E127" s="140">
        <v>878.16980000000001</v>
      </c>
      <c r="F127" s="137"/>
      <c r="G127" s="140">
        <v>50</v>
      </c>
      <c r="H127" s="140">
        <v>56</v>
      </c>
      <c r="I127" s="141" t="s">
        <v>571</v>
      </c>
      <c r="J127" s="141" t="s">
        <v>539</v>
      </c>
      <c r="K127" s="141" t="s">
        <v>707</v>
      </c>
      <c r="L127" s="91" t="str">
        <f t="shared" si="4"/>
        <v/>
      </c>
      <c r="M127" s="91" t="str">
        <f t="shared" si="5"/>
        <v/>
      </c>
      <c r="N127" s="91"/>
      <c r="O127" s="91"/>
      <c r="P127" s="91"/>
      <c r="Q127" s="91"/>
      <c r="R127" s="91"/>
    </row>
    <row r="128" spans="1:33" ht="15.75" customHeight="1" thickBot="1">
      <c r="A128" s="137" t="s">
        <v>769</v>
      </c>
      <c r="B128" s="137" t="s">
        <v>772</v>
      </c>
      <c r="C128" s="140">
        <v>952.12729999999999</v>
      </c>
      <c r="D128" s="140">
        <v>0</v>
      </c>
      <c r="E128" s="140">
        <v>952.12729999999999</v>
      </c>
      <c r="F128" s="137"/>
      <c r="G128" s="140">
        <v>50</v>
      </c>
      <c r="H128" s="140">
        <v>57</v>
      </c>
      <c r="I128" s="141" t="s">
        <v>571</v>
      </c>
      <c r="J128" s="141" t="s">
        <v>578</v>
      </c>
      <c r="K128" s="141" t="s">
        <v>707</v>
      </c>
      <c r="L128" s="91" t="str">
        <f t="shared" si="4"/>
        <v/>
      </c>
      <c r="M128" s="91" t="str">
        <f t="shared" si="5"/>
        <v/>
      </c>
      <c r="N128" s="91"/>
      <c r="O128" s="91"/>
      <c r="P128" s="91"/>
      <c r="Q128" s="91"/>
      <c r="R128" s="91"/>
    </row>
    <row r="129" spans="1:18" ht="15.75" customHeight="1" thickBot="1">
      <c r="A129" s="137" t="s">
        <v>769</v>
      </c>
      <c r="B129" s="137" t="s">
        <v>773</v>
      </c>
      <c r="C129" s="140">
        <v>0</v>
      </c>
      <c r="D129" s="140">
        <v>220</v>
      </c>
      <c r="E129" s="140">
        <v>345.90600000000001</v>
      </c>
      <c r="F129" s="137" t="s">
        <v>774</v>
      </c>
      <c r="G129" s="140">
        <v>50</v>
      </c>
      <c r="H129" s="140">
        <v>60</v>
      </c>
      <c r="I129" s="141" t="s">
        <v>571</v>
      </c>
      <c r="J129" s="141" t="s">
        <v>578</v>
      </c>
      <c r="K129" s="141" t="s">
        <v>707</v>
      </c>
      <c r="L129" s="91" t="str">
        <f t="shared" si="4"/>
        <v/>
      </c>
      <c r="M129" s="91" t="str">
        <f t="shared" si="5"/>
        <v/>
      </c>
      <c r="N129" s="91"/>
      <c r="O129" s="91"/>
      <c r="P129" s="91"/>
      <c r="Q129" s="91"/>
      <c r="R129" s="91"/>
    </row>
    <row r="130" spans="1:18" ht="15.75" customHeight="1" thickBot="1">
      <c r="A130" s="137" t="s">
        <v>769</v>
      </c>
      <c r="B130" s="137" t="s">
        <v>775</v>
      </c>
      <c r="C130" s="140">
        <v>0</v>
      </c>
      <c r="D130" s="140">
        <v>0</v>
      </c>
      <c r="E130" s="140">
        <v>0</v>
      </c>
      <c r="F130" s="137" t="s">
        <v>776</v>
      </c>
      <c r="G130" s="140">
        <v>50</v>
      </c>
      <c r="H130" s="140">
        <v>63</v>
      </c>
      <c r="I130" s="141" t="s">
        <v>571</v>
      </c>
      <c r="J130" s="141" t="s">
        <v>578</v>
      </c>
      <c r="K130" s="141" t="s">
        <v>707</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769</v>
      </c>
      <c r="B131" s="137" t="s">
        <v>777</v>
      </c>
      <c r="C131" s="140">
        <v>225.6802137</v>
      </c>
      <c r="D131" s="140">
        <v>0</v>
      </c>
      <c r="E131" s="140">
        <v>225.6802137</v>
      </c>
      <c r="F131" s="137"/>
      <c r="G131" s="140">
        <v>50</v>
      </c>
      <c r="H131" s="140">
        <v>85</v>
      </c>
      <c r="I131" s="141" t="s">
        <v>571</v>
      </c>
      <c r="J131" s="141" t="s">
        <v>539</v>
      </c>
      <c r="K131" s="141" t="s">
        <v>707</v>
      </c>
      <c r="L131" s="91" t="str">
        <f t="shared" si="6"/>
        <v/>
      </c>
      <c r="M131" s="91" t="str">
        <f t="shared" si="7"/>
        <v/>
      </c>
      <c r="N131" s="91"/>
      <c r="O131" s="91"/>
      <c r="P131" s="91"/>
      <c r="Q131" s="91"/>
      <c r="R131" s="91"/>
    </row>
    <row r="132" spans="1:18" ht="15.75" customHeight="1" thickBot="1">
      <c r="A132" s="137" t="s">
        <v>770</v>
      </c>
      <c r="B132" s="137" t="s">
        <v>758</v>
      </c>
      <c r="C132" s="140">
        <v>112.7906977</v>
      </c>
      <c r="D132" s="140">
        <v>0</v>
      </c>
      <c r="E132" s="140">
        <v>112.7906977</v>
      </c>
      <c r="F132" s="137"/>
      <c r="G132" s="140">
        <v>51</v>
      </c>
      <c r="H132" s="140">
        <v>53</v>
      </c>
      <c r="I132" s="141" t="s">
        <v>571</v>
      </c>
      <c r="J132" s="141" t="s">
        <v>551</v>
      </c>
      <c r="K132" s="141" t="s">
        <v>707</v>
      </c>
      <c r="L132" s="91" t="str">
        <f t="shared" si="6"/>
        <v/>
      </c>
      <c r="M132" s="91" t="str">
        <f t="shared" si="7"/>
        <v/>
      </c>
      <c r="N132" s="91"/>
      <c r="O132" s="91"/>
      <c r="P132" s="91"/>
      <c r="Q132" s="91"/>
      <c r="R132" s="91"/>
    </row>
    <row r="133" spans="1:18" ht="15.75" customHeight="1" thickBot="1">
      <c r="A133" s="137" t="s">
        <v>770</v>
      </c>
      <c r="B133" s="137" t="s">
        <v>778</v>
      </c>
      <c r="C133" s="140">
        <v>35.362517099999998</v>
      </c>
      <c r="D133" s="140">
        <v>0</v>
      </c>
      <c r="E133" s="140">
        <v>35.362517099999998</v>
      </c>
      <c r="F133" s="137"/>
      <c r="G133" s="140">
        <v>51</v>
      </c>
      <c r="H133" s="140">
        <v>55</v>
      </c>
      <c r="I133" s="141" t="s">
        <v>571</v>
      </c>
      <c r="J133" s="141" t="s">
        <v>560</v>
      </c>
      <c r="K133" s="141" t="s">
        <v>707</v>
      </c>
      <c r="L133" s="91" t="str">
        <f t="shared" si="6"/>
        <v/>
      </c>
      <c r="M133" s="91" t="str">
        <f t="shared" si="7"/>
        <v/>
      </c>
      <c r="N133" s="91"/>
      <c r="O133" s="91"/>
      <c r="P133" s="91"/>
      <c r="Q133" s="91"/>
      <c r="R133" s="91"/>
    </row>
    <row r="134" spans="1:18" ht="15.75" customHeight="1" thickBot="1">
      <c r="A134" s="137" t="s">
        <v>770</v>
      </c>
      <c r="B134" s="137" t="s">
        <v>771</v>
      </c>
      <c r="C134" s="140">
        <v>3107.5630000000001</v>
      </c>
      <c r="D134" s="140">
        <v>0</v>
      </c>
      <c r="E134" s="140">
        <v>3107.5630000000001</v>
      </c>
      <c r="F134" s="137"/>
      <c r="G134" s="140">
        <v>51</v>
      </c>
      <c r="H134" s="140">
        <v>56</v>
      </c>
      <c r="I134" s="141" t="s">
        <v>571</v>
      </c>
      <c r="J134" s="141" t="s">
        <v>539</v>
      </c>
      <c r="K134" s="141" t="s">
        <v>707</v>
      </c>
      <c r="L134" s="91" t="str">
        <f t="shared" si="6"/>
        <v/>
      </c>
      <c r="M134" s="91" t="str">
        <f t="shared" si="7"/>
        <v/>
      </c>
      <c r="N134" s="91"/>
      <c r="O134" s="91"/>
      <c r="P134" s="91"/>
      <c r="Q134" s="91"/>
      <c r="R134" s="91"/>
    </row>
    <row r="135" spans="1:18" ht="15.75" customHeight="1" thickBot="1">
      <c r="A135" s="137" t="s">
        <v>748</v>
      </c>
      <c r="B135" s="137" t="s">
        <v>758</v>
      </c>
      <c r="C135" s="140">
        <v>610.66250000000002</v>
      </c>
      <c r="D135" s="140">
        <v>0</v>
      </c>
      <c r="E135" s="140">
        <v>610.66250000000002</v>
      </c>
      <c r="F135" s="137"/>
      <c r="G135" s="140">
        <v>52</v>
      </c>
      <c r="H135" s="140">
        <v>53</v>
      </c>
      <c r="I135" s="141" t="s">
        <v>551</v>
      </c>
      <c r="J135" s="141" t="s">
        <v>551</v>
      </c>
      <c r="K135" s="141" t="s">
        <v>701</v>
      </c>
      <c r="L135" s="91" t="str">
        <f t="shared" si="6"/>
        <v/>
      </c>
      <c r="M135" s="91" t="str">
        <f t="shared" si="7"/>
        <v/>
      </c>
      <c r="N135" s="91"/>
      <c r="O135" s="91"/>
      <c r="P135" s="91"/>
      <c r="Q135" s="91"/>
      <c r="R135" s="91"/>
    </row>
    <row r="136" spans="1:18" ht="15.75" customHeight="1" thickBot="1">
      <c r="A136" s="137" t="s">
        <v>758</v>
      </c>
      <c r="B136" s="137" t="s">
        <v>759</v>
      </c>
      <c r="C136" s="140">
        <v>1406.588</v>
      </c>
      <c r="D136" s="140">
        <v>0</v>
      </c>
      <c r="E136" s="140">
        <v>1406.588</v>
      </c>
      <c r="F136" s="137"/>
      <c r="G136" s="140">
        <v>53</v>
      </c>
      <c r="H136" s="140">
        <v>54</v>
      </c>
      <c r="I136" s="141" t="s">
        <v>551</v>
      </c>
      <c r="J136" s="141" t="s">
        <v>560</v>
      </c>
      <c r="K136" s="141" t="s">
        <v>707</v>
      </c>
      <c r="L136" s="91" t="str">
        <f t="shared" si="6"/>
        <v/>
      </c>
      <c r="M136" s="91" t="str">
        <f t="shared" si="7"/>
        <v/>
      </c>
      <c r="N136" s="91"/>
      <c r="O136" s="91"/>
      <c r="P136" s="91"/>
      <c r="Q136" s="91"/>
      <c r="R136" s="91"/>
    </row>
    <row r="137" spans="1:18" ht="15.75" customHeight="1" thickBot="1">
      <c r="A137" s="137" t="s">
        <v>758</v>
      </c>
      <c r="B137" s="137" t="s">
        <v>778</v>
      </c>
      <c r="C137" s="140">
        <v>1085.692</v>
      </c>
      <c r="D137" s="140">
        <v>0</v>
      </c>
      <c r="E137" s="140">
        <v>1085.692</v>
      </c>
      <c r="F137" s="137"/>
      <c r="G137" s="140">
        <v>53</v>
      </c>
      <c r="H137" s="140">
        <v>55</v>
      </c>
      <c r="I137" s="141" t="s">
        <v>551</v>
      </c>
      <c r="J137" s="141" t="s">
        <v>560</v>
      </c>
      <c r="K137" s="141" t="s">
        <v>707</v>
      </c>
      <c r="L137" s="91" t="str">
        <f t="shared" si="6"/>
        <v/>
      </c>
      <c r="M137" s="91" t="str">
        <f t="shared" si="7"/>
        <v/>
      </c>
      <c r="N137" s="91"/>
      <c r="O137" s="91"/>
      <c r="P137" s="91"/>
      <c r="Q137" s="91"/>
      <c r="R137" s="91"/>
    </row>
    <row r="138" spans="1:18" ht="15.75" customHeight="1" thickBot="1">
      <c r="A138" s="137" t="s">
        <v>759</v>
      </c>
      <c r="B138" s="137" t="s">
        <v>778</v>
      </c>
      <c r="C138" s="140">
        <v>1037.173</v>
      </c>
      <c r="D138" s="140">
        <v>0</v>
      </c>
      <c r="E138" s="140">
        <v>1037.173</v>
      </c>
      <c r="F138" s="137"/>
      <c r="G138" s="140">
        <v>54</v>
      </c>
      <c r="H138" s="140">
        <v>55</v>
      </c>
      <c r="I138" s="141" t="s">
        <v>560</v>
      </c>
      <c r="J138" s="141" t="s">
        <v>560</v>
      </c>
      <c r="K138" s="141" t="s">
        <v>701</v>
      </c>
      <c r="L138" s="91" t="str">
        <f t="shared" si="6"/>
        <v/>
      </c>
      <c r="M138" s="91" t="str">
        <f t="shared" si="7"/>
        <v/>
      </c>
      <c r="N138" s="91"/>
      <c r="O138" s="91"/>
      <c r="P138" s="91"/>
      <c r="Q138" s="91"/>
      <c r="R138" s="91"/>
    </row>
    <row r="139" spans="1:18" ht="15.75" customHeight="1" thickBot="1">
      <c r="A139" s="137" t="s">
        <v>759</v>
      </c>
      <c r="B139" s="137" t="s">
        <v>760</v>
      </c>
      <c r="C139" s="140">
        <v>192.920354</v>
      </c>
      <c r="D139" s="140">
        <v>0</v>
      </c>
      <c r="E139" s="140">
        <v>192.920354</v>
      </c>
      <c r="F139" s="137"/>
      <c r="G139" s="140">
        <v>54</v>
      </c>
      <c r="H139" s="140">
        <v>70</v>
      </c>
      <c r="I139" s="141" t="s">
        <v>560</v>
      </c>
      <c r="J139" s="141" t="s">
        <v>550</v>
      </c>
      <c r="K139" s="141" t="s">
        <v>707</v>
      </c>
      <c r="L139" s="91" t="str">
        <f t="shared" si="6"/>
        <v/>
      </c>
      <c r="M139" s="91" t="str">
        <f t="shared" si="7"/>
        <v/>
      </c>
      <c r="N139" s="91"/>
      <c r="O139" s="91"/>
      <c r="P139" s="91"/>
      <c r="Q139" s="91"/>
      <c r="R139" s="91"/>
    </row>
    <row r="140" spans="1:18" ht="15.75" customHeight="1" thickBot="1">
      <c r="A140" s="137" t="s">
        <v>759</v>
      </c>
      <c r="B140" s="137" t="s">
        <v>779</v>
      </c>
      <c r="C140" s="140">
        <v>158.47227319999999</v>
      </c>
      <c r="D140" s="140">
        <v>0</v>
      </c>
      <c r="E140" s="140">
        <v>158.47227319999999</v>
      </c>
      <c r="F140" s="137"/>
      <c r="G140" s="140">
        <v>54</v>
      </c>
      <c r="H140" s="140">
        <v>71</v>
      </c>
      <c r="I140" s="141" t="s">
        <v>560</v>
      </c>
      <c r="J140" s="141" t="s">
        <v>560</v>
      </c>
      <c r="K140" s="141" t="s">
        <v>701</v>
      </c>
      <c r="L140" s="91" t="str">
        <f t="shared" si="6"/>
        <v/>
      </c>
      <c r="M140" s="91" t="str">
        <f t="shared" si="7"/>
        <v/>
      </c>
      <c r="N140" s="91"/>
      <c r="O140" s="91"/>
      <c r="P140" s="91"/>
      <c r="Q140" s="91"/>
      <c r="R140" s="91"/>
    </row>
    <row r="141" spans="1:18" ht="15.75" customHeight="1" thickBot="1">
      <c r="A141" s="137" t="s">
        <v>759</v>
      </c>
      <c r="B141" s="137" t="s">
        <v>780</v>
      </c>
      <c r="C141" s="140">
        <v>1183.9882480000001</v>
      </c>
      <c r="D141" s="140">
        <v>0</v>
      </c>
      <c r="E141" s="140">
        <v>1183.9882480000001</v>
      </c>
      <c r="F141" s="137"/>
      <c r="G141" s="140">
        <v>54</v>
      </c>
      <c r="H141" s="140">
        <v>72</v>
      </c>
      <c r="I141" s="141" t="s">
        <v>560</v>
      </c>
      <c r="J141" s="141" t="s">
        <v>560</v>
      </c>
      <c r="K141" s="141" t="s">
        <v>701</v>
      </c>
      <c r="L141" s="91" t="str">
        <f t="shared" si="6"/>
        <v/>
      </c>
      <c r="M141" s="91" t="str">
        <f t="shared" si="7"/>
        <v/>
      </c>
      <c r="N141" s="91"/>
      <c r="O141" s="91"/>
      <c r="P141" s="91"/>
      <c r="Q141" s="91"/>
      <c r="R141" s="91"/>
    </row>
    <row r="142" spans="1:18" ht="15.75" customHeight="1" thickBot="1">
      <c r="A142" s="137" t="s">
        <v>778</v>
      </c>
      <c r="B142" s="137" t="s">
        <v>771</v>
      </c>
      <c r="C142" s="140">
        <v>206.63474690000001</v>
      </c>
      <c r="D142" s="140">
        <v>0</v>
      </c>
      <c r="E142" s="140">
        <v>206.63474690000001</v>
      </c>
      <c r="F142" s="137"/>
      <c r="G142" s="140">
        <v>55</v>
      </c>
      <c r="H142" s="140">
        <v>56</v>
      </c>
      <c r="I142" s="141" t="s">
        <v>560</v>
      </c>
      <c r="J142" s="141" t="s">
        <v>539</v>
      </c>
      <c r="K142" s="141" t="s">
        <v>707</v>
      </c>
      <c r="L142" s="91" t="str">
        <f t="shared" si="6"/>
        <v/>
      </c>
      <c r="M142" s="91" t="str">
        <f t="shared" si="7"/>
        <v/>
      </c>
      <c r="N142" s="91"/>
      <c r="O142" s="91"/>
      <c r="P142" s="91"/>
      <c r="Q142" s="91"/>
      <c r="R142" s="91"/>
    </row>
    <row r="143" spans="1:18" ht="15.75" customHeight="1" thickBot="1">
      <c r="A143" s="137" t="s">
        <v>778</v>
      </c>
      <c r="B143" s="137" t="s">
        <v>780</v>
      </c>
      <c r="C143" s="140">
        <v>139.80168929999999</v>
      </c>
      <c r="D143" s="140">
        <v>0</v>
      </c>
      <c r="E143" s="140">
        <v>139.80168929999999</v>
      </c>
      <c r="F143" s="137"/>
      <c r="G143" s="140">
        <v>55</v>
      </c>
      <c r="H143" s="140">
        <v>72</v>
      </c>
      <c r="I143" s="141" t="s">
        <v>560</v>
      </c>
      <c r="J143" s="141" t="s">
        <v>560</v>
      </c>
      <c r="K143" s="141" t="s">
        <v>701</v>
      </c>
      <c r="L143" s="91" t="str">
        <f t="shared" si="6"/>
        <v/>
      </c>
      <c r="M143" s="91" t="str">
        <f t="shared" si="7"/>
        <v/>
      </c>
      <c r="N143" s="91"/>
      <c r="O143" s="91"/>
      <c r="P143" s="91"/>
      <c r="Q143" s="91"/>
      <c r="R143" s="91"/>
    </row>
    <row r="144" spans="1:18" ht="15.75" customHeight="1" thickBot="1">
      <c r="A144" s="137" t="s">
        <v>778</v>
      </c>
      <c r="B144" s="137" t="s">
        <v>781</v>
      </c>
      <c r="C144" s="140">
        <v>997.73778919999995</v>
      </c>
      <c r="D144" s="140">
        <v>0</v>
      </c>
      <c r="E144" s="140">
        <v>997.73778919999995</v>
      </c>
      <c r="F144" s="137"/>
      <c r="G144" s="140">
        <v>55</v>
      </c>
      <c r="H144" s="140">
        <v>84</v>
      </c>
      <c r="I144" s="141" t="s">
        <v>560</v>
      </c>
      <c r="J144" s="141" t="s">
        <v>560</v>
      </c>
      <c r="K144" s="141" t="s">
        <v>701</v>
      </c>
      <c r="L144" s="91" t="str">
        <f t="shared" si="6"/>
        <v/>
      </c>
      <c r="M144" s="91" t="str">
        <f t="shared" si="7"/>
        <v/>
      </c>
      <c r="N144" s="91"/>
      <c r="O144" s="91"/>
      <c r="P144" s="91"/>
      <c r="Q144" s="91"/>
      <c r="R144" s="91"/>
    </row>
    <row r="145" spans="1:18" ht="15.75" customHeight="1" thickBot="1">
      <c r="A145" s="137" t="s">
        <v>778</v>
      </c>
      <c r="B145" s="137" t="s">
        <v>777</v>
      </c>
      <c r="C145" s="140">
        <v>490</v>
      </c>
      <c r="D145" s="140">
        <v>0</v>
      </c>
      <c r="E145" s="140">
        <v>490</v>
      </c>
      <c r="F145" s="137"/>
      <c r="G145" s="140">
        <v>55</v>
      </c>
      <c r="H145" s="140">
        <v>85</v>
      </c>
      <c r="I145" s="141" t="s">
        <v>560</v>
      </c>
      <c r="J145" s="141" t="s">
        <v>539</v>
      </c>
      <c r="K145" s="141" t="s">
        <v>707</v>
      </c>
      <c r="L145" s="91" t="str">
        <f t="shared" si="6"/>
        <v/>
      </c>
      <c r="M145" s="91" t="str">
        <f t="shared" si="7"/>
        <v/>
      </c>
      <c r="N145" s="91"/>
      <c r="O145" s="91"/>
      <c r="P145" s="91"/>
      <c r="Q145" s="91"/>
      <c r="R145" s="91"/>
    </row>
    <row r="146" spans="1:18" ht="15.75" customHeight="1" thickBot="1">
      <c r="A146" s="137" t="s">
        <v>771</v>
      </c>
      <c r="B146" s="137" t="s">
        <v>777</v>
      </c>
      <c r="C146" s="140">
        <v>1935.7985120000001</v>
      </c>
      <c r="D146" s="140">
        <v>0</v>
      </c>
      <c r="E146" s="140">
        <v>1935.7985120000001</v>
      </c>
      <c r="F146" s="137"/>
      <c r="G146" s="140">
        <v>56</v>
      </c>
      <c r="H146" s="140">
        <v>85</v>
      </c>
      <c r="I146" s="141" t="s">
        <v>539</v>
      </c>
      <c r="J146" s="141" t="s">
        <v>539</v>
      </c>
      <c r="K146" s="141" t="s">
        <v>701</v>
      </c>
      <c r="L146" s="91" t="str">
        <f t="shared" si="6"/>
        <v/>
      </c>
      <c r="M146" s="91" t="str">
        <f t="shared" si="7"/>
        <v/>
      </c>
      <c r="N146" s="91"/>
      <c r="O146" s="91"/>
      <c r="P146" s="91"/>
      <c r="Q146" s="91"/>
      <c r="R146" s="91"/>
    </row>
    <row r="147" spans="1:18" ht="15.75" customHeight="1" thickBot="1">
      <c r="A147" s="137" t="s">
        <v>772</v>
      </c>
      <c r="B147" s="137" t="s">
        <v>782</v>
      </c>
      <c r="C147" s="140">
        <v>1325.565732</v>
      </c>
      <c r="D147" s="140">
        <v>0</v>
      </c>
      <c r="E147" s="140">
        <v>1325.565732</v>
      </c>
      <c r="F147" s="137"/>
      <c r="G147" s="140">
        <v>57</v>
      </c>
      <c r="H147" s="140">
        <v>58</v>
      </c>
      <c r="I147" s="141" t="s">
        <v>578</v>
      </c>
      <c r="J147" s="141" t="s">
        <v>553</v>
      </c>
      <c r="K147" s="141" t="s">
        <v>707</v>
      </c>
      <c r="L147" s="91" t="str">
        <f t="shared" si="6"/>
        <v/>
      </c>
      <c r="M147" s="91" t="str">
        <f t="shared" si="7"/>
        <v/>
      </c>
      <c r="N147" s="91"/>
      <c r="O147" s="91"/>
      <c r="P147" s="91"/>
      <c r="Q147" s="91"/>
      <c r="R147" s="91"/>
    </row>
    <row r="148" spans="1:18" ht="15.75" customHeight="1" thickBot="1">
      <c r="A148" s="137" t="s">
        <v>772</v>
      </c>
      <c r="B148" s="137" t="s">
        <v>775</v>
      </c>
      <c r="C148" s="140">
        <v>0</v>
      </c>
      <c r="D148" s="140">
        <v>600</v>
      </c>
      <c r="E148" s="140">
        <v>943.38</v>
      </c>
      <c r="F148" s="137"/>
      <c r="G148" s="140">
        <v>57</v>
      </c>
      <c r="H148" s="140">
        <v>63</v>
      </c>
      <c r="I148" s="141" t="s">
        <v>578</v>
      </c>
      <c r="J148" s="141" t="s">
        <v>578</v>
      </c>
      <c r="K148" s="141" t="s">
        <v>701</v>
      </c>
      <c r="L148" s="91" t="str">
        <f t="shared" si="6"/>
        <v/>
      </c>
      <c r="M148" s="91" t="str">
        <f t="shared" si="7"/>
        <v/>
      </c>
      <c r="N148" s="91"/>
      <c r="O148" s="91"/>
      <c r="P148" s="91"/>
      <c r="Q148" s="91"/>
      <c r="R148" s="91"/>
    </row>
    <row r="149" spans="1:18" ht="15.75" customHeight="1" thickBot="1">
      <c r="A149" s="137" t="s">
        <v>772</v>
      </c>
      <c r="B149" s="137" t="s">
        <v>783</v>
      </c>
      <c r="C149" s="140">
        <v>463.98874260000002</v>
      </c>
      <c r="D149" s="140">
        <v>0</v>
      </c>
      <c r="E149" s="140">
        <v>463.98874260000002</v>
      </c>
      <c r="F149" s="137"/>
      <c r="G149" s="140">
        <v>57</v>
      </c>
      <c r="H149" s="140">
        <v>66</v>
      </c>
      <c r="I149" s="141" t="s">
        <v>578</v>
      </c>
      <c r="J149" s="141" t="s">
        <v>578</v>
      </c>
      <c r="K149" s="141" t="s">
        <v>701</v>
      </c>
      <c r="L149" s="91" t="str">
        <f t="shared" si="6"/>
        <v/>
      </c>
      <c r="M149" s="91" t="str">
        <f t="shared" si="7"/>
        <v/>
      </c>
      <c r="N149" s="91"/>
      <c r="O149" s="91"/>
      <c r="P149" s="91"/>
      <c r="Q149" s="91"/>
      <c r="R149" s="91"/>
    </row>
    <row r="150" spans="1:18" ht="15.75" customHeight="1" thickBot="1">
      <c r="A150" s="137" t="s">
        <v>772</v>
      </c>
      <c r="B150" s="137" t="s">
        <v>777</v>
      </c>
      <c r="C150" s="140">
        <v>318.96680020000002</v>
      </c>
      <c r="D150" s="140">
        <v>0</v>
      </c>
      <c r="E150" s="140">
        <v>318.96680020000002</v>
      </c>
      <c r="F150" s="137"/>
      <c r="G150" s="140">
        <v>57</v>
      </c>
      <c r="H150" s="140">
        <v>85</v>
      </c>
      <c r="I150" s="141" t="s">
        <v>578</v>
      </c>
      <c r="J150" s="141" t="s">
        <v>539</v>
      </c>
      <c r="K150" s="141" t="s">
        <v>707</v>
      </c>
      <c r="L150" s="91" t="str">
        <f t="shared" si="6"/>
        <v/>
      </c>
      <c r="M150" s="91" t="str">
        <f t="shared" si="7"/>
        <v/>
      </c>
      <c r="N150" s="91"/>
      <c r="O150" s="91"/>
      <c r="P150" s="91"/>
      <c r="Q150" s="91"/>
      <c r="R150" s="91"/>
    </row>
    <row r="151" spans="1:18" ht="15.75" customHeight="1" thickBot="1">
      <c r="A151" s="137" t="s">
        <v>782</v>
      </c>
      <c r="B151" s="137" t="s">
        <v>783</v>
      </c>
      <c r="C151" s="140">
        <v>3051.19</v>
      </c>
      <c r="D151" s="140">
        <v>0</v>
      </c>
      <c r="E151" s="140">
        <v>3051.19</v>
      </c>
      <c r="F151" s="137"/>
      <c r="G151" s="140">
        <v>58</v>
      </c>
      <c r="H151" s="140">
        <v>66</v>
      </c>
      <c r="I151" s="141" t="s">
        <v>553</v>
      </c>
      <c r="J151" s="141" t="s">
        <v>578</v>
      </c>
      <c r="K151" s="141" t="s">
        <v>707</v>
      </c>
      <c r="L151" s="91" t="str">
        <f t="shared" si="6"/>
        <v/>
      </c>
      <c r="M151" s="91" t="str">
        <f t="shared" si="7"/>
        <v/>
      </c>
      <c r="N151" s="91"/>
      <c r="O151" s="91"/>
      <c r="P151" s="91"/>
      <c r="Q151" s="91"/>
      <c r="R151" s="91"/>
    </row>
    <row r="152" spans="1:18" ht="15.75" customHeight="1" thickBot="1">
      <c r="A152" s="137" t="s">
        <v>782</v>
      </c>
      <c r="B152" s="137" t="s">
        <v>777</v>
      </c>
      <c r="C152" s="140">
        <v>142.41720000000001</v>
      </c>
      <c r="D152" s="140">
        <v>0</v>
      </c>
      <c r="E152" s="140">
        <v>142.41720000000001</v>
      </c>
      <c r="F152" s="137"/>
      <c r="G152" s="140">
        <v>58</v>
      </c>
      <c r="H152" s="140">
        <v>85</v>
      </c>
      <c r="I152" s="141" t="s">
        <v>553</v>
      </c>
      <c r="J152" s="141" t="s">
        <v>539</v>
      </c>
      <c r="K152" s="141" t="s">
        <v>707</v>
      </c>
      <c r="L152" s="91" t="str">
        <f t="shared" si="6"/>
        <v/>
      </c>
      <c r="M152" s="91" t="str">
        <f t="shared" si="7"/>
        <v/>
      </c>
      <c r="N152" s="91"/>
      <c r="O152" s="91"/>
      <c r="P152" s="91"/>
      <c r="Q152" s="91"/>
      <c r="R152" s="91"/>
    </row>
    <row r="153" spans="1:18" ht="15.75" customHeight="1" thickBot="1">
      <c r="A153" s="137" t="s">
        <v>782</v>
      </c>
      <c r="B153" s="137" t="s">
        <v>784</v>
      </c>
      <c r="C153" s="140">
        <v>944.55070000000001</v>
      </c>
      <c r="D153" s="140">
        <v>0</v>
      </c>
      <c r="E153" s="140">
        <v>944.55070000000001</v>
      </c>
      <c r="F153" s="137"/>
      <c r="G153" s="140">
        <v>58</v>
      </c>
      <c r="H153" s="140">
        <v>86</v>
      </c>
      <c r="I153" s="141" t="s">
        <v>553</v>
      </c>
      <c r="J153" s="141" t="s">
        <v>553</v>
      </c>
      <c r="K153" s="141" t="s">
        <v>701</v>
      </c>
      <c r="L153" s="91" t="str">
        <f t="shared" si="6"/>
        <v/>
      </c>
      <c r="M153" s="91" t="str">
        <f t="shared" si="7"/>
        <v/>
      </c>
      <c r="N153" s="91"/>
      <c r="O153" s="91"/>
      <c r="P153" s="91"/>
      <c r="Q153" s="91"/>
      <c r="R153" s="91"/>
    </row>
    <row r="154" spans="1:18" ht="15.75" customHeight="1" thickBot="1">
      <c r="A154" s="137" t="s">
        <v>782</v>
      </c>
      <c r="B154" s="137" t="s">
        <v>785</v>
      </c>
      <c r="C154" s="140">
        <v>4042.3580000000002</v>
      </c>
      <c r="D154" s="140">
        <v>0</v>
      </c>
      <c r="E154" s="140">
        <v>4042.3580000000002</v>
      </c>
      <c r="F154" s="137"/>
      <c r="G154" s="140">
        <v>58</v>
      </c>
      <c r="H154" s="140">
        <v>87</v>
      </c>
      <c r="I154" s="141" t="s">
        <v>553</v>
      </c>
      <c r="J154" s="141" t="s">
        <v>559</v>
      </c>
      <c r="K154" s="141" t="s">
        <v>707</v>
      </c>
      <c r="L154" s="91" t="str">
        <f t="shared" si="6"/>
        <v/>
      </c>
      <c r="M154" s="91" t="str">
        <f t="shared" si="7"/>
        <v/>
      </c>
      <c r="N154" s="91"/>
      <c r="O154" s="91"/>
      <c r="P154" s="91"/>
      <c r="Q154" s="91"/>
      <c r="R154" s="91"/>
    </row>
    <row r="155" spans="1:18" ht="15.75" customHeight="1" thickBot="1">
      <c r="A155" s="137" t="s">
        <v>773</v>
      </c>
      <c r="B155" s="137" t="s">
        <v>786</v>
      </c>
      <c r="C155" s="140">
        <v>2473</v>
      </c>
      <c r="D155" s="140">
        <v>0</v>
      </c>
      <c r="E155" s="140">
        <v>2473</v>
      </c>
      <c r="F155" s="137"/>
      <c r="G155" s="140">
        <v>60</v>
      </c>
      <c r="H155" s="140">
        <v>61</v>
      </c>
      <c r="I155" s="141" t="s">
        <v>578</v>
      </c>
      <c r="J155" s="141" t="s">
        <v>578</v>
      </c>
      <c r="K155" s="141" t="s">
        <v>701</v>
      </c>
      <c r="L155" s="91" t="str">
        <f t="shared" si="6"/>
        <v/>
      </c>
      <c r="M155" s="91" t="str">
        <f t="shared" si="7"/>
        <v/>
      </c>
      <c r="N155" s="91"/>
      <c r="O155" s="91"/>
      <c r="P155" s="91"/>
      <c r="Q155" s="91"/>
      <c r="R155" s="91"/>
    </row>
    <row r="156" spans="1:18" ht="15.75" customHeight="1" thickBot="1">
      <c r="A156" s="137" t="s">
        <v>773</v>
      </c>
      <c r="B156" s="137" t="s">
        <v>787</v>
      </c>
      <c r="C156" s="140">
        <v>2303</v>
      </c>
      <c r="D156" s="140">
        <v>0</v>
      </c>
      <c r="E156" s="140">
        <v>2303</v>
      </c>
      <c r="F156" s="137"/>
      <c r="G156" s="140">
        <v>60</v>
      </c>
      <c r="H156" s="140">
        <v>62</v>
      </c>
      <c r="I156" s="141" t="s">
        <v>578</v>
      </c>
      <c r="J156" s="141" t="s">
        <v>578</v>
      </c>
      <c r="K156" s="141" t="s">
        <v>701</v>
      </c>
      <c r="L156" s="91" t="str">
        <f t="shared" si="6"/>
        <v/>
      </c>
      <c r="M156" s="91" t="str">
        <f t="shared" si="7"/>
        <v/>
      </c>
      <c r="N156" s="91"/>
      <c r="O156" s="91"/>
      <c r="P156" s="91"/>
      <c r="Q156" s="91"/>
      <c r="R156" s="91"/>
    </row>
    <row r="157" spans="1:18" ht="15.75" customHeight="1" thickBot="1">
      <c r="A157" s="137" t="s">
        <v>773</v>
      </c>
      <c r="B157" s="137" t="s">
        <v>775</v>
      </c>
      <c r="C157" s="140">
        <v>2003</v>
      </c>
      <c r="D157" s="140">
        <v>0</v>
      </c>
      <c r="E157" s="140">
        <v>2003</v>
      </c>
      <c r="F157" s="137"/>
      <c r="G157" s="140">
        <v>60</v>
      </c>
      <c r="H157" s="140">
        <v>63</v>
      </c>
      <c r="I157" s="141" t="s">
        <v>578</v>
      </c>
      <c r="J157" s="141" t="s">
        <v>578</v>
      </c>
      <c r="K157" s="141" t="s">
        <v>701</v>
      </c>
      <c r="L157" s="91" t="str">
        <f t="shared" si="6"/>
        <v/>
      </c>
      <c r="M157" s="91" t="str">
        <f t="shared" si="7"/>
        <v/>
      </c>
      <c r="N157" s="91"/>
      <c r="O157" s="91"/>
      <c r="P157" s="91"/>
      <c r="Q157" s="91"/>
      <c r="R157" s="91"/>
    </row>
    <row r="158" spans="1:18" ht="15.75" customHeight="1" thickBot="1">
      <c r="A158" s="137" t="s">
        <v>786</v>
      </c>
      <c r="B158" s="137" t="s">
        <v>787</v>
      </c>
      <c r="C158" s="140">
        <v>832</v>
      </c>
      <c r="D158" s="140">
        <v>0</v>
      </c>
      <c r="E158" s="140">
        <v>832</v>
      </c>
      <c r="F158" s="137"/>
      <c r="G158" s="140">
        <v>61</v>
      </c>
      <c r="H158" s="140">
        <v>62</v>
      </c>
      <c r="I158" s="141" t="s">
        <v>578</v>
      </c>
      <c r="J158" s="141" t="s">
        <v>578</v>
      </c>
      <c r="K158" s="141" t="s">
        <v>701</v>
      </c>
      <c r="L158" s="91" t="str">
        <f t="shared" si="6"/>
        <v/>
      </c>
      <c r="M158" s="91" t="str">
        <f t="shared" si="7"/>
        <v/>
      </c>
      <c r="N158" s="91"/>
      <c r="O158" s="91"/>
      <c r="P158" s="91"/>
      <c r="Q158" s="91"/>
      <c r="R158" s="91"/>
    </row>
    <row r="159" spans="1:18" ht="15.75" customHeight="1" thickBot="1">
      <c r="A159" s="137" t="s">
        <v>786</v>
      </c>
      <c r="B159" s="137" t="s">
        <v>775</v>
      </c>
      <c r="C159" s="140">
        <v>456</v>
      </c>
      <c r="D159" s="140">
        <v>0</v>
      </c>
      <c r="E159" s="140">
        <v>456</v>
      </c>
      <c r="F159" s="137"/>
      <c r="G159" s="140">
        <v>61</v>
      </c>
      <c r="H159" s="140">
        <v>63</v>
      </c>
      <c r="I159" s="141" t="s">
        <v>578</v>
      </c>
      <c r="J159" s="141" t="s">
        <v>578</v>
      </c>
      <c r="K159" s="141" t="s">
        <v>701</v>
      </c>
      <c r="L159" s="91" t="str">
        <f t="shared" si="6"/>
        <v/>
      </c>
      <c r="M159" s="91" t="str">
        <f t="shared" si="7"/>
        <v/>
      </c>
      <c r="N159" s="91"/>
      <c r="O159" s="91"/>
      <c r="P159" s="91"/>
      <c r="Q159" s="91"/>
      <c r="R159" s="91"/>
    </row>
    <row r="160" spans="1:18" ht="15.75" customHeight="1" thickBot="1">
      <c r="A160" s="137" t="s">
        <v>786</v>
      </c>
      <c r="B160" s="137" t="s">
        <v>788</v>
      </c>
      <c r="C160" s="140">
        <v>238</v>
      </c>
      <c r="D160" s="140">
        <v>0</v>
      </c>
      <c r="E160" s="140">
        <v>238</v>
      </c>
      <c r="F160" s="137"/>
      <c r="G160" s="140">
        <v>61</v>
      </c>
      <c r="H160" s="140">
        <v>64</v>
      </c>
      <c r="I160" s="141" t="s">
        <v>578</v>
      </c>
      <c r="J160" s="141" t="s">
        <v>578</v>
      </c>
      <c r="K160" s="141" t="s">
        <v>701</v>
      </c>
      <c r="L160" s="91" t="str">
        <f t="shared" si="6"/>
        <v/>
      </c>
      <c r="M160" s="91" t="str">
        <f t="shared" si="7"/>
        <v/>
      </c>
      <c r="N160" s="91"/>
      <c r="O160" s="91"/>
      <c r="P160" s="91"/>
      <c r="Q160" s="91"/>
      <c r="R160" s="91"/>
    </row>
    <row r="161" spans="1:18" ht="15.75" customHeight="1" thickBot="1">
      <c r="A161" s="137" t="s">
        <v>786</v>
      </c>
      <c r="B161" s="137" t="s">
        <v>789</v>
      </c>
      <c r="C161" s="140">
        <v>466</v>
      </c>
      <c r="D161" s="140">
        <v>0</v>
      </c>
      <c r="E161" s="140">
        <v>466</v>
      </c>
      <c r="F161" s="137"/>
      <c r="G161" s="140">
        <v>61</v>
      </c>
      <c r="H161" s="140">
        <v>65</v>
      </c>
      <c r="I161" s="141" t="s">
        <v>578</v>
      </c>
      <c r="J161" s="141" t="s">
        <v>578</v>
      </c>
      <c r="K161" s="141" t="s">
        <v>701</v>
      </c>
      <c r="L161" s="91" t="str">
        <f t="shared" si="6"/>
        <v/>
      </c>
      <c r="M161" s="91" t="str">
        <f t="shared" si="7"/>
        <v/>
      </c>
      <c r="N161" s="91"/>
      <c r="O161" s="91"/>
      <c r="P161" s="91"/>
      <c r="Q161" s="91"/>
      <c r="R161" s="91"/>
    </row>
    <row r="162" spans="1:18" ht="15.75" customHeight="1" thickBot="1">
      <c r="A162" s="137" t="s">
        <v>775</v>
      </c>
      <c r="B162" s="137" t="s">
        <v>788</v>
      </c>
      <c r="C162" s="140">
        <v>4440</v>
      </c>
      <c r="D162" s="140">
        <v>0</v>
      </c>
      <c r="E162" s="140">
        <v>4440</v>
      </c>
      <c r="F162" s="137"/>
      <c r="G162" s="140">
        <v>63</v>
      </c>
      <c r="H162" s="140">
        <v>64</v>
      </c>
      <c r="I162" s="141" t="s">
        <v>578</v>
      </c>
      <c r="J162" s="141" t="s">
        <v>578</v>
      </c>
      <c r="K162" s="141" t="s">
        <v>701</v>
      </c>
      <c r="L162" s="91" t="str">
        <f t="shared" si="6"/>
        <v/>
      </c>
      <c r="M162" s="91" t="str">
        <f t="shared" si="7"/>
        <v/>
      </c>
      <c r="N162" s="91"/>
      <c r="O162" s="91"/>
      <c r="P162" s="91"/>
      <c r="Q162" s="91"/>
      <c r="R162" s="91"/>
    </row>
    <row r="163" spans="1:18" ht="15.75" customHeight="1" thickBot="1">
      <c r="A163" s="137" t="s">
        <v>775</v>
      </c>
      <c r="B163" s="137" t="s">
        <v>790</v>
      </c>
      <c r="C163" s="140">
        <v>2138</v>
      </c>
      <c r="D163" s="140">
        <v>0</v>
      </c>
      <c r="E163" s="140">
        <v>2138</v>
      </c>
      <c r="F163" s="137"/>
      <c r="G163" s="140">
        <v>63</v>
      </c>
      <c r="H163" s="140">
        <v>67</v>
      </c>
      <c r="I163" s="141" t="s">
        <v>578</v>
      </c>
      <c r="J163" s="141" t="s">
        <v>578</v>
      </c>
      <c r="K163" s="141" t="s">
        <v>701</v>
      </c>
      <c r="L163" s="91" t="str">
        <f t="shared" si="6"/>
        <v/>
      </c>
      <c r="M163" s="91" t="str">
        <f t="shared" si="7"/>
        <v/>
      </c>
      <c r="N163" s="91"/>
      <c r="O163" s="91"/>
      <c r="P163" s="91"/>
      <c r="Q163" s="91"/>
      <c r="R163" s="91"/>
    </row>
    <row r="164" spans="1:18" ht="15.75" customHeight="1" thickBot="1">
      <c r="A164" s="137" t="s">
        <v>788</v>
      </c>
      <c r="B164" s="137" t="s">
        <v>789</v>
      </c>
      <c r="C164" s="140">
        <v>6298</v>
      </c>
      <c r="D164" s="140">
        <v>0</v>
      </c>
      <c r="E164" s="140">
        <v>6298</v>
      </c>
      <c r="F164" s="137"/>
      <c r="G164" s="140">
        <v>64</v>
      </c>
      <c r="H164" s="140">
        <v>65</v>
      </c>
      <c r="I164" s="141" t="s">
        <v>578</v>
      </c>
      <c r="J164" s="141" t="s">
        <v>578</v>
      </c>
      <c r="K164" s="141" t="s">
        <v>701</v>
      </c>
      <c r="L164" s="91" t="str">
        <f t="shared" si="6"/>
        <v/>
      </c>
      <c r="M164" s="91" t="str">
        <f t="shared" si="7"/>
        <v/>
      </c>
      <c r="N164" s="91"/>
      <c r="O164" s="91"/>
      <c r="P164" s="91"/>
      <c r="Q164" s="91"/>
      <c r="R164" s="91"/>
    </row>
    <row r="165" spans="1:18" ht="15.75" customHeight="1" thickBot="1">
      <c r="A165" s="137" t="s">
        <v>788</v>
      </c>
      <c r="B165" s="137" t="s">
        <v>790</v>
      </c>
      <c r="C165" s="140">
        <v>2207</v>
      </c>
      <c r="D165" s="140">
        <v>0</v>
      </c>
      <c r="E165" s="140">
        <v>2207</v>
      </c>
      <c r="F165" s="137"/>
      <c r="G165" s="140">
        <v>64</v>
      </c>
      <c r="H165" s="140">
        <v>67</v>
      </c>
      <c r="I165" s="141" t="s">
        <v>578</v>
      </c>
      <c r="J165" s="141" t="s">
        <v>578</v>
      </c>
      <c r="K165" s="141" t="s">
        <v>701</v>
      </c>
      <c r="L165" s="91" t="str">
        <f t="shared" si="6"/>
        <v/>
      </c>
      <c r="M165" s="91" t="str">
        <f t="shared" si="7"/>
        <v/>
      </c>
      <c r="N165" s="91"/>
      <c r="O165" s="91"/>
      <c r="P165" s="91"/>
      <c r="Q165" s="91"/>
      <c r="R165" s="91"/>
    </row>
    <row r="166" spans="1:18" ht="15.75" customHeight="1" thickBot="1">
      <c r="A166" s="137" t="s">
        <v>789</v>
      </c>
      <c r="B166" s="137" t="s">
        <v>790</v>
      </c>
      <c r="C166" s="140">
        <v>6360</v>
      </c>
      <c r="D166" s="140">
        <v>0</v>
      </c>
      <c r="E166" s="140">
        <v>6360</v>
      </c>
      <c r="F166" s="137"/>
      <c r="G166" s="140">
        <v>65</v>
      </c>
      <c r="H166" s="140">
        <v>67</v>
      </c>
      <c r="I166" s="141" t="s">
        <v>578</v>
      </c>
      <c r="J166" s="141" t="s">
        <v>578</v>
      </c>
      <c r="K166" s="141" t="s">
        <v>701</v>
      </c>
      <c r="L166" s="91" t="str">
        <f t="shared" si="6"/>
        <v/>
      </c>
      <c r="M166" s="91" t="str">
        <f t="shared" si="7"/>
        <v/>
      </c>
      <c r="N166" s="91"/>
      <c r="O166" s="91"/>
      <c r="P166" s="91"/>
      <c r="Q166" s="91"/>
      <c r="R166" s="91"/>
    </row>
    <row r="167" spans="1:18" ht="15.75" customHeight="1" thickBot="1">
      <c r="A167" s="137" t="s">
        <v>783</v>
      </c>
      <c r="B167" s="137" t="s">
        <v>784</v>
      </c>
      <c r="C167" s="140">
        <v>1046.5509999999999</v>
      </c>
      <c r="D167" s="140">
        <v>0</v>
      </c>
      <c r="E167" s="140">
        <v>1046.5509999999999</v>
      </c>
      <c r="F167" s="137"/>
      <c r="G167" s="140">
        <v>66</v>
      </c>
      <c r="H167" s="140">
        <v>86</v>
      </c>
      <c r="I167" s="141" t="s">
        <v>578</v>
      </c>
      <c r="J167" s="141" t="s">
        <v>553</v>
      </c>
      <c r="K167" s="141" t="s">
        <v>707</v>
      </c>
      <c r="L167" s="91" t="str">
        <f t="shared" si="6"/>
        <v/>
      </c>
      <c r="M167" s="91" t="str">
        <f t="shared" si="7"/>
        <v/>
      </c>
      <c r="N167" s="91"/>
      <c r="O167" s="91"/>
      <c r="P167" s="91"/>
      <c r="Q167" s="91"/>
      <c r="R167" s="91"/>
    </row>
    <row r="168" spans="1:18" ht="15.75" customHeight="1" thickBot="1">
      <c r="A168" s="137" t="s">
        <v>762</v>
      </c>
      <c r="B168" s="137" t="s">
        <v>763</v>
      </c>
      <c r="C168" s="140">
        <v>949.37850000000003</v>
      </c>
      <c r="D168" s="140">
        <v>0</v>
      </c>
      <c r="E168" s="140">
        <v>949.37850000000003</v>
      </c>
      <c r="F168" s="137"/>
      <c r="G168" s="140">
        <v>68</v>
      </c>
      <c r="H168" s="140">
        <v>69</v>
      </c>
      <c r="I168" s="141" t="s">
        <v>558</v>
      </c>
      <c r="J168" s="141" t="s">
        <v>550</v>
      </c>
      <c r="K168" s="141" t="s">
        <v>707</v>
      </c>
      <c r="L168" s="91" t="str">
        <f t="shared" si="6"/>
        <v/>
      </c>
      <c r="M168" s="91" t="str">
        <f t="shared" si="7"/>
        <v/>
      </c>
      <c r="N168" s="91"/>
      <c r="O168" s="91"/>
      <c r="P168" s="91"/>
      <c r="Q168" s="91"/>
      <c r="R168" s="91"/>
    </row>
    <row r="169" spans="1:18" ht="15.75" customHeight="1" thickBot="1">
      <c r="A169" s="137" t="s">
        <v>762</v>
      </c>
      <c r="B169" s="137" t="s">
        <v>767</v>
      </c>
      <c r="C169" s="140">
        <v>55.697522820000003</v>
      </c>
      <c r="D169" s="140">
        <v>0</v>
      </c>
      <c r="E169" s="140">
        <v>55.697522820000003</v>
      </c>
      <c r="F169" s="137"/>
      <c r="G169" s="140">
        <v>68</v>
      </c>
      <c r="H169" s="140">
        <v>77</v>
      </c>
      <c r="I169" s="141" t="s">
        <v>558</v>
      </c>
      <c r="J169" s="141" t="s">
        <v>584</v>
      </c>
      <c r="K169" s="141" t="s">
        <v>707</v>
      </c>
      <c r="L169" s="91" t="str">
        <f t="shared" si="6"/>
        <v/>
      </c>
      <c r="M169" s="91" t="str">
        <f t="shared" si="7"/>
        <v/>
      </c>
      <c r="N169" s="91"/>
      <c r="O169" s="91"/>
      <c r="P169" s="91"/>
      <c r="Q169" s="91"/>
      <c r="R169" s="91"/>
    </row>
    <row r="170" spans="1:18" ht="15.75" customHeight="1" thickBot="1">
      <c r="A170" s="137" t="s">
        <v>763</v>
      </c>
      <c r="B170" s="137" t="s">
        <v>760</v>
      </c>
      <c r="C170" s="140">
        <v>1130.6369999999999</v>
      </c>
      <c r="D170" s="140">
        <v>0</v>
      </c>
      <c r="E170" s="140">
        <v>1130.6369999999999</v>
      </c>
      <c r="F170" s="137"/>
      <c r="G170" s="140">
        <v>69</v>
      </c>
      <c r="H170" s="140">
        <v>70</v>
      </c>
      <c r="I170" s="141" t="s">
        <v>550</v>
      </c>
      <c r="J170" s="141" t="s">
        <v>550</v>
      </c>
      <c r="K170" s="141" t="s">
        <v>701</v>
      </c>
      <c r="L170" s="91" t="str">
        <f t="shared" si="6"/>
        <v/>
      </c>
      <c r="M170" s="91" t="str">
        <f t="shared" si="7"/>
        <v/>
      </c>
      <c r="N170" s="91"/>
      <c r="O170" s="91"/>
      <c r="P170" s="91"/>
      <c r="Q170" s="91"/>
      <c r="R170" s="91"/>
    </row>
    <row r="171" spans="1:18" ht="15.75" customHeight="1" thickBot="1">
      <c r="A171" s="137" t="s">
        <v>763</v>
      </c>
      <c r="B171" s="137" t="s">
        <v>767</v>
      </c>
      <c r="C171" s="140">
        <v>93.663624510000005</v>
      </c>
      <c r="D171" s="140">
        <v>0</v>
      </c>
      <c r="E171" s="140">
        <v>93.663624510000005</v>
      </c>
      <c r="F171" s="137"/>
      <c r="G171" s="140">
        <v>69</v>
      </c>
      <c r="H171" s="140">
        <v>77</v>
      </c>
      <c r="I171" s="141" t="s">
        <v>550</v>
      </c>
      <c r="J171" s="141" t="s">
        <v>584</v>
      </c>
      <c r="K171" s="141" t="s">
        <v>707</v>
      </c>
      <c r="L171" s="91" t="str">
        <f t="shared" si="6"/>
        <v/>
      </c>
      <c r="M171" s="91" t="str">
        <f t="shared" si="7"/>
        <v/>
      </c>
      <c r="N171" s="91"/>
      <c r="O171" s="91"/>
      <c r="P171" s="91"/>
      <c r="Q171" s="91"/>
      <c r="R171" s="91"/>
    </row>
    <row r="172" spans="1:18" ht="15.75" customHeight="1" thickBot="1">
      <c r="A172" s="137" t="s">
        <v>760</v>
      </c>
      <c r="B172" s="137" t="s">
        <v>779</v>
      </c>
      <c r="C172" s="140">
        <v>241.6994607</v>
      </c>
      <c r="D172" s="140">
        <v>0</v>
      </c>
      <c r="E172" s="140">
        <v>241.6994607</v>
      </c>
      <c r="F172" s="137"/>
      <c r="G172" s="140">
        <v>70</v>
      </c>
      <c r="H172" s="140">
        <v>71</v>
      </c>
      <c r="I172" s="141" t="s">
        <v>550</v>
      </c>
      <c r="J172" s="141" t="s">
        <v>560</v>
      </c>
      <c r="K172" s="141" t="s">
        <v>707</v>
      </c>
      <c r="L172" s="91" t="str">
        <f t="shared" si="6"/>
        <v/>
      </c>
      <c r="M172" s="91" t="str">
        <f t="shared" si="7"/>
        <v/>
      </c>
      <c r="N172" s="91"/>
      <c r="O172" s="91"/>
      <c r="P172" s="91"/>
      <c r="Q172" s="91"/>
      <c r="R172" s="91"/>
    </row>
    <row r="173" spans="1:18" ht="15.75" customHeight="1" thickBot="1">
      <c r="A173" s="137" t="s">
        <v>760</v>
      </c>
      <c r="B173" s="137" t="s">
        <v>767</v>
      </c>
      <c r="C173" s="140">
        <v>17.73142112</v>
      </c>
      <c r="D173" s="140">
        <v>0</v>
      </c>
      <c r="E173" s="140">
        <v>17.73142112</v>
      </c>
      <c r="F173" s="137"/>
      <c r="G173" s="140">
        <v>70</v>
      </c>
      <c r="H173" s="140">
        <v>77</v>
      </c>
      <c r="I173" s="141" t="s">
        <v>550</v>
      </c>
      <c r="J173" s="141" t="s">
        <v>584</v>
      </c>
      <c r="K173" s="141" t="s">
        <v>707</v>
      </c>
      <c r="L173" s="91" t="str">
        <f t="shared" si="6"/>
        <v/>
      </c>
      <c r="M173" s="91" t="str">
        <f t="shared" si="7"/>
        <v/>
      </c>
      <c r="N173" s="91"/>
      <c r="O173" s="91"/>
      <c r="P173" s="91"/>
      <c r="Q173" s="91"/>
      <c r="R173" s="91"/>
    </row>
    <row r="174" spans="1:18" ht="15.75" customHeight="1" thickBot="1">
      <c r="A174" s="137" t="s">
        <v>760</v>
      </c>
      <c r="B174" s="137" t="s">
        <v>791</v>
      </c>
      <c r="C174" s="140">
        <v>281</v>
      </c>
      <c r="D174" s="140">
        <v>0</v>
      </c>
      <c r="E174" s="140">
        <v>281</v>
      </c>
      <c r="F174" s="137"/>
      <c r="G174" s="140">
        <v>70</v>
      </c>
      <c r="H174" s="140">
        <v>80</v>
      </c>
      <c r="I174" s="141" t="s">
        <v>550</v>
      </c>
      <c r="J174" s="141" t="s">
        <v>548</v>
      </c>
      <c r="K174" s="141" t="s">
        <v>707</v>
      </c>
      <c r="L174" s="91" t="str">
        <f t="shared" si="6"/>
        <v/>
      </c>
      <c r="M174" s="91" t="str">
        <f t="shared" si="7"/>
        <v/>
      </c>
      <c r="N174" s="91"/>
      <c r="O174" s="91"/>
      <c r="P174" s="91"/>
      <c r="Q174" s="91"/>
      <c r="R174" s="91"/>
    </row>
    <row r="175" spans="1:18" ht="15.75" customHeight="1" thickBot="1">
      <c r="A175" s="137" t="s">
        <v>760</v>
      </c>
      <c r="B175" s="137" t="s">
        <v>792</v>
      </c>
      <c r="C175" s="140">
        <v>453.40329400000002</v>
      </c>
      <c r="D175" s="140">
        <v>0</v>
      </c>
      <c r="E175" s="140">
        <v>453.40329400000002</v>
      </c>
      <c r="F175" s="137"/>
      <c r="G175" s="140">
        <v>70</v>
      </c>
      <c r="H175" s="140">
        <v>81</v>
      </c>
      <c r="I175" s="141" t="s">
        <v>550</v>
      </c>
      <c r="J175" s="141" t="s">
        <v>548</v>
      </c>
      <c r="K175" s="141" t="s">
        <v>707</v>
      </c>
      <c r="L175" s="91" t="str">
        <f t="shared" si="6"/>
        <v/>
      </c>
      <c r="M175" s="91" t="str">
        <f t="shared" si="7"/>
        <v/>
      </c>
      <c r="N175" s="91"/>
      <c r="O175" s="91"/>
      <c r="P175" s="91"/>
      <c r="Q175" s="91"/>
      <c r="R175" s="91"/>
    </row>
    <row r="176" spans="1:18" ht="15.75" customHeight="1" thickBot="1">
      <c r="A176" s="137" t="s">
        <v>779</v>
      </c>
      <c r="B176" s="137" t="s">
        <v>780</v>
      </c>
      <c r="C176" s="140">
        <v>1188.7690270000001</v>
      </c>
      <c r="D176" s="140">
        <v>0</v>
      </c>
      <c r="E176" s="140">
        <v>1188.7690270000001</v>
      </c>
      <c r="F176" s="137"/>
      <c r="G176" s="140">
        <v>71</v>
      </c>
      <c r="H176" s="140">
        <v>72</v>
      </c>
      <c r="I176" s="141" t="s">
        <v>560</v>
      </c>
      <c r="J176" s="141" t="s">
        <v>560</v>
      </c>
      <c r="K176" s="141" t="s">
        <v>701</v>
      </c>
      <c r="L176" s="91" t="str">
        <f t="shared" si="6"/>
        <v/>
      </c>
      <c r="M176" s="91" t="str">
        <f t="shared" si="7"/>
        <v/>
      </c>
      <c r="N176" s="91"/>
      <c r="O176" s="91"/>
      <c r="P176" s="91"/>
      <c r="Q176" s="91"/>
      <c r="R176" s="91"/>
    </row>
    <row r="177" spans="1:18" ht="15.75" customHeight="1" thickBot="1">
      <c r="A177" s="137" t="s">
        <v>779</v>
      </c>
      <c r="B177" s="137" t="s">
        <v>792</v>
      </c>
      <c r="C177" s="140">
        <v>270.52289999999999</v>
      </c>
      <c r="D177" s="140">
        <v>0</v>
      </c>
      <c r="E177" s="140">
        <v>270.52289999999999</v>
      </c>
      <c r="F177" s="137"/>
      <c r="G177" s="140">
        <v>71</v>
      </c>
      <c r="H177" s="140">
        <v>81</v>
      </c>
      <c r="I177" s="141" t="s">
        <v>560</v>
      </c>
      <c r="J177" s="141" t="s">
        <v>548</v>
      </c>
      <c r="K177" s="141" t="s">
        <v>707</v>
      </c>
      <c r="L177" s="91" t="str">
        <f t="shared" si="6"/>
        <v/>
      </c>
      <c r="M177" s="91" t="str">
        <f t="shared" si="7"/>
        <v/>
      </c>
      <c r="N177" s="91"/>
      <c r="O177" s="91"/>
      <c r="P177" s="91"/>
      <c r="Q177" s="91"/>
      <c r="R177" s="91"/>
    </row>
    <row r="178" spans="1:18" ht="15.75" customHeight="1" thickBot="1">
      <c r="A178" s="137" t="s">
        <v>780</v>
      </c>
      <c r="B178" s="137" t="s">
        <v>793</v>
      </c>
      <c r="C178" s="140">
        <v>2014.778</v>
      </c>
      <c r="D178" s="140">
        <v>0</v>
      </c>
      <c r="E178" s="140">
        <v>2014.778</v>
      </c>
      <c r="F178" s="137"/>
      <c r="G178" s="140">
        <v>72</v>
      </c>
      <c r="H178" s="140">
        <v>73</v>
      </c>
      <c r="I178" s="141" t="s">
        <v>560</v>
      </c>
      <c r="J178" s="141" t="s">
        <v>560</v>
      </c>
      <c r="K178" s="141" t="s">
        <v>701</v>
      </c>
      <c r="L178" s="91" t="str">
        <f t="shared" si="6"/>
        <v/>
      </c>
      <c r="M178" s="91" t="str">
        <f t="shared" si="7"/>
        <v/>
      </c>
      <c r="N178" s="91"/>
      <c r="O178" s="91"/>
      <c r="P178" s="91"/>
      <c r="Q178" s="91"/>
      <c r="R178" s="91"/>
    </row>
    <row r="179" spans="1:18" ht="15.75" customHeight="1" thickBot="1">
      <c r="A179" s="137" t="s">
        <v>780</v>
      </c>
      <c r="B179" s="137" t="s">
        <v>792</v>
      </c>
      <c r="C179" s="140">
        <v>3609.634</v>
      </c>
      <c r="D179" s="140">
        <v>0</v>
      </c>
      <c r="E179" s="140">
        <v>3609.634</v>
      </c>
      <c r="F179" s="137"/>
      <c r="G179" s="140">
        <v>72</v>
      </c>
      <c r="H179" s="140">
        <v>81</v>
      </c>
      <c r="I179" s="141" t="s">
        <v>560</v>
      </c>
      <c r="J179" s="141" t="s">
        <v>548</v>
      </c>
      <c r="K179" s="141" t="s">
        <v>707</v>
      </c>
      <c r="L179" s="91" t="str">
        <f t="shared" si="6"/>
        <v/>
      </c>
      <c r="M179" s="91" t="str">
        <f t="shared" si="7"/>
        <v/>
      </c>
      <c r="N179" s="91"/>
      <c r="O179" s="91"/>
      <c r="P179" s="91"/>
      <c r="Q179" s="91"/>
      <c r="R179" s="91"/>
    </row>
    <row r="180" spans="1:18" ht="15.75" customHeight="1" thickBot="1">
      <c r="A180" s="137" t="s">
        <v>780</v>
      </c>
      <c r="B180" s="137" t="s">
        <v>781</v>
      </c>
      <c r="C180" s="140">
        <v>1918.2529999999999</v>
      </c>
      <c r="D180" s="140">
        <v>0</v>
      </c>
      <c r="E180" s="140">
        <v>1918.2529999999999</v>
      </c>
      <c r="F180" s="137"/>
      <c r="G180" s="140">
        <v>72</v>
      </c>
      <c r="H180" s="140">
        <v>84</v>
      </c>
      <c r="I180" s="141" t="s">
        <v>560</v>
      </c>
      <c r="J180" s="141" t="s">
        <v>560</v>
      </c>
      <c r="K180" s="141" t="s">
        <v>701</v>
      </c>
      <c r="L180" s="91" t="str">
        <f t="shared" si="6"/>
        <v/>
      </c>
      <c r="M180" s="91" t="str">
        <f t="shared" si="7"/>
        <v/>
      </c>
      <c r="N180" s="91"/>
      <c r="O180" s="91"/>
      <c r="P180" s="91"/>
      <c r="Q180" s="91"/>
      <c r="R180" s="91"/>
    </row>
    <row r="181" spans="1:18" ht="15.75" customHeight="1" thickBot="1">
      <c r="A181" s="137" t="s">
        <v>793</v>
      </c>
      <c r="B181" s="137" t="s">
        <v>781</v>
      </c>
      <c r="C181" s="140">
        <v>1343.0940390000001</v>
      </c>
      <c r="D181" s="140">
        <v>0</v>
      </c>
      <c r="E181" s="140">
        <v>1343.0940390000001</v>
      </c>
      <c r="F181" s="137"/>
      <c r="G181" s="140">
        <v>73</v>
      </c>
      <c r="H181" s="140">
        <v>84</v>
      </c>
      <c r="I181" s="141" t="s">
        <v>560</v>
      </c>
      <c r="J181" s="141" t="s">
        <v>560</v>
      </c>
      <c r="K181" s="141" t="s">
        <v>701</v>
      </c>
      <c r="L181" s="91" t="str">
        <f t="shared" si="6"/>
        <v/>
      </c>
      <c r="M181" s="91" t="str">
        <f t="shared" si="7"/>
        <v/>
      </c>
      <c r="N181" s="91"/>
      <c r="O181" s="91"/>
      <c r="P181" s="91"/>
      <c r="Q181" s="91"/>
      <c r="R181" s="91"/>
    </row>
    <row r="182" spans="1:18" ht="15.75" customHeight="1" thickBot="1">
      <c r="A182" s="137" t="s">
        <v>764</v>
      </c>
      <c r="B182" s="137" t="s">
        <v>765</v>
      </c>
      <c r="C182" s="140">
        <v>899.51898400000005</v>
      </c>
      <c r="D182" s="140">
        <v>0</v>
      </c>
      <c r="E182" s="140">
        <v>899.51898400000005</v>
      </c>
      <c r="F182" s="137"/>
      <c r="G182" s="140">
        <v>74</v>
      </c>
      <c r="H182" s="140">
        <v>75</v>
      </c>
      <c r="I182" s="141" t="s">
        <v>557</v>
      </c>
      <c r="J182" s="141" t="s">
        <v>584</v>
      </c>
      <c r="K182" s="141" t="s">
        <v>707</v>
      </c>
      <c r="L182" s="91" t="str">
        <f t="shared" si="6"/>
        <v/>
      </c>
      <c r="M182" s="91" t="str">
        <f t="shared" si="7"/>
        <v/>
      </c>
      <c r="N182" s="91"/>
      <c r="O182" s="91"/>
      <c r="P182" s="91"/>
      <c r="Q182" s="91"/>
      <c r="R182" s="91"/>
    </row>
    <row r="183" spans="1:18" ht="15.75" customHeight="1" thickBot="1">
      <c r="A183" s="137" t="s">
        <v>764</v>
      </c>
      <c r="B183" s="137" t="s">
        <v>794</v>
      </c>
      <c r="C183" s="140">
        <v>422</v>
      </c>
      <c r="D183" s="140">
        <v>0</v>
      </c>
      <c r="E183" s="140">
        <v>422</v>
      </c>
      <c r="F183" s="137"/>
      <c r="G183" s="140">
        <v>74</v>
      </c>
      <c r="H183" s="140">
        <v>103</v>
      </c>
      <c r="I183" s="141" t="s">
        <v>557</v>
      </c>
      <c r="J183" s="141" t="s">
        <v>557</v>
      </c>
      <c r="K183" s="141" t="s">
        <v>701</v>
      </c>
      <c r="L183" s="91" t="str">
        <f t="shared" si="6"/>
        <v/>
      </c>
      <c r="M183" s="91" t="str">
        <f t="shared" si="7"/>
        <v/>
      </c>
      <c r="N183" s="91"/>
      <c r="O183" s="91"/>
      <c r="P183" s="91"/>
      <c r="Q183" s="91"/>
      <c r="R183" s="91"/>
    </row>
    <row r="184" spans="1:18" ht="15.75" customHeight="1" thickBot="1">
      <c r="A184" s="137" t="s">
        <v>765</v>
      </c>
      <c r="B184" s="137" t="s">
        <v>766</v>
      </c>
      <c r="C184" s="140">
        <v>2489.6455340000002</v>
      </c>
      <c r="D184" s="140">
        <v>0</v>
      </c>
      <c r="E184" s="140">
        <v>2489.6455340000002</v>
      </c>
      <c r="F184" s="137"/>
      <c r="G184" s="140">
        <v>75</v>
      </c>
      <c r="H184" s="140">
        <v>76</v>
      </c>
      <c r="I184" s="141" t="s">
        <v>584</v>
      </c>
      <c r="J184" s="141" t="s">
        <v>584</v>
      </c>
      <c r="K184" s="141" t="s">
        <v>701</v>
      </c>
      <c r="L184" s="91" t="str">
        <f t="shared" si="6"/>
        <v/>
      </c>
      <c r="M184" s="91" t="str">
        <f t="shared" si="7"/>
        <v/>
      </c>
      <c r="N184" s="91"/>
      <c r="O184" s="91"/>
      <c r="P184" s="91"/>
      <c r="Q184" s="91"/>
      <c r="R184" s="91"/>
    </row>
    <row r="185" spans="1:18" ht="15.75" customHeight="1" thickBot="1">
      <c r="A185" s="137" t="s">
        <v>765</v>
      </c>
      <c r="B185" s="137" t="s">
        <v>795</v>
      </c>
      <c r="C185" s="140">
        <v>133.64042029999999</v>
      </c>
      <c r="D185" s="140">
        <v>0</v>
      </c>
      <c r="E185" s="140">
        <v>133.64042029999999</v>
      </c>
      <c r="F185" s="137"/>
      <c r="G185" s="140">
        <v>75</v>
      </c>
      <c r="H185" s="140">
        <v>79</v>
      </c>
      <c r="I185" s="141" t="s">
        <v>584</v>
      </c>
      <c r="J185" s="141" t="s">
        <v>584</v>
      </c>
      <c r="K185" s="141" t="s">
        <v>701</v>
      </c>
      <c r="L185" s="91" t="str">
        <f t="shared" si="6"/>
        <v/>
      </c>
      <c r="M185" s="91" t="str">
        <f t="shared" si="7"/>
        <v/>
      </c>
      <c r="N185" s="91"/>
      <c r="O185" s="91"/>
      <c r="P185" s="91"/>
      <c r="Q185" s="91"/>
      <c r="R185" s="91"/>
    </row>
    <row r="186" spans="1:18" ht="15.75" customHeight="1" thickBot="1">
      <c r="A186" s="137" t="s">
        <v>766</v>
      </c>
      <c r="B186" s="137" t="s">
        <v>767</v>
      </c>
      <c r="C186" s="140">
        <v>472.99709999999999</v>
      </c>
      <c r="D186" s="140">
        <v>0</v>
      </c>
      <c r="E186" s="140">
        <v>472.99709999999999</v>
      </c>
      <c r="F186" s="137"/>
      <c r="G186" s="140">
        <v>76</v>
      </c>
      <c r="H186" s="140">
        <v>77</v>
      </c>
      <c r="I186" s="141" t="s">
        <v>584</v>
      </c>
      <c r="J186" s="141" t="s">
        <v>584</v>
      </c>
      <c r="K186" s="141" t="s">
        <v>701</v>
      </c>
      <c r="L186" s="91" t="str">
        <f t="shared" si="6"/>
        <v/>
      </c>
      <c r="M186" s="91" t="str">
        <f t="shared" si="7"/>
        <v/>
      </c>
      <c r="N186" s="91"/>
      <c r="O186" s="91"/>
      <c r="P186" s="91"/>
      <c r="Q186" s="91"/>
      <c r="R186" s="91"/>
    </row>
    <row r="187" spans="1:18" ht="15.75" customHeight="1" thickBot="1">
      <c r="A187" s="137" t="s">
        <v>766</v>
      </c>
      <c r="B187" s="137" t="s">
        <v>796</v>
      </c>
      <c r="C187" s="140">
        <v>1065.4770000000001</v>
      </c>
      <c r="D187" s="140">
        <v>0</v>
      </c>
      <c r="E187" s="140">
        <v>1065.4770000000001</v>
      </c>
      <c r="F187" s="137"/>
      <c r="G187" s="140">
        <v>76</v>
      </c>
      <c r="H187" s="140">
        <v>78</v>
      </c>
      <c r="I187" s="141" t="s">
        <v>584</v>
      </c>
      <c r="J187" s="141" t="s">
        <v>584</v>
      </c>
      <c r="K187" s="141" t="s">
        <v>701</v>
      </c>
      <c r="L187" s="91" t="str">
        <f t="shared" si="6"/>
        <v/>
      </c>
      <c r="M187" s="91" t="str">
        <f t="shared" si="7"/>
        <v/>
      </c>
      <c r="N187" s="91"/>
      <c r="O187" s="91"/>
      <c r="P187" s="91"/>
      <c r="Q187" s="91"/>
      <c r="R187" s="91"/>
    </row>
    <row r="188" spans="1:18" ht="15.75" customHeight="1" thickBot="1">
      <c r="A188" s="137" t="s">
        <v>766</v>
      </c>
      <c r="B188" s="137" t="s">
        <v>795</v>
      </c>
      <c r="C188" s="140">
        <v>562.74650929999996</v>
      </c>
      <c r="D188" s="140">
        <v>0</v>
      </c>
      <c r="E188" s="140">
        <v>562.74650929999996</v>
      </c>
      <c r="F188" s="137"/>
      <c r="G188" s="140">
        <v>76</v>
      </c>
      <c r="H188" s="140">
        <v>79</v>
      </c>
      <c r="I188" s="141" t="s">
        <v>584</v>
      </c>
      <c r="J188" s="141" t="s">
        <v>584</v>
      </c>
      <c r="K188" s="141" t="s">
        <v>701</v>
      </c>
      <c r="L188" s="91" t="str">
        <f t="shared" si="6"/>
        <v/>
      </c>
      <c r="M188" s="91" t="str">
        <f t="shared" si="7"/>
        <v/>
      </c>
      <c r="N188" s="91"/>
      <c r="O188" s="91"/>
      <c r="P188" s="91"/>
      <c r="Q188" s="91"/>
      <c r="R188" s="91"/>
    </row>
    <row r="189" spans="1:18" ht="15.75" customHeight="1" thickBot="1">
      <c r="A189" s="137" t="s">
        <v>767</v>
      </c>
      <c r="B189" s="137" t="s">
        <v>796</v>
      </c>
      <c r="C189" s="140">
        <v>213.53137699999999</v>
      </c>
      <c r="D189" s="140">
        <v>0</v>
      </c>
      <c r="E189" s="140">
        <v>213.53137699999999</v>
      </c>
      <c r="F189" s="137"/>
      <c r="G189" s="140">
        <v>77</v>
      </c>
      <c r="H189" s="140">
        <v>78</v>
      </c>
      <c r="I189" s="141" t="s">
        <v>584</v>
      </c>
      <c r="J189" s="141" t="s">
        <v>584</v>
      </c>
      <c r="K189" s="141" t="s">
        <v>701</v>
      </c>
      <c r="L189" s="91" t="str">
        <f t="shared" si="6"/>
        <v/>
      </c>
      <c r="M189" s="91" t="str">
        <f t="shared" si="7"/>
        <v/>
      </c>
      <c r="N189" s="91"/>
      <c r="O189" s="91"/>
      <c r="P189" s="91"/>
      <c r="Q189" s="91"/>
      <c r="R189" s="91"/>
    </row>
    <row r="190" spans="1:18" ht="15.75" customHeight="1" thickBot="1">
      <c r="A190" s="137" t="s">
        <v>767</v>
      </c>
      <c r="B190" s="137" t="s">
        <v>791</v>
      </c>
      <c r="C190" s="140">
        <v>13.14236361</v>
      </c>
      <c r="D190" s="140">
        <v>0</v>
      </c>
      <c r="E190" s="140">
        <v>13.14236361</v>
      </c>
      <c r="F190" s="137"/>
      <c r="G190" s="140">
        <v>77</v>
      </c>
      <c r="H190" s="140">
        <v>80</v>
      </c>
      <c r="I190" s="141" t="s">
        <v>584</v>
      </c>
      <c r="J190" s="141" t="s">
        <v>548</v>
      </c>
      <c r="K190" s="141" t="s">
        <v>707</v>
      </c>
      <c r="L190" s="91" t="str">
        <f t="shared" si="6"/>
        <v/>
      </c>
      <c r="M190" s="91" t="str">
        <f t="shared" si="7"/>
        <v/>
      </c>
      <c r="N190" s="91"/>
      <c r="O190" s="91"/>
      <c r="P190" s="91"/>
      <c r="Q190" s="91"/>
      <c r="R190" s="91"/>
    </row>
    <row r="191" spans="1:18" ht="15.75" customHeight="1" thickBot="1">
      <c r="A191" s="137" t="s">
        <v>796</v>
      </c>
      <c r="B191" s="137" t="s">
        <v>795</v>
      </c>
      <c r="C191" s="140">
        <v>192.86022740000001</v>
      </c>
      <c r="D191" s="140">
        <v>0</v>
      </c>
      <c r="E191" s="140">
        <v>192.86022740000001</v>
      </c>
      <c r="F191" s="137"/>
      <c r="G191" s="140">
        <v>78</v>
      </c>
      <c r="H191" s="140">
        <v>79</v>
      </c>
      <c r="I191" s="141" t="s">
        <v>584</v>
      </c>
      <c r="J191" s="141" t="s">
        <v>584</v>
      </c>
      <c r="K191" s="141" t="s">
        <v>701</v>
      </c>
      <c r="L191" s="91" t="str">
        <f t="shared" si="6"/>
        <v/>
      </c>
      <c r="M191" s="91" t="str">
        <f t="shared" si="7"/>
        <v/>
      </c>
      <c r="N191" s="91"/>
      <c r="O191" s="91"/>
      <c r="P191" s="91"/>
      <c r="Q191" s="91"/>
      <c r="R191" s="91"/>
    </row>
    <row r="192" spans="1:18" ht="15.75" customHeight="1" thickBot="1">
      <c r="A192" s="137" t="s">
        <v>796</v>
      </c>
      <c r="B192" s="137" t="s">
        <v>791</v>
      </c>
      <c r="C192" s="140">
        <v>197.61047930000001</v>
      </c>
      <c r="D192" s="140">
        <v>0</v>
      </c>
      <c r="E192" s="140">
        <v>197.61047930000001</v>
      </c>
      <c r="F192" s="137"/>
      <c r="G192" s="140">
        <v>78</v>
      </c>
      <c r="H192" s="140">
        <v>80</v>
      </c>
      <c r="I192" s="141" t="s">
        <v>584</v>
      </c>
      <c r="J192" s="141" t="s">
        <v>548</v>
      </c>
      <c r="K192" s="141" t="s">
        <v>707</v>
      </c>
      <c r="L192" s="91" t="str">
        <f t="shared" si="6"/>
        <v/>
      </c>
      <c r="M192" s="91" t="str">
        <f t="shared" si="7"/>
        <v/>
      </c>
      <c r="N192" s="91"/>
      <c r="O192" s="91"/>
      <c r="P192" s="91"/>
      <c r="Q192" s="91"/>
      <c r="R192" s="91"/>
    </row>
    <row r="193" spans="1:18" ht="15.75" customHeight="1" thickBot="1">
      <c r="A193" s="137" t="s">
        <v>795</v>
      </c>
      <c r="B193" s="137" t="s">
        <v>791</v>
      </c>
      <c r="C193" s="140">
        <v>1514.64</v>
      </c>
      <c r="D193" s="140">
        <v>0</v>
      </c>
      <c r="E193" s="140">
        <v>1514.64</v>
      </c>
      <c r="F193" s="137"/>
      <c r="G193" s="140">
        <v>79</v>
      </c>
      <c r="H193" s="140">
        <v>80</v>
      </c>
      <c r="I193" s="141" t="s">
        <v>584</v>
      </c>
      <c r="J193" s="141" t="s">
        <v>548</v>
      </c>
      <c r="K193" s="141" t="s">
        <v>707</v>
      </c>
      <c r="L193" s="91" t="str">
        <f t="shared" si="6"/>
        <v/>
      </c>
      <c r="M193" s="91" t="str">
        <f t="shared" si="7"/>
        <v/>
      </c>
      <c r="N193" s="91"/>
      <c r="O193" s="91"/>
      <c r="P193" s="91"/>
      <c r="Q193" s="91"/>
      <c r="R193" s="91"/>
    </row>
    <row r="194" spans="1:18" ht="15.75" customHeight="1" thickBot="1">
      <c r="A194" s="137" t="s">
        <v>791</v>
      </c>
      <c r="B194" s="137" t="s">
        <v>792</v>
      </c>
      <c r="C194" s="140">
        <v>953.05506079999998</v>
      </c>
      <c r="D194" s="140">
        <v>0</v>
      </c>
      <c r="E194" s="140">
        <v>953.05506079999998</v>
      </c>
      <c r="F194" s="137"/>
      <c r="G194" s="140">
        <v>80</v>
      </c>
      <c r="H194" s="140">
        <v>81</v>
      </c>
      <c r="I194" s="141" t="s">
        <v>548</v>
      </c>
      <c r="J194" s="141" t="s">
        <v>548</v>
      </c>
      <c r="K194" s="141" t="s">
        <v>701</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791</v>
      </c>
      <c r="B195" s="137" t="s">
        <v>797</v>
      </c>
      <c r="C195" s="140">
        <v>1825.0135519999999</v>
      </c>
      <c r="D195" s="140">
        <v>0</v>
      </c>
      <c r="E195" s="140">
        <v>1825.0135519999999</v>
      </c>
      <c r="F195" s="137"/>
      <c r="G195" s="140">
        <v>80</v>
      </c>
      <c r="H195" s="140">
        <v>82</v>
      </c>
      <c r="I195" s="141" t="s">
        <v>548</v>
      </c>
      <c r="J195" s="141" t="s">
        <v>548</v>
      </c>
      <c r="K195" s="141" t="s">
        <v>701</v>
      </c>
      <c r="L195" s="91" t="str">
        <f t="shared" si="8"/>
        <v/>
      </c>
      <c r="M195" s="91" t="str">
        <f t="shared" si="9"/>
        <v/>
      </c>
      <c r="N195" s="91"/>
      <c r="O195" s="91"/>
      <c r="P195" s="91"/>
      <c r="Q195" s="91"/>
      <c r="R195" s="91"/>
    </row>
    <row r="196" spans="1:18" ht="15.75" customHeight="1" thickBot="1">
      <c r="A196" s="137" t="s">
        <v>791</v>
      </c>
      <c r="B196" s="137" t="s">
        <v>798</v>
      </c>
      <c r="C196" s="140">
        <v>473.63122429999999</v>
      </c>
      <c r="D196" s="140">
        <v>0</v>
      </c>
      <c r="E196" s="140">
        <v>473.63122429999999</v>
      </c>
      <c r="F196" s="137"/>
      <c r="G196" s="140">
        <v>80</v>
      </c>
      <c r="H196" s="140">
        <v>83</v>
      </c>
      <c r="I196" s="141" t="s">
        <v>548</v>
      </c>
      <c r="J196" s="141" t="s">
        <v>548</v>
      </c>
      <c r="K196" s="141" t="s">
        <v>701</v>
      </c>
      <c r="L196" s="91" t="str">
        <f t="shared" si="8"/>
        <v/>
      </c>
      <c r="M196" s="91" t="str">
        <f t="shared" si="9"/>
        <v/>
      </c>
      <c r="N196" s="91"/>
      <c r="O196" s="91"/>
      <c r="P196" s="91"/>
      <c r="Q196" s="91"/>
      <c r="R196" s="91"/>
    </row>
    <row r="197" spans="1:18" ht="15.75" customHeight="1" thickBot="1">
      <c r="A197" s="137" t="s">
        <v>791</v>
      </c>
      <c r="B197" s="137" t="s">
        <v>799</v>
      </c>
      <c r="C197" s="140">
        <v>4210.9170000000004</v>
      </c>
      <c r="D197" s="140">
        <v>0</v>
      </c>
      <c r="E197" s="140">
        <v>4210.9170000000004</v>
      </c>
      <c r="F197" s="137"/>
      <c r="G197" s="140">
        <v>80</v>
      </c>
      <c r="H197" s="140">
        <v>105</v>
      </c>
      <c r="I197" s="141" t="s">
        <v>548</v>
      </c>
      <c r="J197" s="141" t="s">
        <v>549</v>
      </c>
      <c r="K197" s="141" t="s">
        <v>707</v>
      </c>
      <c r="L197" s="91" t="str">
        <f t="shared" si="8"/>
        <v/>
      </c>
      <c r="M197" s="91" t="str">
        <f t="shared" si="9"/>
        <v/>
      </c>
      <c r="N197" s="91"/>
      <c r="O197" s="91"/>
      <c r="P197" s="91"/>
      <c r="Q197" s="91"/>
      <c r="R197" s="91"/>
    </row>
    <row r="198" spans="1:18" ht="15.75" customHeight="1" thickBot="1">
      <c r="A198" s="137" t="s">
        <v>792</v>
      </c>
      <c r="B198" s="137" t="s">
        <v>797</v>
      </c>
      <c r="C198" s="140">
        <v>1569.9739999999999</v>
      </c>
      <c r="D198" s="140">
        <v>0</v>
      </c>
      <c r="E198" s="140">
        <v>1569.9739999999999</v>
      </c>
      <c r="F198" s="137"/>
      <c r="G198" s="140">
        <v>81</v>
      </c>
      <c r="H198" s="140">
        <v>82</v>
      </c>
      <c r="I198" s="141" t="s">
        <v>548</v>
      </c>
      <c r="J198" s="141" t="s">
        <v>548</v>
      </c>
      <c r="K198" s="141" t="s">
        <v>701</v>
      </c>
      <c r="L198" s="91" t="str">
        <f t="shared" si="8"/>
        <v/>
      </c>
      <c r="M198" s="91" t="str">
        <f t="shared" si="9"/>
        <v/>
      </c>
      <c r="N198" s="91"/>
      <c r="O198" s="91"/>
      <c r="P198" s="91"/>
      <c r="Q198" s="91"/>
      <c r="R198" s="91"/>
    </row>
    <row r="199" spans="1:18" ht="15.75" customHeight="1" thickBot="1">
      <c r="A199" s="137" t="s">
        <v>792</v>
      </c>
      <c r="B199" s="137" t="s">
        <v>798</v>
      </c>
      <c r="C199" s="140">
        <v>2843.9279999999999</v>
      </c>
      <c r="D199" s="140">
        <v>0</v>
      </c>
      <c r="E199" s="140">
        <v>2843.9279999999999</v>
      </c>
      <c r="F199" s="137"/>
      <c r="G199" s="140">
        <v>81</v>
      </c>
      <c r="H199" s="140">
        <v>83</v>
      </c>
      <c r="I199" s="141" t="s">
        <v>548</v>
      </c>
      <c r="J199" s="141" t="s">
        <v>548</v>
      </c>
      <c r="K199" s="141" t="s">
        <v>701</v>
      </c>
      <c r="L199" s="91" t="str">
        <f t="shared" si="8"/>
        <v/>
      </c>
      <c r="M199" s="91" t="str">
        <f t="shared" si="9"/>
        <v/>
      </c>
      <c r="N199" s="91"/>
      <c r="O199" s="91"/>
      <c r="P199" s="91"/>
      <c r="Q199" s="91"/>
      <c r="R199" s="91"/>
    </row>
    <row r="200" spans="1:18" ht="15.75" customHeight="1" thickBot="1">
      <c r="A200" s="137" t="s">
        <v>792</v>
      </c>
      <c r="B200" s="137" t="s">
        <v>800</v>
      </c>
      <c r="C200" s="140">
        <v>2521.7910449999999</v>
      </c>
      <c r="D200" s="140">
        <v>0</v>
      </c>
      <c r="E200" s="140">
        <v>2521.7910449999999</v>
      </c>
      <c r="F200" s="137"/>
      <c r="G200" s="140">
        <v>81</v>
      </c>
      <c r="H200" s="140">
        <v>93</v>
      </c>
      <c r="I200" s="141" t="s">
        <v>548</v>
      </c>
      <c r="J200" s="141" t="s">
        <v>552</v>
      </c>
      <c r="K200" s="141" t="s">
        <v>707</v>
      </c>
      <c r="L200" s="91" t="str">
        <f t="shared" si="8"/>
        <v/>
      </c>
      <c r="M200" s="91" t="str">
        <f t="shared" si="9"/>
        <v/>
      </c>
      <c r="N200" s="91"/>
      <c r="O200" s="91"/>
      <c r="P200" s="91"/>
      <c r="Q200" s="91"/>
      <c r="R200" s="91"/>
    </row>
    <row r="201" spans="1:18" ht="15.75" customHeight="1" thickBot="1">
      <c r="A201" s="137" t="s">
        <v>792</v>
      </c>
      <c r="B201" s="137" t="s">
        <v>801</v>
      </c>
      <c r="C201" s="140">
        <v>25.555641600000001</v>
      </c>
      <c r="D201" s="140">
        <v>0</v>
      </c>
      <c r="E201" s="140">
        <v>25.555641600000001</v>
      </c>
      <c r="F201" s="137"/>
      <c r="G201" s="140">
        <v>81</v>
      </c>
      <c r="H201" s="140">
        <v>107</v>
      </c>
      <c r="I201" s="141" t="s">
        <v>548</v>
      </c>
      <c r="J201" s="141" t="s">
        <v>549</v>
      </c>
      <c r="K201" s="141" t="s">
        <v>707</v>
      </c>
      <c r="L201" s="91" t="str">
        <f t="shared" si="8"/>
        <v/>
      </c>
      <c r="M201" s="91" t="str">
        <f t="shared" si="9"/>
        <v/>
      </c>
      <c r="N201" s="91"/>
      <c r="O201" s="91"/>
      <c r="P201" s="91"/>
      <c r="Q201" s="91"/>
      <c r="R201" s="91"/>
    </row>
    <row r="202" spans="1:18" ht="15.75" customHeight="1" thickBot="1">
      <c r="A202" s="137" t="s">
        <v>792</v>
      </c>
      <c r="B202" s="137" t="s">
        <v>802</v>
      </c>
      <c r="C202" s="140">
        <v>100.87164180000001</v>
      </c>
      <c r="D202" s="140">
        <v>0</v>
      </c>
      <c r="E202" s="140">
        <v>100.87164180000001</v>
      </c>
      <c r="F202" s="137"/>
      <c r="G202" s="140">
        <v>81</v>
      </c>
      <c r="H202" s="140">
        <v>108</v>
      </c>
      <c r="I202" s="141" t="s">
        <v>548</v>
      </c>
      <c r="J202" s="141" t="s">
        <v>552</v>
      </c>
      <c r="K202" s="141" t="s">
        <v>707</v>
      </c>
      <c r="L202" s="91" t="str">
        <f t="shared" si="8"/>
        <v/>
      </c>
      <c r="M202" s="91" t="str">
        <f t="shared" si="9"/>
        <v/>
      </c>
      <c r="N202" s="91"/>
      <c r="O202" s="91"/>
      <c r="P202" s="91"/>
      <c r="Q202" s="91"/>
      <c r="R202" s="91"/>
    </row>
    <row r="203" spans="1:18" ht="15.75" customHeight="1" thickBot="1">
      <c r="A203" s="137" t="s">
        <v>797</v>
      </c>
      <c r="B203" s="137" t="s">
        <v>798</v>
      </c>
      <c r="C203" s="140">
        <v>1283.5930000000001</v>
      </c>
      <c r="D203" s="140">
        <v>0</v>
      </c>
      <c r="E203" s="140">
        <v>1283.5930000000001</v>
      </c>
      <c r="F203" s="137"/>
      <c r="G203" s="140">
        <v>82</v>
      </c>
      <c r="H203" s="140">
        <v>83</v>
      </c>
      <c r="I203" s="141" t="s">
        <v>548</v>
      </c>
      <c r="J203" s="141" t="s">
        <v>548</v>
      </c>
      <c r="K203" s="141" t="s">
        <v>701</v>
      </c>
      <c r="L203" s="91" t="str">
        <f t="shared" si="8"/>
        <v/>
      </c>
      <c r="M203" s="91" t="str">
        <f t="shared" si="9"/>
        <v/>
      </c>
      <c r="N203" s="91"/>
      <c r="O203" s="91"/>
      <c r="P203" s="91"/>
      <c r="Q203" s="91"/>
      <c r="R203" s="91"/>
    </row>
    <row r="204" spans="1:18" ht="15.75" customHeight="1" thickBot="1">
      <c r="A204" s="137" t="s">
        <v>798</v>
      </c>
      <c r="B204" s="137" t="s">
        <v>799</v>
      </c>
      <c r="C204" s="140">
        <v>320.9788585</v>
      </c>
      <c r="D204" s="140">
        <v>0</v>
      </c>
      <c r="E204" s="140">
        <v>320.9788585</v>
      </c>
      <c r="F204" s="137"/>
      <c r="G204" s="140">
        <v>83</v>
      </c>
      <c r="H204" s="140">
        <v>105</v>
      </c>
      <c r="I204" s="141" t="s">
        <v>548</v>
      </c>
      <c r="J204" s="141" t="s">
        <v>549</v>
      </c>
      <c r="K204" s="141" t="s">
        <v>707</v>
      </c>
      <c r="L204" s="91" t="str">
        <f t="shared" si="8"/>
        <v/>
      </c>
      <c r="M204" s="91" t="str">
        <f t="shared" si="9"/>
        <v/>
      </c>
      <c r="N204" s="91"/>
      <c r="O204" s="91"/>
      <c r="P204" s="91"/>
      <c r="Q204" s="91"/>
      <c r="R204" s="91"/>
    </row>
    <row r="205" spans="1:18" ht="15.75" customHeight="1" thickBot="1">
      <c r="A205" s="137" t="s">
        <v>798</v>
      </c>
      <c r="B205" s="137" t="s">
        <v>801</v>
      </c>
      <c r="C205" s="140">
        <v>801.76566249999996</v>
      </c>
      <c r="D205" s="140">
        <v>0</v>
      </c>
      <c r="E205" s="140">
        <v>801.76566249999996</v>
      </c>
      <c r="F205" s="137"/>
      <c r="G205" s="140">
        <v>83</v>
      </c>
      <c r="H205" s="140">
        <v>107</v>
      </c>
      <c r="I205" s="141" t="s">
        <v>548</v>
      </c>
      <c r="J205" s="141" t="s">
        <v>549</v>
      </c>
      <c r="K205" s="141" t="s">
        <v>707</v>
      </c>
      <c r="L205" s="91" t="str">
        <f t="shared" si="8"/>
        <v/>
      </c>
      <c r="M205" s="91" t="str">
        <f t="shared" si="9"/>
        <v/>
      </c>
      <c r="N205" s="91"/>
      <c r="O205" s="91"/>
      <c r="P205" s="91"/>
      <c r="Q205" s="91"/>
      <c r="R205" s="91"/>
    </row>
    <row r="206" spans="1:18" ht="15.75" customHeight="1" thickBot="1">
      <c r="A206" s="137" t="s">
        <v>781</v>
      </c>
      <c r="B206" s="137" t="s">
        <v>777</v>
      </c>
      <c r="C206" s="140">
        <v>3000</v>
      </c>
      <c r="D206" s="140">
        <v>0</v>
      </c>
      <c r="E206" s="140">
        <v>3000</v>
      </c>
      <c r="F206" s="137"/>
      <c r="G206" s="140">
        <v>84</v>
      </c>
      <c r="H206" s="140">
        <v>85</v>
      </c>
      <c r="I206" s="141" t="s">
        <v>560</v>
      </c>
      <c r="J206" s="141" t="s">
        <v>539</v>
      </c>
      <c r="K206" s="141" t="s">
        <v>707</v>
      </c>
      <c r="L206" s="91" t="str">
        <f t="shared" si="8"/>
        <v/>
      </c>
      <c r="M206" s="91" t="str">
        <f t="shared" si="9"/>
        <v/>
      </c>
      <c r="N206" s="91"/>
      <c r="O206" s="91"/>
      <c r="P206" s="91"/>
      <c r="Q206" s="91"/>
      <c r="R206" s="91"/>
    </row>
    <row r="207" spans="1:18" ht="15.75" customHeight="1" thickBot="1">
      <c r="A207" s="137" t="s">
        <v>781</v>
      </c>
      <c r="B207" s="137" t="s">
        <v>803</v>
      </c>
      <c r="C207" s="140">
        <v>449.33731340000003</v>
      </c>
      <c r="D207" s="140">
        <v>0</v>
      </c>
      <c r="E207" s="140">
        <v>449.33731340000003</v>
      </c>
      <c r="F207" s="137"/>
      <c r="G207" s="140">
        <v>84</v>
      </c>
      <c r="H207" s="140">
        <v>92</v>
      </c>
      <c r="I207" s="141" t="s">
        <v>560</v>
      </c>
      <c r="J207" s="141" t="s">
        <v>577</v>
      </c>
      <c r="K207" s="141" t="s">
        <v>707</v>
      </c>
      <c r="L207" s="91" t="str">
        <f t="shared" si="8"/>
        <v/>
      </c>
      <c r="M207" s="91" t="str">
        <f t="shared" si="9"/>
        <v/>
      </c>
      <c r="N207" s="91"/>
      <c r="O207" s="91"/>
      <c r="P207" s="91"/>
      <c r="Q207" s="91"/>
      <c r="R207" s="91"/>
    </row>
    <row r="208" spans="1:18" ht="15.75" customHeight="1" thickBot="1">
      <c r="A208" s="137" t="s">
        <v>777</v>
      </c>
      <c r="B208" s="137" t="s">
        <v>784</v>
      </c>
      <c r="C208" s="140">
        <v>3957.5169999999998</v>
      </c>
      <c r="D208" s="140">
        <v>0</v>
      </c>
      <c r="E208" s="140">
        <v>3957.5169999999998</v>
      </c>
      <c r="F208" s="137"/>
      <c r="G208" s="140">
        <v>85</v>
      </c>
      <c r="H208" s="140">
        <v>86</v>
      </c>
      <c r="I208" s="141" t="s">
        <v>539</v>
      </c>
      <c r="J208" s="141" t="s">
        <v>553</v>
      </c>
      <c r="K208" s="141" t="s">
        <v>707</v>
      </c>
      <c r="L208" s="91" t="str">
        <f t="shared" si="8"/>
        <v/>
      </c>
      <c r="M208" s="91" t="str">
        <f t="shared" si="9"/>
        <v/>
      </c>
      <c r="N208" s="91"/>
      <c r="O208" s="91"/>
      <c r="P208" s="91"/>
      <c r="Q208" s="91"/>
      <c r="R208" s="91"/>
    </row>
    <row r="209" spans="1:18" ht="15.75" customHeight="1" thickBot="1">
      <c r="A209" s="137" t="s">
        <v>777</v>
      </c>
      <c r="B209" s="137" t="s">
        <v>785</v>
      </c>
      <c r="C209" s="140">
        <v>1662.681</v>
      </c>
      <c r="D209" s="140">
        <v>0</v>
      </c>
      <c r="E209" s="140">
        <v>1662.681</v>
      </c>
      <c r="F209" s="137"/>
      <c r="G209" s="140">
        <v>85</v>
      </c>
      <c r="H209" s="140">
        <v>87</v>
      </c>
      <c r="I209" s="141" t="s">
        <v>539</v>
      </c>
      <c r="J209" s="141" t="s">
        <v>559</v>
      </c>
      <c r="K209" s="141" t="s">
        <v>707</v>
      </c>
      <c r="L209" s="91" t="str">
        <f t="shared" si="8"/>
        <v/>
      </c>
      <c r="M209" s="91" t="str">
        <f t="shared" si="9"/>
        <v/>
      </c>
      <c r="N209" s="91"/>
      <c r="O209" s="91"/>
      <c r="P209" s="91"/>
      <c r="Q209" s="91"/>
      <c r="R209" s="91"/>
    </row>
    <row r="210" spans="1:18" ht="15.75" customHeight="1" thickBot="1">
      <c r="A210" s="137" t="s">
        <v>777</v>
      </c>
      <c r="B210" s="137" t="s">
        <v>803</v>
      </c>
      <c r="C210" s="140">
        <v>1023.337407</v>
      </c>
      <c r="D210" s="140">
        <v>0</v>
      </c>
      <c r="E210" s="140">
        <v>1023.337407</v>
      </c>
      <c r="F210" s="137"/>
      <c r="G210" s="140">
        <v>85</v>
      </c>
      <c r="H210" s="140">
        <v>92</v>
      </c>
      <c r="I210" s="141" t="s">
        <v>539</v>
      </c>
      <c r="J210" s="141" t="s">
        <v>577</v>
      </c>
      <c r="K210" s="141" t="s">
        <v>707</v>
      </c>
      <c r="L210" s="91" t="str">
        <f t="shared" si="8"/>
        <v/>
      </c>
      <c r="M210" s="91" t="str">
        <f t="shared" si="9"/>
        <v/>
      </c>
      <c r="N210" s="91"/>
      <c r="O210" s="91"/>
      <c r="P210" s="91"/>
      <c r="Q210" s="91"/>
      <c r="R210" s="91"/>
    </row>
    <row r="211" spans="1:18" ht="15.75" customHeight="1" thickBot="1">
      <c r="A211" s="137" t="s">
        <v>784</v>
      </c>
      <c r="B211" s="137" t="s">
        <v>785</v>
      </c>
      <c r="C211" s="140">
        <v>1254.23</v>
      </c>
      <c r="D211" s="140">
        <v>0</v>
      </c>
      <c r="E211" s="140">
        <v>1254.23</v>
      </c>
      <c r="F211" s="137"/>
      <c r="G211" s="140">
        <v>86</v>
      </c>
      <c r="H211" s="140">
        <v>87</v>
      </c>
      <c r="I211" s="141" t="s">
        <v>553</v>
      </c>
      <c r="J211" s="141" t="s">
        <v>559</v>
      </c>
      <c r="K211" s="141" t="s">
        <v>707</v>
      </c>
      <c r="L211" s="91" t="str">
        <f t="shared" si="8"/>
        <v/>
      </c>
      <c r="M211" s="91" t="str">
        <f t="shared" si="9"/>
        <v/>
      </c>
      <c r="N211" s="91"/>
      <c r="O211" s="91"/>
      <c r="P211" s="91"/>
      <c r="Q211" s="91"/>
      <c r="R211" s="91"/>
    </row>
    <row r="212" spans="1:18" ht="15.75" customHeight="1" thickBot="1">
      <c r="A212" s="137" t="s">
        <v>785</v>
      </c>
      <c r="B212" s="137" t="s">
        <v>804</v>
      </c>
      <c r="C212" s="140">
        <v>1412.295331</v>
      </c>
      <c r="D212" s="140">
        <v>0</v>
      </c>
      <c r="E212" s="140">
        <v>1412.295331</v>
      </c>
      <c r="F212" s="137"/>
      <c r="G212" s="140">
        <v>87</v>
      </c>
      <c r="H212" s="140">
        <v>88</v>
      </c>
      <c r="I212" s="141" t="s">
        <v>559</v>
      </c>
      <c r="J212" s="141" t="s">
        <v>559</v>
      </c>
      <c r="K212" s="141" t="s">
        <v>701</v>
      </c>
      <c r="L212" s="91" t="str">
        <f t="shared" si="8"/>
        <v/>
      </c>
      <c r="M212" s="91" t="str">
        <f t="shared" si="9"/>
        <v/>
      </c>
      <c r="N212" s="91"/>
      <c r="O212" s="91"/>
      <c r="P212" s="91"/>
      <c r="Q212" s="91"/>
      <c r="R212" s="91"/>
    </row>
    <row r="213" spans="1:18" ht="15.75" customHeight="1" thickBot="1">
      <c r="A213" s="137" t="s">
        <v>785</v>
      </c>
      <c r="B213" s="137" t="s">
        <v>805</v>
      </c>
      <c r="C213" s="140">
        <v>1162.2706949999999</v>
      </c>
      <c r="D213" s="140">
        <v>0</v>
      </c>
      <c r="E213" s="140">
        <v>1162.2706949999999</v>
      </c>
      <c r="F213" s="137"/>
      <c r="G213" s="140">
        <v>87</v>
      </c>
      <c r="H213" s="140">
        <v>89</v>
      </c>
      <c r="I213" s="141" t="s">
        <v>559</v>
      </c>
      <c r="J213" s="141" t="s">
        <v>536</v>
      </c>
      <c r="K213" s="141" t="s">
        <v>707</v>
      </c>
      <c r="L213" s="91" t="str">
        <f t="shared" si="8"/>
        <v/>
      </c>
      <c r="M213" s="91" t="str">
        <f t="shared" si="9"/>
        <v/>
      </c>
      <c r="N213" s="91"/>
      <c r="O213" s="91"/>
      <c r="P213" s="91"/>
      <c r="Q213" s="91"/>
      <c r="R213" s="91"/>
    </row>
    <row r="214" spans="1:18" ht="15.75" customHeight="1" thickBot="1">
      <c r="A214" s="137" t="s">
        <v>785</v>
      </c>
      <c r="B214" s="137" t="s">
        <v>806</v>
      </c>
      <c r="C214" s="140">
        <v>1837.7293050000001</v>
      </c>
      <c r="D214" s="140">
        <v>0</v>
      </c>
      <c r="E214" s="140">
        <v>1837.7293050000001</v>
      </c>
      <c r="F214" s="137"/>
      <c r="G214" s="140">
        <v>87</v>
      </c>
      <c r="H214" s="140">
        <v>90</v>
      </c>
      <c r="I214" s="141" t="s">
        <v>559</v>
      </c>
      <c r="J214" s="141" t="s">
        <v>536</v>
      </c>
      <c r="K214" s="141" t="s">
        <v>707</v>
      </c>
      <c r="L214" s="91" t="str">
        <f t="shared" si="8"/>
        <v/>
      </c>
      <c r="M214" s="91" t="str">
        <f t="shared" si="9"/>
        <v/>
      </c>
      <c r="N214" s="91"/>
      <c r="O214" s="91"/>
      <c r="P214" s="91"/>
      <c r="Q214" s="91"/>
      <c r="R214" s="91"/>
    </row>
    <row r="215" spans="1:18" ht="15.75" customHeight="1" thickBot="1">
      <c r="A215" s="137" t="s">
        <v>785</v>
      </c>
      <c r="B215" s="137" t="s">
        <v>803</v>
      </c>
      <c r="C215" s="140">
        <v>483.36726179999999</v>
      </c>
      <c r="D215" s="140">
        <v>0</v>
      </c>
      <c r="E215" s="140">
        <v>483.36726179999999</v>
      </c>
      <c r="F215" s="137"/>
      <c r="G215" s="140">
        <v>87</v>
      </c>
      <c r="H215" s="140">
        <v>92</v>
      </c>
      <c r="I215" s="141" t="s">
        <v>559</v>
      </c>
      <c r="J215" s="141" t="s">
        <v>577</v>
      </c>
      <c r="K215" s="141" t="s">
        <v>707</v>
      </c>
      <c r="L215" s="91" t="str">
        <f t="shared" si="8"/>
        <v/>
      </c>
      <c r="M215" s="91" t="str">
        <f t="shared" si="9"/>
        <v/>
      </c>
      <c r="N215" s="91"/>
      <c r="O215" s="91"/>
      <c r="P215" s="91"/>
      <c r="Q215" s="91"/>
      <c r="R215" s="91"/>
    </row>
    <row r="216" spans="1:18" ht="15.75" customHeight="1" thickBot="1">
      <c r="A216" s="137" t="s">
        <v>804</v>
      </c>
      <c r="B216" s="137" t="s">
        <v>805</v>
      </c>
      <c r="C216" s="140">
        <v>1929.878835</v>
      </c>
      <c r="D216" s="140">
        <v>0</v>
      </c>
      <c r="E216" s="140">
        <v>1929.878835</v>
      </c>
      <c r="F216" s="137"/>
      <c r="G216" s="140">
        <v>88</v>
      </c>
      <c r="H216" s="140">
        <v>89</v>
      </c>
      <c r="I216" s="141" t="s">
        <v>559</v>
      </c>
      <c r="J216" s="141" t="s">
        <v>536</v>
      </c>
      <c r="K216" s="141" t="s">
        <v>707</v>
      </c>
      <c r="L216" s="91" t="str">
        <f t="shared" si="8"/>
        <v/>
      </c>
      <c r="M216" s="91" t="str">
        <f t="shared" si="9"/>
        <v/>
      </c>
      <c r="N216" s="91"/>
      <c r="O216" s="91"/>
      <c r="P216" s="91"/>
      <c r="Q216" s="91"/>
      <c r="R216" s="91"/>
    </row>
    <row r="217" spans="1:18" ht="15.75" customHeight="1" thickBot="1">
      <c r="A217" s="137" t="s">
        <v>804</v>
      </c>
      <c r="B217" s="137" t="s">
        <v>803</v>
      </c>
      <c r="C217" s="140">
        <v>1970.902</v>
      </c>
      <c r="D217" s="140">
        <v>0</v>
      </c>
      <c r="E217" s="140">
        <v>1970.902</v>
      </c>
      <c r="F217" s="137"/>
      <c r="G217" s="140">
        <v>88</v>
      </c>
      <c r="H217" s="140">
        <v>92</v>
      </c>
      <c r="I217" s="141" t="s">
        <v>559</v>
      </c>
      <c r="J217" s="141" t="s">
        <v>577</v>
      </c>
      <c r="K217" s="141" t="s">
        <v>707</v>
      </c>
      <c r="L217" s="91" t="str">
        <f t="shared" si="8"/>
        <v/>
      </c>
      <c r="M217" s="91" t="str">
        <f t="shared" si="9"/>
        <v/>
      </c>
      <c r="N217" s="91"/>
      <c r="O217" s="91"/>
      <c r="P217" s="91"/>
      <c r="Q217" s="91"/>
      <c r="R217" s="91"/>
    </row>
    <row r="218" spans="1:18" ht="15.75" customHeight="1" thickBot="1">
      <c r="A218" s="137" t="s">
        <v>805</v>
      </c>
      <c r="B218" s="137" t="s">
        <v>806</v>
      </c>
      <c r="C218" s="140">
        <v>4608.0730000000003</v>
      </c>
      <c r="D218" s="140">
        <v>0</v>
      </c>
      <c r="E218" s="140">
        <v>4608.0730000000003</v>
      </c>
      <c r="F218" s="137"/>
      <c r="G218" s="140">
        <v>89</v>
      </c>
      <c r="H218" s="140">
        <v>90</v>
      </c>
      <c r="I218" s="141" t="s">
        <v>536</v>
      </c>
      <c r="J218" s="141" t="s">
        <v>536</v>
      </c>
      <c r="K218" s="141" t="s">
        <v>701</v>
      </c>
      <c r="L218" s="91" t="str">
        <f t="shared" si="8"/>
        <v/>
      </c>
      <c r="M218" s="91" t="str">
        <f t="shared" si="9"/>
        <v/>
      </c>
      <c r="N218" s="91"/>
      <c r="O218" s="91"/>
      <c r="P218" s="91"/>
      <c r="Q218" s="91"/>
      <c r="R218" s="91"/>
    </row>
    <row r="219" spans="1:18" ht="15.75" customHeight="1" thickBot="1">
      <c r="A219" s="137" t="s">
        <v>805</v>
      </c>
      <c r="B219" s="137" t="s">
        <v>803</v>
      </c>
      <c r="C219" s="140">
        <v>1349.1449689999999</v>
      </c>
      <c r="D219" s="140">
        <v>0</v>
      </c>
      <c r="E219" s="140">
        <v>1349.1449689999999</v>
      </c>
      <c r="F219" s="137"/>
      <c r="G219" s="140">
        <v>89</v>
      </c>
      <c r="H219" s="140">
        <v>92</v>
      </c>
      <c r="I219" s="141" t="s">
        <v>536</v>
      </c>
      <c r="J219" s="141" t="s">
        <v>577</v>
      </c>
      <c r="K219" s="141" t="s">
        <v>707</v>
      </c>
      <c r="L219" s="91" t="str">
        <f t="shared" si="8"/>
        <v/>
      </c>
      <c r="M219" s="91" t="str">
        <f t="shared" si="9"/>
        <v/>
      </c>
      <c r="N219" s="91"/>
      <c r="O219" s="91"/>
      <c r="P219" s="91"/>
      <c r="Q219" s="91"/>
      <c r="R219" s="91"/>
    </row>
    <row r="220" spans="1:18" ht="15.75" customHeight="1" thickBot="1">
      <c r="A220" s="137" t="s">
        <v>805</v>
      </c>
      <c r="B220" s="137" t="s">
        <v>807</v>
      </c>
      <c r="C220" s="140">
        <v>992.15309999999999</v>
      </c>
      <c r="D220" s="140">
        <v>0</v>
      </c>
      <c r="E220" s="140">
        <v>992.15309999999999</v>
      </c>
      <c r="F220" s="137"/>
      <c r="G220" s="140">
        <v>89</v>
      </c>
      <c r="H220" s="140">
        <v>94</v>
      </c>
      <c r="I220" s="141" t="s">
        <v>536</v>
      </c>
      <c r="J220" s="141" t="s">
        <v>545</v>
      </c>
      <c r="K220" s="141" t="s">
        <v>707</v>
      </c>
      <c r="L220" s="91" t="str">
        <f t="shared" si="8"/>
        <v/>
      </c>
      <c r="M220" s="91" t="str">
        <f t="shared" si="9"/>
        <v/>
      </c>
      <c r="N220" s="91"/>
      <c r="O220" s="91"/>
      <c r="P220" s="91"/>
      <c r="Q220" s="91"/>
      <c r="R220" s="91"/>
    </row>
    <row r="221" spans="1:18" ht="15.75" customHeight="1" thickBot="1">
      <c r="A221" s="137" t="s">
        <v>806</v>
      </c>
      <c r="B221" s="137" t="s">
        <v>808</v>
      </c>
      <c r="C221" s="140">
        <v>2856.8809999999999</v>
      </c>
      <c r="D221" s="140">
        <v>0</v>
      </c>
      <c r="E221" s="140">
        <v>2856.8809999999999</v>
      </c>
      <c r="F221" s="137"/>
      <c r="G221" s="140">
        <v>90</v>
      </c>
      <c r="H221" s="140">
        <v>91</v>
      </c>
      <c r="I221" s="141" t="s">
        <v>536</v>
      </c>
      <c r="J221" s="141" t="s">
        <v>544</v>
      </c>
      <c r="K221" s="141" t="s">
        <v>707</v>
      </c>
      <c r="L221" s="91" t="str">
        <f t="shared" si="8"/>
        <v/>
      </c>
      <c r="M221" s="91" t="str">
        <f t="shared" si="9"/>
        <v/>
      </c>
      <c r="N221" s="91"/>
      <c r="O221" s="91"/>
      <c r="P221" s="91"/>
      <c r="Q221" s="91"/>
      <c r="R221" s="91"/>
    </row>
    <row r="222" spans="1:18" ht="15.75" customHeight="1" thickBot="1">
      <c r="A222" s="137" t="s">
        <v>806</v>
      </c>
      <c r="B222" s="137" t="s">
        <v>807</v>
      </c>
      <c r="C222" s="140">
        <v>5066.1180000000004</v>
      </c>
      <c r="D222" s="140">
        <v>0</v>
      </c>
      <c r="E222" s="140">
        <v>5066.1180000000004</v>
      </c>
      <c r="F222" s="137"/>
      <c r="G222" s="140">
        <v>90</v>
      </c>
      <c r="H222" s="140">
        <v>94</v>
      </c>
      <c r="I222" s="141" t="s">
        <v>536</v>
      </c>
      <c r="J222" s="141" t="s">
        <v>545</v>
      </c>
      <c r="K222" s="141" t="s">
        <v>707</v>
      </c>
      <c r="L222" s="91" t="str">
        <f t="shared" si="8"/>
        <v/>
      </c>
      <c r="M222" s="91" t="str">
        <f t="shared" si="9"/>
        <v/>
      </c>
      <c r="N222" s="91"/>
      <c r="O222" s="91"/>
      <c r="P222" s="91"/>
      <c r="Q222" s="91"/>
      <c r="R222" s="91"/>
    </row>
    <row r="223" spans="1:18" ht="15.75" customHeight="1" thickBot="1">
      <c r="A223" s="137" t="s">
        <v>808</v>
      </c>
      <c r="B223" s="137" t="s">
        <v>807</v>
      </c>
      <c r="C223" s="140">
        <v>640.53470000000004</v>
      </c>
      <c r="D223" s="140">
        <v>0</v>
      </c>
      <c r="E223" s="140">
        <v>640.53470000000004</v>
      </c>
      <c r="F223" s="137"/>
      <c r="G223" s="140">
        <v>91</v>
      </c>
      <c r="H223" s="140">
        <v>94</v>
      </c>
      <c r="I223" s="141" t="s">
        <v>544</v>
      </c>
      <c r="J223" s="141" t="s">
        <v>545</v>
      </c>
      <c r="K223" s="141" t="s">
        <v>707</v>
      </c>
      <c r="L223" s="91" t="str">
        <f t="shared" si="8"/>
        <v/>
      </c>
      <c r="M223" s="91" t="str">
        <f t="shared" si="9"/>
        <v/>
      </c>
      <c r="N223" s="91"/>
      <c r="O223" s="91"/>
      <c r="P223" s="91"/>
      <c r="Q223" s="91"/>
      <c r="R223" s="91"/>
    </row>
    <row r="224" spans="1:18" ht="15.75" customHeight="1" thickBot="1">
      <c r="A224" s="137" t="s">
        <v>808</v>
      </c>
      <c r="B224" s="137" t="s">
        <v>809</v>
      </c>
      <c r="C224" s="140">
        <v>1152.2535210000001</v>
      </c>
      <c r="D224" s="140">
        <v>0</v>
      </c>
      <c r="E224" s="140">
        <v>1152.2535210000001</v>
      </c>
      <c r="F224" s="137"/>
      <c r="G224" s="140">
        <v>91</v>
      </c>
      <c r="H224" s="140">
        <v>101</v>
      </c>
      <c r="I224" s="141" t="s">
        <v>544</v>
      </c>
      <c r="J224" s="141" t="s">
        <v>544</v>
      </c>
      <c r="K224" s="141" t="s">
        <v>701</v>
      </c>
      <c r="L224" s="91" t="str">
        <f t="shared" si="8"/>
        <v/>
      </c>
      <c r="M224" s="91" t="str">
        <f t="shared" si="9"/>
        <v/>
      </c>
      <c r="N224" s="91"/>
      <c r="O224" s="91"/>
      <c r="P224" s="91"/>
      <c r="Q224" s="91"/>
      <c r="R224" s="91"/>
    </row>
    <row r="225" spans="1:18" ht="15.75" customHeight="1" thickBot="1">
      <c r="A225" s="137" t="s">
        <v>803</v>
      </c>
      <c r="B225" s="137" t="s">
        <v>800</v>
      </c>
      <c r="C225" s="140">
        <v>4832.3216709999997</v>
      </c>
      <c r="D225" s="140">
        <v>0</v>
      </c>
      <c r="E225" s="140">
        <v>4832.3216709999997</v>
      </c>
      <c r="F225" s="137"/>
      <c r="G225" s="140">
        <v>92</v>
      </c>
      <c r="H225" s="140">
        <v>93</v>
      </c>
      <c r="I225" s="141" t="s">
        <v>577</v>
      </c>
      <c r="J225" s="141" t="s">
        <v>552</v>
      </c>
      <c r="K225" s="141" t="s">
        <v>707</v>
      </c>
      <c r="L225" s="91" t="str">
        <f t="shared" si="8"/>
        <v/>
      </c>
      <c r="M225" s="91" t="str">
        <f t="shared" si="9"/>
        <v/>
      </c>
      <c r="N225" s="91"/>
      <c r="O225" s="91"/>
      <c r="P225" s="91"/>
      <c r="Q225" s="91"/>
      <c r="R225" s="91"/>
    </row>
    <row r="226" spans="1:18" ht="15.75" customHeight="1" thickBot="1">
      <c r="A226" s="137" t="s">
        <v>803</v>
      </c>
      <c r="B226" s="137" t="s">
        <v>807</v>
      </c>
      <c r="C226" s="140">
        <v>720.97619659999998</v>
      </c>
      <c r="D226" s="140">
        <v>0</v>
      </c>
      <c r="E226" s="140">
        <v>720.97619659999998</v>
      </c>
      <c r="F226" s="137"/>
      <c r="G226" s="140">
        <v>92</v>
      </c>
      <c r="H226" s="140">
        <v>94</v>
      </c>
      <c r="I226" s="141" t="s">
        <v>577</v>
      </c>
      <c r="J226" s="141" t="s">
        <v>545</v>
      </c>
      <c r="K226" s="141" t="s">
        <v>707</v>
      </c>
      <c r="L226" s="91" t="str">
        <f t="shared" si="8"/>
        <v/>
      </c>
      <c r="M226" s="91" t="str">
        <f t="shared" si="9"/>
        <v/>
      </c>
      <c r="N226" s="91"/>
      <c r="O226" s="91"/>
      <c r="P226" s="91"/>
      <c r="Q226" s="91"/>
      <c r="R226" s="91"/>
    </row>
    <row r="227" spans="1:18" ht="15.75" customHeight="1" thickBot="1">
      <c r="A227" s="137" t="s">
        <v>803</v>
      </c>
      <c r="B227" s="137" t="s">
        <v>810</v>
      </c>
      <c r="C227" s="140">
        <v>3600</v>
      </c>
      <c r="D227" s="140">
        <v>0</v>
      </c>
      <c r="E227" s="140">
        <v>3600</v>
      </c>
      <c r="F227" s="137"/>
      <c r="G227" s="140">
        <v>92</v>
      </c>
      <c r="H227" s="140">
        <v>97</v>
      </c>
      <c r="I227" s="141" t="s">
        <v>577</v>
      </c>
      <c r="J227" s="141" t="s">
        <v>568</v>
      </c>
      <c r="K227" s="141" t="s">
        <v>707</v>
      </c>
      <c r="L227" s="91" t="str">
        <f t="shared" si="8"/>
        <v/>
      </c>
      <c r="M227" s="91" t="str">
        <f t="shared" si="9"/>
        <v/>
      </c>
      <c r="N227" s="91"/>
      <c r="O227" s="91"/>
      <c r="P227" s="91"/>
      <c r="Q227" s="91"/>
      <c r="R227" s="91"/>
    </row>
    <row r="228" spans="1:18" ht="15.75" customHeight="1" thickBot="1">
      <c r="A228" s="137" t="s">
        <v>803</v>
      </c>
      <c r="B228" s="137" t="s">
        <v>802</v>
      </c>
      <c r="C228" s="140">
        <v>3286.599209</v>
      </c>
      <c r="D228" s="140">
        <v>0</v>
      </c>
      <c r="E228" s="140">
        <v>3286.599209</v>
      </c>
      <c r="F228" s="137"/>
      <c r="G228" s="140">
        <v>92</v>
      </c>
      <c r="H228" s="140">
        <v>108</v>
      </c>
      <c r="I228" s="141" t="s">
        <v>577</v>
      </c>
      <c r="J228" s="141" t="s">
        <v>552</v>
      </c>
      <c r="K228" s="141" t="s">
        <v>707</v>
      </c>
      <c r="L228" s="91" t="str">
        <f t="shared" si="8"/>
        <v/>
      </c>
      <c r="M228" s="91" t="str">
        <f t="shared" si="9"/>
        <v/>
      </c>
      <c r="N228" s="91"/>
      <c r="O228" s="91"/>
      <c r="P228" s="91"/>
      <c r="Q228" s="91"/>
      <c r="R228" s="91"/>
    </row>
    <row r="229" spans="1:18" ht="15.75" customHeight="1" thickBot="1">
      <c r="A229" s="137" t="s">
        <v>803</v>
      </c>
      <c r="B229" s="137" t="s">
        <v>811</v>
      </c>
      <c r="C229" s="140">
        <v>229.32</v>
      </c>
      <c r="D229" s="140">
        <v>0</v>
      </c>
      <c r="E229" s="140">
        <v>229.32</v>
      </c>
      <c r="F229" s="137"/>
      <c r="G229" s="140">
        <v>92</v>
      </c>
      <c r="H229" s="140">
        <v>109</v>
      </c>
      <c r="I229" s="141" t="s">
        <v>577</v>
      </c>
      <c r="J229" s="141" t="s">
        <v>552</v>
      </c>
      <c r="K229" s="141" t="s">
        <v>707</v>
      </c>
      <c r="L229" s="91" t="str">
        <f t="shared" si="8"/>
        <v/>
      </c>
      <c r="M229" s="91" t="str">
        <f t="shared" si="9"/>
        <v/>
      </c>
      <c r="N229" s="91"/>
      <c r="O229" s="91"/>
      <c r="P229" s="91"/>
      <c r="Q229" s="91"/>
      <c r="R229" s="91"/>
    </row>
    <row r="230" spans="1:18" ht="15.75" customHeight="1" thickBot="1">
      <c r="A230" s="137" t="s">
        <v>803</v>
      </c>
      <c r="B230" s="137" t="s">
        <v>812</v>
      </c>
      <c r="C230" s="140">
        <v>127.2095559</v>
      </c>
      <c r="D230" s="140">
        <v>0</v>
      </c>
      <c r="E230" s="140">
        <v>127.2095559</v>
      </c>
      <c r="F230" s="137"/>
      <c r="G230" s="140">
        <v>92</v>
      </c>
      <c r="H230" s="140">
        <v>118</v>
      </c>
      <c r="I230" s="141" t="s">
        <v>577</v>
      </c>
      <c r="J230" s="141" t="s">
        <v>581</v>
      </c>
      <c r="K230" s="141" t="s">
        <v>707</v>
      </c>
      <c r="L230" s="91" t="str">
        <f t="shared" si="8"/>
        <v/>
      </c>
      <c r="M230" s="91" t="str">
        <f t="shared" si="9"/>
        <v/>
      </c>
      <c r="N230" s="91"/>
      <c r="O230" s="91"/>
      <c r="P230" s="91"/>
      <c r="Q230" s="91"/>
      <c r="R230" s="91"/>
    </row>
    <row r="231" spans="1:18" ht="15.75" customHeight="1" thickBot="1">
      <c r="A231" s="137" t="s">
        <v>800</v>
      </c>
      <c r="B231" s="137" t="s">
        <v>802</v>
      </c>
      <c r="C231" s="140">
        <v>2012.326</v>
      </c>
      <c r="D231" s="140">
        <v>0</v>
      </c>
      <c r="E231" s="140">
        <v>2012.326</v>
      </c>
      <c r="F231" s="137"/>
      <c r="G231" s="140">
        <v>93</v>
      </c>
      <c r="H231" s="140">
        <v>108</v>
      </c>
      <c r="I231" s="141" t="s">
        <v>552</v>
      </c>
      <c r="J231" s="141" t="s">
        <v>552</v>
      </c>
      <c r="K231" s="141" t="s">
        <v>701</v>
      </c>
      <c r="L231" s="91" t="str">
        <f t="shared" si="8"/>
        <v/>
      </c>
      <c r="M231" s="91" t="str">
        <f t="shared" si="9"/>
        <v/>
      </c>
      <c r="N231" s="91"/>
      <c r="O231" s="91"/>
      <c r="P231" s="91"/>
      <c r="Q231" s="91"/>
      <c r="R231" s="91"/>
    </row>
    <row r="232" spans="1:18" ht="15.75" customHeight="1" thickBot="1">
      <c r="A232" s="137" t="s">
        <v>800</v>
      </c>
      <c r="B232" s="137" t="s">
        <v>811</v>
      </c>
      <c r="C232" s="140">
        <v>1459.04</v>
      </c>
      <c r="D232" s="140">
        <v>0</v>
      </c>
      <c r="E232" s="140">
        <v>1459.04</v>
      </c>
      <c r="F232" s="137"/>
      <c r="G232" s="140">
        <v>93</v>
      </c>
      <c r="H232" s="140">
        <v>109</v>
      </c>
      <c r="I232" s="141" t="s">
        <v>552</v>
      </c>
      <c r="J232" s="141" t="s">
        <v>552</v>
      </c>
      <c r="K232" s="141" t="s">
        <v>701</v>
      </c>
      <c r="L232" s="91" t="str">
        <f t="shared" si="8"/>
        <v/>
      </c>
      <c r="M232" s="91" t="str">
        <f t="shared" si="9"/>
        <v/>
      </c>
      <c r="N232" s="91"/>
      <c r="O232" s="91"/>
      <c r="P232" s="91"/>
      <c r="Q232" s="91"/>
      <c r="R232" s="91"/>
    </row>
    <row r="233" spans="1:18" ht="15.75" customHeight="1" thickBot="1">
      <c r="A233" s="137" t="s">
        <v>807</v>
      </c>
      <c r="B233" s="137" t="s">
        <v>813</v>
      </c>
      <c r="C233" s="140">
        <v>2392.0120569999999</v>
      </c>
      <c r="D233" s="140">
        <v>0</v>
      </c>
      <c r="E233" s="140">
        <v>2392.0120569999999</v>
      </c>
      <c r="F233" s="137"/>
      <c r="G233" s="140">
        <v>94</v>
      </c>
      <c r="H233" s="140">
        <v>95</v>
      </c>
      <c r="I233" s="141" t="s">
        <v>545</v>
      </c>
      <c r="J233" s="141" t="s">
        <v>575</v>
      </c>
      <c r="K233" s="141" t="s">
        <v>707</v>
      </c>
      <c r="L233" s="91" t="str">
        <f t="shared" si="8"/>
        <v/>
      </c>
      <c r="M233" s="91" t="str">
        <f t="shared" si="9"/>
        <v/>
      </c>
      <c r="N233" s="91"/>
      <c r="O233" s="91"/>
      <c r="P233" s="91"/>
      <c r="Q233" s="91"/>
      <c r="R233" s="91"/>
    </row>
    <row r="234" spans="1:18" ht="15.75" customHeight="1" thickBot="1">
      <c r="A234" s="137" t="s">
        <v>807</v>
      </c>
      <c r="B234" s="137" t="s">
        <v>814</v>
      </c>
      <c r="C234" s="140">
        <v>802.92150590000006</v>
      </c>
      <c r="D234" s="140">
        <v>0</v>
      </c>
      <c r="E234" s="140">
        <v>802.92150590000006</v>
      </c>
      <c r="F234" s="137"/>
      <c r="G234" s="140">
        <v>94</v>
      </c>
      <c r="H234" s="140">
        <v>96</v>
      </c>
      <c r="I234" s="141" t="s">
        <v>545</v>
      </c>
      <c r="J234" s="141" t="s">
        <v>575</v>
      </c>
      <c r="K234" s="141" t="s">
        <v>707</v>
      </c>
      <c r="L234" s="91" t="str">
        <f t="shared" si="8"/>
        <v/>
      </c>
      <c r="M234" s="91" t="str">
        <f t="shared" si="9"/>
        <v/>
      </c>
      <c r="N234" s="91"/>
      <c r="O234" s="91"/>
      <c r="P234" s="91"/>
      <c r="Q234" s="91"/>
      <c r="R234" s="91"/>
    </row>
    <row r="235" spans="1:18" ht="15.75" customHeight="1" thickBot="1">
      <c r="A235" s="137" t="s">
        <v>807</v>
      </c>
      <c r="B235" s="137" t="s">
        <v>810</v>
      </c>
      <c r="C235" s="140">
        <v>47.066437010000001</v>
      </c>
      <c r="D235" s="140">
        <v>0</v>
      </c>
      <c r="E235" s="140">
        <v>47.066437010000001</v>
      </c>
      <c r="F235" s="137"/>
      <c r="G235" s="140">
        <v>94</v>
      </c>
      <c r="H235" s="140">
        <v>97</v>
      </c>
      <c r="I235" s="141" t="s">
        <v>545</v>
      </c>
      <c r="J235" s="141" t="s">
        <v>568</v>
      </c>
      <c r="K235" s="141" t="s">
        <v>707</v>
      </c>
      <c r="L235" s="91" t="str">
        <f t="shared" si="8"/>
        <v/>
      </c>
      <c r="M235" s="91" t="str">
        <f t="shared" si="9"/>
        <v/>
      </c>
      <c r="N235" s="91"/>
      <c r="O235" s="91"/>
      <c r="P235" s="91"/>
      <c r="Q235" s="91"/>
      <c r="R235" s="91"/>
    </row>
    <row r="236" spans="1:18" ht="15.75" customHeight="1" thickBot="1">
      <c r="A236" s="137" t="s">
        <v>807</v>
      </c>
      <c r="B236" s="137" t="s">
        <v>809</v>
      </c>
      <c r="C236" s="140">
        <v>2447.7464789999999</v>
      </c>
      <c r="D236" s="140">
        <v>0</v>
      </c>
      <c r="E236" s="140">
        <v>2447.7464789999999</v>
      </c>
      <c r="F236" s="137"/>
      <c r="G236" s="140">
        <v>94</v>
      </c>
      <c r="H236" s="140">
        <v>101</v>
      </c>
      <c r="I236" s="141" t="s">
        <v>545</v>
      </c>
      <c r="J236" s="141" t="s">
        <v>544</v>
      </c>
      <c r="K236" s="141" t="s">
        <v>707</v>
      </c>
      <c r="L236" s="91" t="str">
        <f t="shared" si="8"/>
        <v/>
      </c>
      <c r="M236" s="91" t="str">
        <f t="shared" si="9"/>
        <v/>
      </c>
      <c r="N236" s="91"/>
      <c r="O236" s="91"/>
      <c r="P236" s="91"/>
      <c r="Q236" s="91"/>
      <c r="R236" s="91"/>
    </row>
    <row r="237" spans="1:18" ht="15.75" customHeight="1" thickBot="1">
      <c r="A237" s="137" t="s">
        <v>813</v>
      </c>
      <c r="B237" s="137" t="s">
        <v>814</v>
      </c>
      <c r="C237" s="140">
        <v>1705.13</v>
      </c>
      <c r="D237" s="140">
        <v>0</v>
      </c>
      <c r="E237" s="140">
        <v>1705.13</v>
      </c>
      <c r="F237" s="137"/>
      <c r="G237" s="140">
        <v>95</v>
      </c>
      <c r="H237" s="140">
        <v>96</v>
      </c>
      <c r="I237" s="141" t="s">
        <v>575</v>
      </c>
      <c r="J237" s="141" t="s">
        <v>575</v>
      </c>
      <c r="K237" s="141" t="s">
        <v>701</v>
      </c>
      <c r="L237" s="91" t="str">
        <f t="shared" si="8"/>
        <v/>
      </c>
      <c r="M237" s="91" t="str">
        <f t="shared" si="9"/>
        <v/>
      </c>
      <c r="N237" s="91"/>
      <c r="O237" s="91"/>
      <c r="P237" s="91"/>
      <c r="Q237" s="91"/>
      <c r="R237" s="91"/>
    </row>
    <row r="238" spans="1:18" ht="15.75" customHeight="1" thickBot="1">
      <c r="A238" s="137" t="s">
        <v>813</v>
      </c>
      <c r="B238" s="137" t="s">
        <v>810</v>
      </c>
      <c r="C238" s="140">
        <v>5283.2219999999998</v>
      </c>
      <c r="D238" s="140">
        <v>0</v>
      </c>
      <c r="E238" s="140">
        <v>5283.2219999999998</v>
      </c>
      <c r="F238" s="137"/>
      <c r="G238" s="140">
        <v>95</v>
      </c>
      <c r="H238" s="140">
        <v>97</v>
      </c>
      <c r="I238" s="141" t="s">
        <v>575</v>
      </c>
      <c r="J238" s="141" t="s">
        <v>568</v>
      </c>
      <c r="K238" s="141" t="s">
        <v>707</v>
      </c>
      <c r="L238" s="91" t="str">
        <f t="shared" si="8"/>
        <v/>
      </c>
      <c r="M238" s="91" t="str">
        <f t="shared" si="9"/>
        <v/>
      </c>
      <c r="N238" s="91"/>
      <c r="O238" s="91"/>
      <c r="P238" s="91"/>
      <c r="Q238" s="91"/>
      <c r="R238" s="91"/>
    </row>
    <row r="239" spans="1:18" ht="15.75" customHeight="1" thickBot="1">
      <c r="A239" s="137" t="s">
        <v>813</v>
      </c>
      <c r="B239" s="137" t="s">
        <v>815</v>
      </c>
      <c r="C239" s="140">
        <v>1401.4939999999999</v>
      </c>
      <c r="D239" s="140">
        <v>0</v>
      </c>
      <c r="E239" s="140">
        <v>1401.4939999999999</v>
      </c>
      <c r="F239" s="137"/>
      <c r="G239" s="140">
        <v>95</v>
      </c>
      <c r="H239" s="140">
        <v>98</v>
      </c>
      <c r="I239" s="141" t="s">
        <v>575</v>
      </c>
      <c r="J239" s="141" t="s">
        <v>568</v>
      </c>
      <c r="K239" s="141" t="s">
        <v>707</v>
      </c>
      <c r="L239" s="91" t="str">
        <f t="shared" si="8"/>
        <v/>
      </c>
      <c r="M239" s="91" t="str">
        <f t="shared" si="9"/>
        <v/>
      </c>
      <c r="N239" s="91"/>
      <c r="O239" s="91"/>
      <c r="P239" s="91"/>
      <c r="Q239" s="91"/>
      <c r="R239" s="91"/>
    </row>
    <row r="240" spans="1:18" ht="15.75" customHeight="1" thickBot="1">
      <c r="A240" s="137" t="s">
        <v>814</v>
      </c>
      <c r="B240" s="137" t="s">
        <v>815</v>
      </c>
      <c r="C240" s="140">
        <v>1990.702</v>
      </c>
      <c r="D240" s="140">
        <v>0</v>
      </c>
      <c r="E240" s="140">
        <v>1990.702</v>
      </c>
      <c r="F240" s="137"/>
      <c r="G240" s="140">
        <v>96</v>
      </c>
      <c r="H240" s="140">
        <v>98</v>
      </c>
      <c r="I240" s="141" t="s">
        <v>575</v>
      </c>
      <c r="J240" s="141" t="s">
        <v>568</v>
      </c>
      <c r="K240" s="141" t="s">
        <v>707</v>
      </c>
      <c r="L240" s="91" t="str">
        <f t="shared" si="8"/>
        <v/>
      </c>
      <c r="M240" s="91" t="str">
        <f t="shared" si="9"/>
        <v/>
      </c>
      <c r="N240" s="91"/>
      <c r="O240" s="91"/>
      <c r="P240" s="91"/>
      <c r="Q240" s="91"/>
      <c r="R240" s="91"/>
    </row>
    <row r="241" spans="1:18" ht="15.75" customHeight="1" thickBot="1">
      <c r="A241" s="137" t="s">
        <v>810</v>
      </c>
      <c r="B241" s="137" t="s">
        <v>815</v>
      </c>
      <c r="C241" s="140">
        <v>3088.5439999999999</v>
      </c>
      <c r="D241" s="140">
        <v>0</v>
      </c>
      <c r="E241" s="140">
        <v>3088.5439999999999</v>
      </c>
      <c r="F241" s="137"/>
      <c r="G241" s="140">
        <v>97</v>
      </c>
      <c r="H241" s="140">
        <v>98</v>
      </c>
      <c r="I241" s="141" t="s">
        <v>568</v>
      </c>
      <c r="J241" s="141" t="s">
        <v>568</v>
      </c>
      <c r="K241" s="141" t="s">
        <v>701</v>
      </c>
      <c r="L241" s="91" t="str">
        <f t="shared" si="8"/>
        <v/>
      </c>
      <c r="M241" s="91" t="str">
        <f t="shared" si="9"/>
        <v/>
      </c>
      <c r="N241" s="91"/>
      <c r="O241" s="91"/>
      <c r="P241" s="91"/>
      <c r="Q241" s="91"/>
      <c r="R241" s="91"/>
    </row>
    <row r="242" spans="1:18" ht="15.75" customHeight="1" thickBot="1">
      <c r="A242" s="137" t="s">
        <v>810</v>
      </c>
      <c r="B242" s="137" t="s">
        <v>812</v>
      </c>
      <c r="C242" s="140">
        <v>902.08314210000003</v>
      </c>
      <c r="D242" s="140">
        <v>0</v>
      </c>
      <c r="E242" s="140">
        <v>902.08314210000003</v>
      </c>
      <c r="F242" s="137"/>
      <c r="G242" s="140">
        <v>97</v>
      </c>
      <c r="H242" s="140">
        <v>118</v>
      </c>
      <c r="I242" s="141" t="s">
        <v>568</v>
      </c>
      <c r="J242" s="141" t="s">
        <v>581</v>
      </c>
      <c r="K242" s="141" t="s">
        <v>707</v>
      </c>
      <c r="L242" s="91" t="str">
        <f t="shared" si="8"/>
        <v/>
      </c>
      <c r="M242" s="91" t="str">
        <f t="shared" si="9"/>
        <v/>
      </c>
      <c r="N242" s="91"/>
      <c r="O242" s="91"/>
      <c r="P242" s="91"/>
      <c r="Q242" s="91"/>
      <c r="R242" s="91"/>
    </row>
    <row r="243" spans="1:18" ht="15.75" customHeight="1" thickBot="1">
      <c r="A243" s="137" t="s">
        <v>815</v>
      </c>
      <c r="B243" s="137" t="s">
        <v>816</v>
      </c>
      <c r="C243" s="140">
        <v>4349.8040000000001</v>
      </c>
      <c r="D243" s="140">
        <v>0</v>
      </c>
      <c r="E243" s="140">
        <v>4349.8040000000001</v>
      </c>
      <c r="F243" s="137"/>
      <c r="G243" s="140">
        <v>98</v>
      </c>
      <c r="H243" s="140">
        <v>99</v>
      </c>
      <c r="I243" s="141" t="s">
        <v>568</v>
      </c>
      <c r="J243" s="141" t="s">
        <v>568</v>
      </c>
      <c r="K243" s="141" t="s">
        <v>701</v>
      </c>
      <c r="L243" s="91" t="str">
        <f t="shared" si="8"/>
        <v/>
      </c>
      <c r="M243" s="91" t="str">
        <f t="shared" si="9"/>
        <v/>
      </c>
      <c r="N243" s="91"/>
      <c r="O243" s="91"/>
      <c r="P243" s="91"/>
      <c r="Q243" s="91"/>
      <c r="R243" s="91"/>
    </row>
    <row r="244" spans="1:18" ht="15.75" customHeight="1" thickBot="1">
      <c r="A244" s="137" t="s">
        <v>816</v>
      </c>
      <c r="B244" s="137" t="s">
        <v>817</v>
      </c>
      <c r="C244" s="140">
        <v>1057.171699</v>
      </c>
      <c r="D244" s="140">
        <v>0</v>
      </c>
      <c r="E244" s="140">
        <v>1057.171699</v>
      </c>
      <c r="F244" s="137"/>
      <c r="G244" s="140">
        <v>99</v>
      </c>
      <c r="H244" s="140">
        <v>100</v>
      </c>
      <c r="I244" s="141" t="s">
        <v>568</v>
      </c>
      <c r="J244" s="141" t="s">
        <v>581</v>
      </c>
      <c r="K244" s="141" t="s">
        <v>707</v>
      </c>
      <c r="L244" s="91" t="str">
        <f t="shared" si="8"/>
        <v/>
      </c>
      <c r="M244" s="91" t="str">
        <f t="shared" si="9"/>
        <v/>
      </c>
      <c r="N244" s="91"/>
      <c r="O244" s="91"/>
      <c r="P244" s="91"/>
      <c r="Q244" s="91"/>
      <c r="R244" s="91"/>
    </row>
    <row r="245" spans="1:18" ht="15.75" customHeight="1" thickBot="1">
      <c r="A245" s="137" t="s">
        <v>816</v>
      </c>
      <c r="B245" s="137" t="s">
        <v>818</v>
      </c>
      <c r="C245" s="140">
        <v>590.52950350000003</v>
      </c>
      <c r="D245" s="140">
        <v>0</v>
      </c>
      <c r="E245" s="140">
        <v>590.52950350000003</v>
      </c>
      <c r="F245" s="137"/>
      <c r="G245" s="140">
        <v>99</v>
      </c>
      <c r="H245" s="140">
        <v>116</v>
      </c>
      <c r="I245" s="141" t="s">
        <v>568</v>
      </c>
      <c r="J245" s="141" t="s">
        <v>583</v>
      </c>
      <c r="K245" s="141" t="s">
        <v>707</v>
      </c>
      <c r="L245" s="91" t="str">
        <f t="shared" si="8"/>
        <v/>
      </c>
      <c r="M245" s="91" t="str">
        <f t="shared" si="9"/>
        <v/>
      </c>
      <c r="N245" s="91"/>
      <c r="O245" s="91"/>
      <c r="P245" s="91"/>
      <c r="Q245" s="91"/>
      <c r="R245" s="91"/>
    </row>
    <row r="246" spans="1:18" ht="15.75" customHeight="1" thickBot="1">
      <c r="A246" s="137" t="s">
        <v>816</v>
      </c>
      <c r="B246" s="137" t="s">
        <v>812</v>
      </c>
      <c r="C246" s="140">
        <v>1651.8307789999999</v>
      </c>
      <c r="D246" s="140">
        <v>0</v>
      </c>
      <c r="E246" s="140">
        <v>1651.8307789999999</v>
      </c>
      <c r="F246" s="137"/>
      <c r="G246" s="140">
        <v>99</v>
      </c>
      <c r="H246" s="140">
        <v>118</v>
      </c>
      <c r="I246" s="141" t="s">
        <v>568</v>
      </c>
      <c r="J246" s="141" t="s">
        <v>581</v>
      </c>
      <c r="K246" s="141" t="s">
        <v>707</v>
      </c>
      <c r="L246" s="91" t="str">
        <f t="shared" si="8"/>
        <v/>
      </c>
      <c r="M246" s="91" t="str">
        <f t="shared" si="9"/>
        <v/>
      </c>
      <c r="N246" s="91"/>
      <c r="O246" s="91"/>
      <c r="P246" s="91"/>
      <c r="Q246" s="91"/>
      <c r="R246" s="91"/>
    </row>
    <row r="247" spans="1:18" ht="15.75" customHeight="1" thickBot="1">
      <c r="A247" s="137" t="s">
        <v>816</v>
      </c>
      <c r="B247" s="137" t="s">
        <v>819</v>
      </c>
      <c r="C247" s="140">
        <v>798.38487659999998</v>
      </c>
      <c r="D247" s="140">
        <v>0</v>
      </c>
      <c r="E247" s="140">
        <v>798.38487659999998</v>
      </c>
      <c r="F247" s="137"/>
      <c r="G247" s="140">
        <v>99</v>
      </c>
      <c r="H247" s="140">
        <v>121</v>
      </c>
      <c r="I247" s="141" t="s">
        <v>568</v>
      </c>
      <c r="J247" s="141" t="s">
        <v>555</v>
      </c>
      <c r="K247" s="141" t="s">
        <v>707</v>
      </c>
      <c r="L247" s="91" t="str">
        <f t="shared" si="8"/>
        <v/>
      </c>
      <c r="M247" s="91" t="str">
        <f t="shared" si="9"/>
        <v/>
      </c>
      <c r="N247" s="91"/>
      <c r="O247" s="91"/>
      <c r="P247" s="91"/>
      <c r="Q247" s="91"/>
      <c r="R247" s="91"/>
    </row>
    <row r="248" spans="1:18" ht="15.75" customHeight="1" thickBot="1">
      <c r="A248" s="137" t="s">
        <v>816</v>
      </c>
      <c r="B248" s="137" t="s">
        <v>820</v>
      </c>
      <c r="C248" s="140">
        <v>3900</v>
      </c>
      <c r="D248" s="140">
        <v>0</v>
      </c>
      <c r="E248" s="140">
        <v>3900</v>
      </c>
      <c r="F248" s="137"/>
      <c r="G248" s="140">
        <v>99</v>
      </c>
      <c r="H248" s="140">
        <v>123</v>
      </c>
      <c r="I248" s="141" t="s">
        <v>568</v>
      </c>
      <c r="J248" s="141" t="s">
        <v>555</v>
      </c>
      <c r="K248" s="141" t="s">
        <v>707</v>
      </c>
      <c r="L248" s="91" t="str">
        <f t="shared" si="8"/>
        <v/>
      </c>
      <c r="M248" s="91" t="str">
        <f t="shared" si="9"/>
        <v/>
      </c>
      <c r="N248" s="91"/>
      <c r="O248" s="91"/>
      <c r="P248" s="91"/>
      <c r="Q248" s="91"/>
      <c r="R248" s="91"/>
    </row>
    <row r="249" spans="1:18" ht="15.75" customHeight="1" thickBot="1">
      <c r="A249" s="137" t="s">
        <v>817</v>
      </c>
      <c r="B249" s="137" t="s">
        <v>818</v>
      </c>
      <c r="C249" s="140">
        <v>1319.0288889999999</v>
      </c>
      <c r="D249" s="140">
        <v>0</v>
      </c>
      <c r="E249" s="140">
        <v>1319.0288889999999</v>
      </c>
      <c r="F249" s="137"/>
      <c r="G249" s="140">
        <v>100</v>
      </c>
      <c r="H249" s="140">
        <v>116</v>
      </c>
      <c r="I249" s="141" t="s">
        <v>581</v>
      </c>
      <c r="J249" s="141" t="s">
        <v>583</v>
      </c>
      <c r="K249" s="141" t="s">
        <v>707</v>
      </c>
      <c r="L249" s="91" t="str">
        <f t="shared" si="8"/>
        <v/>
      </c>
      <c r="M249" s="91" t="str">
        <f t="shared" si="9"/>
        <v/>
      </c>
      <c r="N249" s="91"/>
      <c r="O249" s="91"/>
      <c r="P249" s="91"/>
      <c r="Q249" s="91"/>
      <c r="R249" s="91"/>
    </row>
    <row r="250" spans="1:18" ht="15.75" customHeight="1" thickBot="1">
      <c r="A250" s="137" t="s">
        <v>809</v>
      </c>
      <c r="B250" s="137" t="s">
        <v>821</v>
      </c>
      <c r="C250" s="140">
        <v>12071.62</v>
      </c>
      <c r="D250" s="140">
        <v>0</v>
      </c>
      <c r="E250" s="140">
        <v>12071.62</v>
      </c>
      <c r="F250" s="137"/>
      <c r="G250" s="140">
        <v>101</v>
      </c>
      <c r="H250" s="140">
        <v>102</v>
      </c>
      <c r="I250" s="141" t="s">
        <v>544</v>
      </c>
      <c r="J250" s="141" t="s">
        <v>544</v>
      </c>
      <c r="K250" s="141" t="s">
        <v>701</v>
      </c>
      <c r="L250" s="91" t="str">
        <f t="shared" si="8"/>
        <v/>
      </c>
      <c r="M250" s="91" t="str">
        <f t="shared" si="9"/>
        <v/>
      </c>
      <c r="N250" s="91"/>
      <c r="O250" s="91"/>
      <c r="P250" s="91"/>
      <c r="Q250" s="91"/>
      <c r="R250" s="91"/>
    </row>
    <row r="251" spans="1:18" ht="15.75" customHeight="1" thickBot="1">
      <c r="A251" s="137" t="s">
        <v>794</v>
      </c>
      <c r="B251" s="137" t="s">
        <v>822</v>
      </c>
      <c r="C251" s="140">
        <v>1134.599285</v>
      </c>
      <c r="D251" s="140">
        <v>0</v>
      </c>
      <c r="E251" s="140">
        <v>1134.599285</v>
      </c>
      <c r="F251" s="137"/>
      <c r="G251" s="140">
        <v>103</v>
      </c>
      <c r="H251" s="140">
        <v>104</v>
      </c>
      <c r="I251" s="141" t="s">
        <v>557</v>
      </c>
      <c r="J251" s="141" t="s">
        <v>557</v>
      </c>
      <c r="K251" s="141" t="s">
        <v>701</v>
      </c>
      <c r="L251" s="91" t="str">
        <f t="shared" si="8"/>
        <v/>
      </c>
      <c r="M251" s="91" t="str">
        <f t="shared" si="9"/>
        <v/>
      </c>
      <c r="N251" s="91"/>
      <c r="O251" s="91"/>
      <c r="P251" s="91"/>
      <c r="Q251" s="91"/>
      <c r="R251" s="91"/>
    </row>
    <row r="252" spans="1:18" ht="15.75" customHeight="1" thickBot="1">
      <c r="A252" s="137" t="s">
        <v>794</v>
      </c>
      <c r="B252" s="137" t="s">
        <v>799</v>
      </c>
      <c r="C252" s="140">
        <v>378.44506719999998</v>
      </c>
      <c r="D252" s="140">
        <v>0</v>
      </c>
      <c r="E252" s="140">
        <v>378.44506719999998</v>
      </c>
      <c r="F252" s="137"/>
      <c r="G252" s="140">
        <v>103</v>
      </c>
      <c r="H252" s="140">
        <v>105</v>
      </c>
      <c r="I252" s="141" t="s">
        <v>557</v>
      </c>
      <c r="J252" s="141" t="s">
        <v>549</v>
      </c>
      <c r="K252" s="141" t="s">
        <v>707</v>
      </c>
      <c r="L252" s="91" t="str">
        <f t="shared" si="8"/>
        <v/>
      </c>
      <c r="M252" s="91" t="str">
        <f t="shared" si="9"/>
        <v/>
      </c>
      <c r="N252" s="91"/>
      <c r="O252" s="91"/>
      <c r="P252" s="91"/>
      <c r="Q252" s="91"/>
      <c r="R252" s="91"/>
    </row>
    <row r="253" spans="1:18" ht="15.75" customHeight="1" thickBot="1">
      <c r="A253" s="137" t="s">
        <v>794</v>
      </c>
      <c r="B253" s="137" t="s">
        <v>823</v>
      </c>
      <c r="C253" s="140">
        <v>390.95564789999997</v>
      </c>
      <c r="D253" s="140">
        <v>0</v>
      </c>
      <c r="E253" s="140">
        <v>390.95564789999997</v>
      </c>
      <c r="F253" s="137"/>
      <c r="G253" s="140">
        <v>103</v>
      </c>
      <c r="H253" s="140">
        <v>111</v>
      </c>
      <c r="I253" s="141" t="s">
        <v>557</v>
      </c>
      <c r="J253" s="141" t="s">
        <v>570</v>
      </c>
      <c r="K253" s="141" t="s">
        <v>707</v>
      </c>
      <c r="L253" s="91" t="str">
        <f t="shared" si="8"/>
        <v/>
      </c>
      <c r="M253" s="91" t="str">
        <f t="shared" si="9"/>
        <v/>
      </c>
      <c r="N253" s="91"/>
      <c r="O253" s="91"/>
      <c r="P253" s="91"/>
      <c r="Q253" s="91"/>
      <c r="R253" s="91"/>
    </row>
    <row r="254" spans="1:18" ht="15.75" customHeight="1" thickBot="1">
      <c r="A254" s="137" t="s">
        <v>822</v>
      </c>
      <c r="B254" s="137" t="s">
        <v>799</v>
      </c>
      <c r="C254" s="140">
        <v>2076.9290000000001</v>
      </c>
      <c r="D254" s="140">
        <v>0</v>
      </c>
      <c r="E254" s="140">
        <v>2076.9290000000001</v>
      </c>
      <c r="F254" s="137"/>
      <c r="G254" s="140">
        <v>104</v>
      </c>
      <c r="H254" s="140">
        <v>105</v>
      </c>
      <c r="I254" s="141" t="s">
        <v>557</v>
      </c>
      <c r="J254" s="141" t="s">
        <v>549</v>
      </c>
      <c r="K254" s="141" t="s">
        <v>707</v>
      </c>
      <c r="L254" s="91" t="str">
        <f t="shared" si="8"/>
        <v/>
      </c>
      <c r="M254" s="91" t="str">
        <f t="shared" si="9"/>
        <v/>
      </c>
      <c r="N254" s="91"/>
      <c r="O254" s="91"/>
      <c r="P254" s="91"/>
      <c r="Q254" s="91"/>
      <c r="R254" s="91"/>
    </row>
    <row r="255" spans="1:18" ht="15.75" customHeight="1" thickBot="1">
      <c r="A255" s="137" t="s">
        <v>799</v>
      </c>
      <c r="B255" s="137" t="s">
        <v>824</v>
      </c>
      <c r="C255" s="140">
        <v>2323.1529999999998</v>
      </c>
      <c r="D255" s="140">
        <v>0</v>
      </c>
      <c r="E255" s="140">
        <v>2323.1529999999998</v>
      </c>
      <c r="F255" s="137"/>
      <c r="G255" s="140">
        <v>105</v>
      </c>
      <c r="H255" s="140">
        <v>106</v>
      </c>
      <c r="I255" s="141" t="s">
        <v>549</v>
      </c>
      <c r="J255" s="141" t="s">
        <v>549</v>
      </c>
      <c r="K255" s="141" t="s">
        <v>701</v>
      </c>
      <c r="L255" s="91" t="str">
        <f t="shared" si="8"/>
        <v/>
      </c>
      <c r="M255" s="91" t="str">
        <f t="shared" si="9"/>
        <v/>
      </c>
      <c r="N255" s="91"/>
      <c r="O255" s="91"/>
      <c r="P255" s="91"/>
      <c r="Q255" s="91"/>
      <c r="R255" s="91"/>
    </row>
    <row r="256" spans="1:18" ht="15.75" customHeight="1" thickBot="1">
      <c r="A256" s="137" t="s">
        <v>799</v>
      </c>
      <c r="B256" s="137" t="s">
        <v>801</v>
      </c>
      <c r="C256" s="140">
        <v>8378.4709999999995</v>
      </c>
      <c r="D256" s="140">
        <v>0</v>
      </c>
      <c r="E256" s="140">
        <v>8378.4709999999995</v>
      </c>
      <c r="F256" s="137"/>
      <c r="G256" s="140">
        <v>105</v>
      </c>
      <c r="H256" s="140">
        <v>107</v>
      </c>
      <c r="I256" s="141" t="s">
        <v>549</v>
      </c>
      <c r="J256" s="141" t="s">
        <v>549</v>
      </c>
      <c r="K256" s="141" t="s">
        <v>701</v>
      </c>
      <c r="L256" s="91" t="str">
        <f t="shared" si="8"/>
        <v/>
      </c>
      <c r="M256" s="91" t="str">
        <f t="shared" si="9"/>
        <v/>
      </c>
      <c r="N256" s="91"/>
      <c r="O256" s="91"/>
      <c r="P256" s="91"/>
      <c r="Q256" s="91"/>
      <c r="R256" s="91"/>
    </row>
    <row r="257" spans="1:18" ht="15.75" customHeight="1" thickBot="1">
      <c r="A257" s="137" t="s">
        <v>799</v>
      </c>
      <c r="B257" s="137" t="s">
        <v>825</v>
      </c>
      <c r="C257" s="140">
        <v>3978.799</v>
      </c>
      <c r="D257" s="140">
        <v>0</v>
      </c>
      <c r="E257" s="140">
        <v>3978.799</v>
      </c>
      <c r="F257" s="137"/>
      <c r="G257" s="140">
        <v>105</v>
      </c>
      <c r="H257" s="140">
        <v>112</v>
      </c>
      <c r="I257" s="141" t="s">
        <v>549</v>
      </c>
      <c r="J257" s="141" t="s">
        <v>570</v>
      </c>
      <c r="K257" s="141" t="s">
        <v>707</v>
      </c>
      <c r="L257" s="91" t="str">
        <f t="shared" si="8"/>
        <v/>
      </c>
      <c r="M257" s="91" t="str">
        <f t="shared" si="9"/>
        <v/>
      </c>
      <c r="N257" s="91"/>
      <c r="O257" s="91"/>
      <c r="P257" s="91"/>
      <c r="Q257" s="91"/>
      <c r="R257" s="91"/>
    </row>
    <row r="258" spans="1:18" ht="15.75" customHeight="1" thickBot="1">
      <c r="A258" s="137" t="s">
        <v>824</v>
      </c>
      <c r="B258" s="137" t="s">
        <v>801</v>
      </c>
      <c r="C258" s="140">
        <v>4428.4579999999996</v>
      </c>
      <c r="D258" s="140">
        <v>0</v>
      </c>
      <c r="E258" s="140">
        <v>4428.4579999999996</v>
      </c>
      <c r="F258" s="137"/>
      <c r="G258" s="140">
        <v>106</v>
      </c>
      <c r="H258" s="140">
        <v>107</v>
      </c>
      <c r="I258" s="141" t="s">
        <v>549</v>
      </c>
      <c r="J258" s="141" t="s">
        <v>549</v>
      </c>
      <c r="K258" s="141" t="s">
        <v>701</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801</v>
      </c>
      <c r="B259" s="137" t="s">
        <v>802</v>
      </c>
      <c r="C259" s="140">
        <v>24.347801130000001</v>
      </c>
      <c r="D259" s="140">
        <v>0</v>
      </c>
      <c r="E259" s="140">
        <v>24.347801130000001</v>
      </c>
      <c r="F259" s="137"/>
      <c r="G259" s="140">
        <v>107</v>
      </c>
      <c r="H259" s="140">
        <v>108</v>
      </c>
      <c r="I259" s="141" t="s">
        <v>549</v>
      </c>
      <c r="J259" s="141" t="s">
        <v>552</v>
      </c>
      <c r="K259" s="141" t="s">
        <v>707</v>
      </c>
      <c r="L259" s="91" t="str">
        <f t="shared" si="10"/>
        <v/>
      </c>
      <c r="M259" s="91" t="str">
        <f t="shared" si="11"/>
        <v/>
      </c>
      <c r="N259" s="91"/>
      <c r="O259" s="91"/>
      <c r="P259" s="91"/>
      <c r="Q259" s="91"/>
      <c r="R259" s="91"/>
    </row>
    <row r="260" spans="1:18" ht="15.75" customHeight="1" thickBot="1">
      <c r="A260" s="137" t="s">
        <v>801</v>
      </c>
      <c r="B260" s="137" t="s">
        <v>811</v>
      </c>
      <c r="C260" s="140">
        <v>96.928904509999995</v>
      </c>
      <c r="D260" s="140">
        <v>0</v>
      </c>
      <c r="E260" s="140">
        <v>96.928904509999995</v>
      </c>
      <c r="F260" s="137"/>
      <c r="G260" s="140">
        <v>107</v>
      </c>
      <c r="H260" s="140">
        <v>109</v>
      </c>
      <c r="I260" s="141" t="s">
        <v>549</v>
      </c>
      <c r="J260" s="141" t="s">
        <v>552</v>
      </c>
      <c r="K260" s="141" t="s">
        <v>707</v>
      </c>
      <c r="L260" s="91" t="str">
        <f t="shared" si="10"/>
        <v/>
      </c>
      <c r="M260" s="91" t="str">
        <f t="shared" si="11"/>
        <v/>
      </c>
      <c r="N260" s="91"/>
      <c r="O260" s="91"/>
      <c r="P260" s="91"/>
      <c r="Q260" s="91"/>
      <c r="R260" s="91"/>
    </row>
    <row r="261" spans="1:18" ht="15.75" customHeight="1" thickBot="1">
      <c r="A261" s="137" t="s">
        <v>801</v>
      </c>
      <c r="B261" s="137" t="s">
        <v>825</v>
      </c>
      <c r="C261" s="140">
        <v>1719.684</v>
      </c>
      <c r="D261" s="140">
        <v>0</v>
      </c>
      <c r="E261" s="140">
        <v>1719.684</v>
      </c>
      <c r="F261" s="137"/>
      <c r="G261" s="140">
        <v>107</v>
      </c>
      <c r="H261" s="140">
        <v>112</v>
      </c>
      <c r="I261" s="141" t="s">
        <v>549</v>
      </c>
      <c r="J261" s="141" t="s">
        <v>570</v>
      </c>
      <c r="K261" s="141" t="s">
        <v>707</v>
      </c>
      <c r="L261" s="91" t="str">
        <f t="shared" si="10"/>
        <v/>
      </c>
      <c r="M261" s="91" t="str">
        <f t="shared" si="11"/>
        <v/>
      </c>
      <c r="N261" s="91"/>
      <c r="O261" s="91"/>
      <c r="P261" s="91"/>
      <c r="Q261" s="91"/>
      <c r="R261" s="91"/>
    </row>
    <row r="262" spans="1:18" ht="15.75" customHeight="1" thickBot="1">
      <c r="A262" s="137" t="s">
        <v>801</v>
      </c>
      <c r="B262" s="137" t="s">
        <v>826</v>
      </c>
      <c r="C262" s="140">
        <v>1364.905</v>
      </c>
      <c r="D262" s="140">
        <v>0</v>
      </c>
      <c r="E262" s="140">
        <v>1364.905</v>
      </c>
      <c r="F262" s="137"/>
      <c r="G262" s="140">
        <v>107</v>
      </c>
      <c r="H262" s="140">
        <v>114</v>
      </c>
      <c r="I262" s="141" t="s">
        <v>549</v>
      </c>
      <c r="J262" s="141" t="s">
        <v>570</v>
      </c>
      <c r="K262" s="141" t="s">
        <v>707</v>
      </c>
      <c r="L262" s="91" t="str">
        <f t="shared" si="10"/>
        <v/>
      </c>
      <c r="M262" s="91" t="str">
        <f t="shared" si="11"/>
        <v/>
      </c>
      <c r="N262" s="91"/>
      <c r="O262" s="91"/>
      <c r="P262" s="91"/>
      <c r="Q262" s="91"/>
      <c r="R262" s="91"/>
    </row>
    <row r="263" spans="1:18" ht="15.75" customHeight="1" thickBot="1">
      <c r="A263" s="137" t="s">
        <v>802</v>
      </c>
      <c r="B263" s="137" t="s">
        <v>811</v>
      </c>
      <c r="C263" s="140">
        <v>672.34410000000003</v>
      </c>
      <c r="D263" s="140">
        <v>0</v>
      </c>
      <c r="E263" s="140">
        <v>672.34410000000003</v>
      </c>
      <c r="F263" s="137"/>
      <c r="G263" s="140">
        <v>108</v>
      </c>
      <c r="H263" s="140">
        <v>109</v>
      </c>
      <c r="I263" s="141" t="s">
        <v>552</v>
      </c>
      <c r="J263" s="141" t="s">
        <v>552</v>
      </c>
      <c r="K263" s="141" t="s">
        <v>701</v>
      </c>
      <c r="L263" s="91" t="str">
        <f t="shared" si="10"/>
        <v/>
      </c>
      <c r="M263" s="91" t="str">
        <f t="shared" si="11"/>
        <v/>
      </c>
      <c r="N263" s="91"/>
      <c r="O263" s="91"/>
      <c r="P263" s="91"/>
      <c r="Q263" s="91"/>
      <c r="R263" s="91"/>
    </row>
    <row r="264" spans="1:18" ht="15.75" customHeight="1" thickBot="1">
      <c r="A264" s="137" t="s">
        <v>811</v>
      </c>
      <c r="B264" s="137" t="s">
        <v>827</v>
      </c>
      <c r="C264" s="140">
        <v>82.404978839999998</v>
      </c>
      <c r="D264" s="140">
        <v>0</v>
      </c>
      <c r="E264" s="140">
        <v>82.404978839999998</v>
      </c>
      <c r="F264" s="137"/>
      <c r="G264" s="140">
        <v>109</v>
      </c>
      <c r="H264" s="140">
        <v>110</v>
      </c>
      <c r="I264" s="141" t="s">
        <v>552</v>
      </c>
      <c r="J264" s="141" t="s">
        <v>552</v>
      </c>
      <c r="K264" s="141" t="s">
        <v>701</v>
      </c>
      <c r="L264" s="91" t="str">
        <f t="shared" si="10"/>
        <v/>
      </c>
      <c r="M264" s="91" t="str">
        <f t="shared" si="11"/>
        <v/>
      </c>
      <c r="N264" s="91"/>
      <c r="O264" s="91"/>
      <c r="P264" s="91"/>
      <c r="Q264" s="91"/>
      <c r="R264" s="91"/>
    </row>
    <row r="265" spans="1:18" ht="15.75" customHeight="1" thickBot="1">
      <c r="A265" s="137" t="s">
        <v>811</v>
      </c>
      <c r="B265" s="137" t="s">
        <v>825</v>
      </c>
      <c r="C265" s="140">
        <v>45.767702130000004</v>
      </c>
      <c r="D265" s="140">
        <v>0</v>
      </c>
      <c r="E265" s="140">
        <v>45.767702130000004</v>
      </c>
      <c r="F265" s="137"/>
      <c r="G265" s="140">
        <v>109</v>
      </c>
      <c r="H265" s="140">
        <v>112</v>
      </c>
      <c r="I265" s="141" t="s">
        <v>552</v>
      </c>
      <c r="J265" s="141" t="s">
        <v>570</v>
      </c>
      <c r="K265" s="141" t="s">
        <v>707</v>
      </c>
      <c r="L265" s="91" t="str">
        <f t="shared" si="10"/>
        <v/>
      </c>
      <c r="M265" s="91" t="str">
        <f t="shared" si="11"/>
        <v/>
      </c>
      <c r="N265" s="91"/>
      <c r="O265" s="91"/>
      <c r="P265" s="91"/>
      <c r="Q265" s="91"/>
      <c r="R265" s="91"/>
    </row>
    <row r="266" spans="1:18" ht="15.75" customHeight="1" thickBot="1">
      <c r="A266" s="137" t="s">
        <v>811</v>
      </c>
      <c r="B266" s="137" t="s">
        <v>826</v>
      </c>
      <c r="C266" s="140">
        <v>137.5727814</v>
      </c>
      <c r="D266" s="140">
        <v>0</v>
      </c>
      <c r="E266" s="140">
        <v>137.5727814</v>
      </c>
      <c r="F266" s="137"/>
      <c r="G266" s="140">
        <v>109</v>
      </c>
      <c r="H266" s="140">
        <v>114</v>
      </c>
      <c r="I266" s="141" t="s">
        <v>552</v>
      </c>
      <c r="J266" s="141" t="s">
        <v>570</v>
      </c>
      <c r="K266" s="141" t="s">
        <v>707</v>
      </c>
      <c r="L266" s="91" t="str">
        <f t="shared" si="10"/>
        <v/>
      </c>
      <c r="M266" s="91" t="str">
        <f t="shared" si="11"/>
        <v/>
      </c>
      <c r="N266" s="91"/>
      <c r="O266" s="91"/>
      <c r="P266" s="91"/>
      <c r="Q266" s="91"/>
      <c r="R266" s="91"/>
    </row>
    <row r="267" spans="1:18" ht="15.75" customHeight="1" thickBot="1">
      <c r="A267" s="137" t="s">
        <v>811</v>
      </c>
      <c r="B267" s="137" t="s">
        <v>812</v>
      </c>
      <c r="C267" s="140">
        <v>22.768276060000002</v>
      </c>
      <c r="D267" s="140">
        <v>0</v>
      </c>
      <c r="E267" s="140">
        <v>22.768276060000002</v>
      </c>
      <c r="F267" s="137"/>
      <c r="G267" s="140">
        <v>109</v>
      </c>
      <c r="H267" s="140">
        <v>118</v>
      </c>
      <c r="I267" s="141" t="s">
        <v>552</v>
      </c>
      <c r="J267" s="141" t="s">
        <v>581</v>
      </c>
      <c r="K267" s="141" t="s">
        <v>707</v>
      </c>
      <c r="L267" s="91" t="str">
        <f t="shared" si="10"/>
        <v/>
      </c>
      <c r="M267" s="91" t="str">
        <f t="shared" si="11"/>
        <v/>
      </c>
      <c r="N267" s="91"/>
      <c r="O267" s="91"/>
      <c r="P267" s="91"/>
      <c r="Q267" s="91"/>
      <c r="R267" s="91"/>
    </row>
    <row r="268" spans="1:18" ht="15.75" customHeight="1" thickBot="1">
      <c r="A268" s="137" t="s">
        <v>827</v>
      </c>
      <c r="B268" s="137" t="s">
        <v>825</v>
      </c>
      <c r="C268" s="140">
        <v>83.15455</v>
      </c>
      <c r="D268" s="140">
        <v>0</v>
      </c>
      <c r="E268" s="140">
        <v>83.15455</v>
      </c>
      <c r="F268" s="137"/>
      <c r="G268" s="140">
        <v>110</v>
      </c>
      <c r="H268" s="140">
        <v>112</v>
      </c>
      <c r="I268" s="141" t="s">
        <v>552</v>
      </c>
      <c r="J268" s="141" t="s">
        <v>570</v>
      </c>
      <c r="K268" s="141" t="s">
        <v>707</v>
      </c>
      <c r="L268" s="91" t="str">
        <f t="shared" si="10"/>
        <v/>
      </c>
      <c r="M268" s="91" t="str">
        <f t="shared" si="11"/>
        <v/>
      </c>
      <c r="N268" s="91"/>
      <c r="O268" s="91"/>
      <c r="P268" s="91"/>
      <c r="Q268" s="91"/>
      <c r="R268" s="91"/>
    </row>
    <row r="269" spans="1:18" ht="15.75" customHeight="1" thickBot="1">
      <c r="A269" s="137" t="s">
        <v>827</v>
      </c>
      <c r="B269" s="137" t="s">
        <v>828</v>
      </c>
      <c r="C269" s="140">
        <v>2996.277</v>
      </c>
      <c r="D269" s="140">
        <v>0</v>
      </c>
      <c r="E269" s="140">
        <v>2996.277</v>
      </c>
      <c r="F269" s="137"/>
      <c r="G269" s="140">
        <v>110</v>
      </c>
      <c r="H269" s="140">
        <v>117</v>
      </c>
      <c r="I269" s="141" t="s">
        <v>552</v>
      </c>
      <c r="J269" s="141" t="s">
        <v>583</v>
      </c>
      <c r="K269" s="141" t="s">
        <v>707</v>
      </c>
      <c r="L269" s="91" t="str">
        <f t="shared" si="10"/>
        <v/>
      </c>
      <c r="M269" s="91" t="str">
        <f t="shared" si="11"/>
        <v/>
      </c>
      <c r="N269" s="91"/>
      <c r="O269" s="91"/>
      <c r="P269" s="91"/>
      <c r="Q269" s="91"/>
      <c r="R269" s="91"/>
    </row>
    <row r="270" spans="1:18" ht="15.75" customHeight="1" thickBot="1">
      <c r="A270" s="137" t="s">
        <v>827</v>
      </c>
      <c r="B270" s="137" t="s">
        <v>812</v>
      </c>
      <c r="C270" s="140">
        <v>379.71280000000002</v>
      </c>
      <c r="D270" s="140">
        <v>0</v>
      </c>
      <c r="E270" s="140">
        <v>379.71280000000002</v>
      </c>
      <c r="F270" s="137"/>
      <c r="G270" s="140">
        <v>110</v>
      </c>
      <c r="H270" s="140">
        <v>118</v>
      </c>
      <c r="I270" s="141" t="s">
        <v>552</v>
      </c>
      <c r="J270" s="141" t="s">
        <v>581</v>
      </c>
      <c r="K270" s="141" t="s">
        <v>707</v>
      </c>
      <c r="L270" s="91" t="str">
        <f t="shared" si="10"/>
        <v/>
      </c>
      <c r="M270" s="91" t="str">
        <f t="shared" si="11"/>
        <v/>
      </c>
      <c r="N270" s="91"/>
      <c r="O270" s="91"/>
      <c r="P270" s="91"/>
      <c r="Q270" s="91"/>
      <c r="R270" s="91"/>
    </row>
    <row r="271" spans="1:18" ht="15.75" customHeight="1" thickBot="1">
      <c r="A271" s="137" t="s">
        <v>823</v>
      </c>
      <c r="B271" s="137" t="s">
        <v>825</v>
      </c>
      <c r="C271" s="140">
        <v>5400.883073</v>
      </c>
      <c r="D271" s="140">
        <v>0</v>
      </c>
      <c r="E271" s="140">
        <v>5400.883073</v>
      </c>
      <c r="F271" s="137"/>
      <c r="G271" s="140">
        <v>111</v>
      </c>
      <c r="H271" s="140">
        <v>112</v>
      </c>
      <c r="I271" s="141" t="s">
        <v>570</v>
      </c>
      <c r="J271" s="141" t="s">
        <v>570</v>
      </c>
      <c r="K271" s="141" t="s">
        <v>701</v>
      </c>
      <c r="L271" s="91" t="str">
        <f t="shared" si="10"/>
        <v/>
      </c>
      <c r="M271" s="91" t="str">
        <f t="shared" si="11"/>
        <v/>
      </c>
      <c r="N271" s="91"/>
      <c r="O271" s="91"/>
      <c r="P271" s="91"/>
      <c r="Q271" s="91"/>
      <c r="R271" s="91"/>
    </row>
    <row r="272" spans="1:18" ht="15.75" customHeight="1" thickBot="1">
      <c r="A272" s="137" t="s">
        <v>823</v>
      </c>
      <c r="B272" s="137" t="s">
        <v>829</v>
      </c>
      <c r="C272" s="140">
        <v>2707.8327319999999</v>
      </c>
      <c r="D272" s="140">
        <v>0</v>
      </c>
      <c r="E272" s="140">
        <v>2707.8327319999999</v>
      </c>
      <c r="F272" s="137"/>
      <c r="G272" s="140">
        <v>111</v>
      </c>
      <c r="H272" s="140">
        <v>115</v>
      </c>
      <c r="I272" s="141" t="s">
        <v>570</v>
      </c>
      <c r="J272" s="141" t="s">
        <v>573</v>
      </c>
      <c r="K272" s="141" t="s">
        <v>707</v>
      </c>
      <c r="L272" s="91" t="str">
        <f t="shared" si="10"/>
        <v/>
      </c>
      <c r="M272" s="91" t="str">
        <f t="shared" si="11"/>
        <v/>
      </c>
      <c r="N272" s="91"/>
      <c r="O272" s="91"/>
      <c r="P272" s="91"/>
      <c r="Q272" s="91"/>
      <c r="R272" s="91"/>
    </row>
    <row r="273" spans="1:18" ht="15.75" customHeight="1" thickBot="1">
      <c r="A273" s="137" t="s">
        <v>823</v>
      </c>
      <c r="B273" s="137" t="s">
        <v>818</v>
      </c>
      <c r="C273" s="140">
        <v>1130.114</v>
      </c>
      <c r="D273" s="140">
        <v>0</v>
      </c>
      <c r="E273" s="140">
        <v>1130.114</v>
      </c>
      <c r="F273" s="137"/>
      <c r="G273" s="140">
        <v>111</v>
      </c>
      <c r="H273" s="140">
        <v>116</v>
      </c>
      <c r="I273" s="141" t="s">
        <v>570</v>
      </c>
      <c r="J273" s="141" t="s">
        <v>583</v>
      </c>
      <c r="K273" s="141" t="s">
        <v>707</v>
      </c>
      <c r="L273" s="91" t="str">
        <f t="shared" si="10"/>
        <v/>
      </c>
      <c r="M273" s="91" t="str">
        <f t="shared" si="11"/>
        <v/>
      </c>
      <c r="N273" s="91"/>
      <c r="O273" s="91"/>
      <c r="P273" s="91"/>
      <c r="Q273" s="91"/>
      <c r="R273" s="91"/>
    </row>
    <row r="274" spans="1:18" ht="15.75" customHeight="1" thickBot="1">
      <c r="A274" s="137" t="s">
        <v>823</v>
      </c>
      <c r="B274" s="137" t="s">
        <v>830</v>
      </c>
      <c r="C274" s="140">
        <v>1397.2615760000001</v>
      </c>
      <c r="D274" s="140">
        <v>0</v>
      </c>
      <c r="E274" s="140">
        <v>1397.2615760000001</v>
      </c>
      <c r="F274" s="137"/>
      <c r="G274" s="140">
        <v>111</v>
      </c>
      <c r="H274" s="140">
        <v>122</v>
      </c>
      <c r="I274" s="141" t="s">
        <v>570</v>
      </c>
      <c r="J274" s="141" t="s">
        <v>573</v>
      </c>
      <c r="K274" s="141" t="s">
        <v>707</v>
      </c>
      <c r="L274" s="91" t="str">
        <f t="shared" si="10"/>
        <v/>
      </c>
      <c r="M274" s="91" t="str">
        <f t="shared" si="11"/>
        <v/>
      </c>
      <c r="N274" s="91"/>
      <c r="O274" s="91"/>
      <c r="P274" s="91"/>
      <c r="Q274" s="91"/>
      <c r="R274" s="91"/>
    </row>
    <row r="275" spans="1:18" ht="15.75" customHeight="1" thickBot="1">
      <c r="A275" s="137" t="s">
        <v>825</v>
      </c>
      <c r="B275" s="137" t="s">
        <v>831</v>
      </c>
      <c r="C275" s="140">
        <v>3198.643</v>
      </c>
      <c r="D275" s="140">
        <v>0</v>
      </c>
      <c r="E275" s="140">
        <v>3198.643</v>
      </c>
      <c r="F275" s="137"/>
      <c r="G275" s="140">
        <v>112</v>
      </c>
      <c r="H275" s="140">
        <v>113</v>
      </c>
      <c r="I275" s="141" t="s">
        <v>570</v>
      </c>
      <c r="J275" s="141" t="s">
        <v>570</v>
      </c>
      <c r="K275" s="141" t="s">
        <v>701</v>
      </c>
      <c r="L275" s="91" t="str">
        <f t="shared" si="10"/>
        <v/>
      </c>
      <c r="M275" s="91" t="str">
        <f t="shared" si="11"/>
        <v/>
      </c>
      <c r="N275" s="91"/>
      <c r="O275" s="91"/>
      <c r="P275" s="91"/>
      <c r="Q275" s="91"/>
      <c r="R275" s="91"/>
    </row>
    <row r="276" spans="1:18" ht="15.75" customHeight="1" thickBot="1">
      <c r="A276" s="137" t="s">
        <v>825</v>
      </c>
      <c r="B276" s="137" t="s">
        <v>826</v>
      </c>
      <c r="C276" s="140">
        <v>2557.5239999999999</v>
      </c>
      <c r="D276" s="140">
        <v>0</v>
      </c>
      <c r="E276" s="140">
        <v>2557.5239999999999</v>
      </c>
      <c r="F276" s="137"/>
      <c r="G276" s="140">
        <v>112</v>
      </c>
      <c r="H276" s="140">
        <v>114</v>
      </c>
      <c r="I276" s="141" t="s">
        <v>570</v>
      </c>
      <c r="J276" s="141" t="s">
        <v>570</v>
      </c>
      <c r="K276" s="141" t="s">
        <v>701</v>
      </c>
      <c r="L276" s="91" t="str">
        <f t="shared" si="10"/>
        <v/>
      </c>
      <c r="M276" s="91" t="str">
        <f t="shared" si="11"/>
        <v/>
      </c>
      <c r="N276" s="91"/>
      <c r="O276" s="91"/>
      <c r="P276" s="91"/>
      <c r="Q276" s="91"/>
      <c r="R276" s="91"/>
    </row>
    <row r="277" spans="1:18" ht="15.75" customHeight="1" thickBot="1">
      <c r="A277" s="137" t="s">
        <v>825</v>
      </c>
      <c r="B277" s="137" t="s">
        <v>829</v>
      </c>
      <c r="C277" s="140">
        <v>1640.8689999999999</v>
      </c>
      <c r="D277" s="140">
        <v>0</v>
      </c>
      <c r="E277" s="140">
        <v>1640.8689999999999</v>
      </c>
      <c r="F277" s="137"/>
      <c r="G277" s="140">
        <v>112</v>
      </c>
      <c r="H277" s="140">
        <v>115</v>
      </c>
      <c r="I277" s="141" t="s">
        <v>570</v>
      </c>
      <c r="J277" s="141" t="s">
        <v>573</v>
      </c>
      <c r="K277" s="141" t="s">
        <v>707</v>
      </c>
      <c r="L277" s="91" t="str">
        <f t="shared" si="10"/>
        <v/>
      </c>
      <c r="M277" s="91" t="str">
        <f t="shared" si="11"/>
        <v/>
      </c>
      <c r="N277" s="91"/>
      <c r="O277" s="91"/>
      <c r="P277" s="91"/>
      <c r="Q277" s="91"/>
      <c r="R277" s="91"/>
    </row>
    <row r="278" spans="1:18" ht="15.75" customHeight="1" thickBot="1">
      <c r="A278" s="137" t="s">
        <v>825</v>
      </c>
      <c r="B278" s="137" t="s">
        <v>818</v>
      </c>
      <c r="C278" s="140">
        <v>2407.7620000000002</v>
      </c>
      <c r="D278" s="140">
        <v>0</v>
      </c>
      <c r="E278" s="140">
        <v>2407.7620000000002</v>
      </c>
      <c r="F278" s="137"/>
      <c r="G278" s="140">
        <v>112</v>
      </c>
      <c r="H278" s="140">
        <v>116</v>
      </c>
      <c r="I278" s="141" t="s">
        <v>570</v>
      </c>
      <c r="J278" s="141" t="s">
        <v>583</v>
      </c>
      <c r="K278" s="141" t="s">
        <v>707</v>
      </c>
      <c r="L278" s="91" t="str">
        <f t="shared" si="10"/>
        <v/>
      </c>
      <c r="M278" s="91" t="str">
        <f t="shared" si="11"/>
        <v/>
      </c>
      <c r="N278" s="91"/>
      <c r="O278" s="91"/>
      <c r="P278" s="91"/>
      <c r="Q278" s="91"/>
      <c r="R278" s="91"/>
    </row>
    <row r="279" spans="1:18" ht="15.75" customHeight="1" thickBot="1">
      <c r="A279" s="137" t="s">
        <v>825</v>
      </c>
      <c r="B279" s="137" t="s">
        <v>828</v>
      </c>
      <c r="C279" s="140">
        <v>1045.597</v>
      </c>
      <c r="D279" s="140">
        <v>0</v>
      </c>
      <c r="E279" s="140">
        <v>1045.597</v>
      </c>
      <c r="F279" s="137"/>
      <c r="G279" s="140">
        <v>112</v>
      </c>
      <c r="H279" s="140">
        <v>117</v>
      </c>
      <c r="I279" s="141" t="s">
        <v>570</v>
      </c>
      <c r="J279" s="141" t="s">
        <v>583</v>
      </c>
      <c r="K279" s="141" t="s">
        <v>707</v>
      </c>
      <c r="L279" s="91" t="str">
        <f t="shared" si="10"/>
        <v/>
      </c>
      <c r="M279" s="91" t="str">
        <f t="shared" si="11"/>
        <v/>
      </c>
      <c r="N279" s="91"/>
      <c r="O279" s="91"/>
      <c r="P279" s="91"/>
      <c r="Q279" s="91"/>
      <c r="R279" s="91"/>
    </row>
    <row r="280" spans="1:18" ht="15.75" customHeight="1" thickBot="1">
      <c r="A280" s="137" t="s">
        <v>831</v>
      </c>
      <c r="B280" s="137" t="s">
        <v>826</v>
      </c>
      <c r="C280" s="140">
        <v>2489.3249999999998</v>
      </c>
      <c r="D280" s="140">
        <v>0</v>
      </c>
      <c r="E280" s="140">
        <v>2489.3249999999998</v>
      </c>
      <c r="F280" s="137"/>
      <c r="G280" s="140">
        <v>113</v>
      </c>
      <c r="H280" s="140">
        <v>114</v>
      </c>
      <c r="I280" s="141" t="s">
        <v>570</v>
      </c>
      <c r="J280" s="141" t="s">
        <v>570</v>
      </c>
      <c r="K280" s="141" t="s">
        <v>701</v>
      </c>
      <c r="L280" s="91" t="str">
        <f t="shared" si="10"/>
        <v/>
      </c>
      <c r="M280" s="91" t="str">
        <f t="shared" si="11"/>
        <v/>
      </c>
      <c r="N280" s="91"/>
      <c r="O280" s="91"/>
      <c r="P280" s="91"/>
      <c r="Q280" s="91"/>
      <c r="R280" s="91"/>
    </row>
    <row r="281" spans="1:18" ht="15.75" customHeight="1" thickBot="1">
      <c r="A281" s="137" t="s">
        <v>829</v>
      </c>
      <c r="B281" s="137" t="s">
        <v>818</v>
      </c>
      <c r="C281" s="140">
        <v>2196.172</v>
      </c>
      <c r="D281" s="140">
        <v>0</v>
      </c>
      <c r="E281" s="140">
        <v>2196.172</v>
      </c>
      <c r="F281" s="137"/>
      <c r="G281" s="140">
        <v>115</v>
      </c>
      <c r="H281" s="140">
        <v>116</v>
      </c>
      <c r="I281" s="141" t="s">
        <v>573</v>
      </c>
      <c r="J281" s="141" t="s">
        <v>583</v>
      </c>
      <c r="K281" s="141" t="s">
        <v>707</v>
      </c>
      <c r="L281" s="91" t="str">
        <f t="shared" si="10"/>
        <v/>
      </c>
      <c r="M281" s="91" t="str">
        <f t="shared" si="11"/>
        <v/>
      </c>
      <c r="N281" s="91"/>
      <c r="O281" s="91"/>
      <c r="P281" s="91"/>
      <c r="Q281" s="91"/>
      <c r="R281" s="91"/>
    </row>
    <row r="282" spans="1:18" ht="15.75" customHeight="1" thickBot="1">
      <c r="A282" s="137" t="s">
        <v>829</v>
      </c>
      <c r="B282" s="137" t="s">
        <v>830</v>
      </c>
      <c r="C282" s="140">
        <v>2231.1495669999999</v>
      </c>
      <c r="D282" s="140">
        <v>0</v>
      </c>
      <c r="E282" s="140">
        <v>2231.1495669999999</v>
      </c>
      <c r="F282" s="137"/>
      <c r="G282" s="140">
        <v>115</v>
      </c>
      <c r="H282" s="140">
        <v>122</v>
      </c>
      <c r="I282" s="141" t="s">
        <v>573</v>
      </c>
      <c r="J282" s="141" t="s">
        <v>573</v>
      </c>
      <c r="K282" s="141" t="s">
        <v>701</v>
      </c>
      <c r="L282" s="91" t="str">
        <f t="shared" si="10"/>
        <v/>
      </c>
      <c r="M282" s="91" t="str">
        <f t="shared" si="11"/>
        <v/>
      </c>
      <c r="N282" s="91"/>
      <c r="O282" s="91"/>
      <c r="P282" s="91"/>
      <c r="Q282" s="91"/>
      <c r="R282" s="91"/>
    </row>
    <row r="283" spans="1:18" ht="15.75" customHeight="1" thickBot="1">
      <c r="A283" s="137" t="s">
        <v>818</v>
      </c>
      <c r="B283" s="137" t="s">
        <v>828</v>
      </c>
      <c r="C283" s="140">
        <v>3363.4749999999999</v>
      </c>
      <c r="D283" s="140">
        <v>0</v>
      </c>
      <c r="E283" s="140">
        <v>3363.4749999999999</v>
      </c>
      <c r="F283" s="137"/>
      <c r="G283" s="140">
        <v>116</v>
      </c>
      <c r="H283" s="140">
        <v>117</v>
      </c>
      <c r="I283" s="141" t="s">
        <v>583</v>
      </c>
      <c r="J283" s="141" t="s">
        <v>583</v>
      </c>
      <c r="K283" s="141" t="s">
        <v>701</v>
      </c>
      <c r="L283" s="91" t="str">
        <f t="shared" si="10"/>
        <v/>
      </c>
      <c r="M283" s="91" t="str">
        <f t="shared" si="11"/>
        <v/>
      </c>
      <c r="N283" s="91"/>
      <c r="O283" s="91"/>
      <c r="P283" s="91"/>
      <c r="Q283" s="91"/>
      <c r="R283" s="91"/>
    </row>
    <row r="284" spans="1:18" ht="15.75" customHeight="1" thickBot="1">
      <c r="A284" s="137" t="s">
        <v>818</v>
      </c>
      <c r="B284" s="137" t="s">
        <v>812</v>
      </c>
      <c r="C284" s="140">
        <v>425.40309999999999</v>
      </c>
      <c r="D284" s="140">
        <v>0</v>
      </c>
      <c r="E284" s="140">
        <v>425.40309999999999</v>
      </c>
      <c r="F284" s="137"/>
      <c r="G284" s="140">
        <v>116</v>
      </c>
      <c r="H284" s="140">
        <v>118</v>
      </c>
      <c r="I284" s="141" t="s">
        <v>583</v>
      </c>
      <c r="J284" s="141" t="s">
        <v>581</v>
      </c>
      <c r="K284" s="141" t="s">
        <v>707</v>
      </c>
      <c r="L284" s="91" t="str">
        <f t="shared" si="10"/>
        <v/>
      </c>
      <c r="M284" s="91" t="str">
        <f t="shared" si="11"/>
        <v/>
      </c>
      <c r="N284" s="91"/>
      <c r="O284" s="91"/>
      <c r="P284" s="91"/>
      <c r="Q284" s="91"/>
      <c r="R284" s="91"/>
    </row>
    <row r="285" spans="1:18" ht="15.75" customHeight="1" thickBot="1">
      <c r="A285" s="137" t="s">
        <v>818</v>
      </c>
      <c r="B285" s="137" t="s">
        <v>832</v>
      </c>
      <c r="C285" s="140">
        <v>296.33797800000002</v>
      </c>
      <c r="D285" s="140">
        <v>0</v>
      </c>
      <c r="E285" s="140">
        <v>296.33797800000002</v>
      </c>
      <c r="F285" s="137"/>
      <c r="G285" s="140">
        <v>116</v>
      </c>
      <c r="H285" s="140">
        <v>120</v>
      </c>
      <c r="I285" s="141" t="s">
        <v>583</v>
      </c>
      <c r="J285" s="141" t="s">
        <v>573</v>
      </c>
      <c r="K285" s="141" t="s">
        <v>707</v>
      </c>
      <c r="L285" s="91" t="str">
        <f t="shared" si="10"/>
        <v/>
      </c>
      <c r="M285" s="91" t="str">
        <f t="shared" si="11"/>
        <v/>
      </c>
      <c r="N285" s="91"/>
      <c r="O285" s="91"/>
      <c r="P285" s="91"/>
      <c r="Q285" s="91"/>
      <c r="R285" s="91"/>
    </row>
    <row r="286" spans="1:18" ht="15.75" customHeight="1" thickBot="1">
      <c r="A286" s="137" t="s">
        <v>818</v>
      </c>
      <c r="B286" s="137" t="s">
        <v>819</v>
      </c>
      <c r="C286" s="140">
        <v>3075.1460000000002</v>
      </c>
      <c r="D286" s="140">
        <v>0</v>
      </c>
      <c r="E286" s="140">
        <v>3075.1460000000002</v>
      </c>
      <c r="F286" s="137"/>
      <c r="G286" s="140">
        <v>116</v>
      </c>
      <c r="H286" s="140">
        <v>121</v>
      </c>
      <c r="I286" s="141" t="s">
        <v>583</v>
      </c>
      <c r="J286" s="141" t="s">
        <v>555</v>
      </c>
      <c r="K286" s="141" t="s">
        <v>707</v>
      </c>
      <c r="L286" s="91" t="str">
        <f t="shared" si="10"/>
        <v/>
      </c>
      <c r="M286" s="91" t="str">
        <f t="shared" si="11"/>
        <v/>
      </c>
      <c r="N286" s="91"/>
      <c r="O286" s="91"/>
      <c r="P286" s="91"/>
      <c r="Q286" s="91"/>
      <c r="R286" s="91"/>
    </row>
    <row r="287" spans="1:18" ht="15.75" customHeight="1" thickBot="1">
      <c r="A287" s="137" t="s">
        <v>828</v>
      </c>
      <c r="B287" s="137" t="s">
        <v>812</v>
      </c>
      <c r="C287" s="140">
        <v>8936.8842349999995</v>
      </c>
      <c r="D287" s="140">
        <v>0</v>
      </c>
      <c r="E287" s="140">
        <v>8936.8842349999995</v>
      </c>
      <c r="F287" s="137"/>
      <c r="G287" s="140">
        <v>117</v>
      </c>
      <c r="H287" s="140">
        <v>118</v>
      </c>
      <c r="I287" s="141" t="s">
        <v>583</v>
      </c>
      <c r="J287" s="141" t="s">
        <v>581</v>
      </c>
      <c r="K287" s="141" t="s">
        <v>707</v>
      </c>
      <c r="L287" s="91" t="str">
        <f t="shared" si="10"/>
        <v/>
      </c>
      <c r="M287" s="91" t="str">
        <f t="shared" si="11"/>
        <v/>
      </c>
      <c r="N287" s="91"/>
      <c r="O287" s="91"/>
      <c r="P287" s="91"/>
      <c r="Q287" s="91"/>
      <c r="R287" s="91"/>
    </row>
    <row r="288" spans="1:18" ht="15.75" customHeight="1" thickBot="1">
      <c r="A288" s="137" t="s">
        <v>833</v>
      </c>
      <c r="B288" s="137" t="s">
        <v>830</v>
      </c>
      <c r="C288" s="140">
        <v>2530.1311350000001</v>
      </c>
      <c r="D288" s="140">
        <v>0</v>
      </c>
      <c r="E288" s="140">
        <v>2530.1311350000001</v>
      </c>
      <c r="F288" s="137"/>
      <c r="G288" s="140">
        <v>119</v>
      </c>
      <c r="H288" s="140">
        <v>122</v>
      </c>
      <c r="I288" s="141" t="s">
        <v>573</v>
      </c>
      <c r="J288" s="141" t="s">
        <v>573</v>
      </c>
      <c r="K288" s="141" t="s">
        <v>701</v>
      </c>
      <c r="L288" s="91" t="str">
        <f t="shared" si="10"/>
        <v/>
      </c>
      <c r="M288" s="91" t="str">
        <f t="shared" si="11"/>
        <v/>
      </c>
      <c r="N288" s="91"/>
      <c r="O288" s="91"/>
      <c r="P288" s="91"/>
      <c r="Q288" s="91"/>
      <c r="R288" s="91"/>
    </row>
    <row r="289" spans="1:18" ht="15.75" customHeight="1" thickBot="1">
      <c r="A289" s="137" t="s">
        <v>832</v>
      </c>
      <c r="B289" s="137" t="s">
        <v>819</v>
      </c>
      <c r="C289" s="140">
        <v>379.93170300000003</v>
      </c>
      <c r="D289" s="140">
        <v>0</v>
      </c>
      <c r="E289" s="140">
        <v>379.93170300000003</v>
      </c>
      <c r="F289" s="137"/>
      <c r="G289" s="140">
        <v>120</v>
      </c>
      <c r="H289" s="140">
        <v>121</v>
      </c>
      <c r="I289" s="141" t="s">
        <v>573</v>
      </c>
      <c r="J289" s="141" t="s">
        <v>555</v>
      </c>
      <c r="K289" s="141" t="s">
        <v>707</v>
      </c>
      <c r="L289" s="91" t="str">
        <f t="shared" si="10"/>
        <v/>
      </c>
      <c r="M289" s="91" t="str">
        <f t="shared" si="11"/>
        <v/>
      </c>
      <c r="N289" s="91"/>
      <c r="O289" s="91"/>
      <c r="P289" s="91"/>
      <c r="Q289" s="91"/>
      <c r="R289" s="91"/>
    </row>
    <row r="290" spans="1:18" ht="15.75" customHeight="1" thickBot="1">
      <c r="A290" s="137" t="s">
        <v>832</v>
      </c>
      <c r="B290" s="137" t="s">
        <v>830</v>
      </c>
      <c r="C290" s="140">
        <v>205.38176290000001</v>
      </c>
      <c r="D290" s="140">
        <v>0</v>
      </c>
      <c r="E290" s="140">
        <v>205.38176290000001</v>
      </c>
      <c r="F290" s="137"/>
      <c r="G290" s="140">
        <v>120</v>
      </c>
      <c r="H290" s="140">
        <v>122</v>
      </c>
      <c r="I290" s="141" t="s">
        <v>573</v>
      </c>
      <c r="J290" s="141" t="s">
        <v>573</v>
      </c>
      <c r="K290" s="141" t="s">
        <v>701</v>
      </c>
      <c r="L290" s="91" t="str">
        <f t="shared" si="10"/>
        <v/>
      </c>
      <c r="M290" s="91" t="str">
        <f t="shared" si="11"/>
        <v/>
      </c>
      <c r="N290" s="91"/>
      <c r="O290" s="91"/>
      <c r="P290" s="91"/>
      <c r="Q290" s="91"/>
      <c r="R290" s="91"/>
    </row>
    <row r="291" spans="1:18" ht="15.75" customHeight="1" thickBot="1">
      <c r="A291" s="137" t="s">
        <v>819</v>
      </c>
      <c r="B291" s="137" t="s">
        <v>830</v>
      </c>
      <c r="C291" s="140">
        <v>59.903014169999999</v>
      </c>
      <c r="D291" s="140">
        <v>0</v>
      </c>
      <c r="E291" s="140">
        <v>59.903014169999999</v>
      </c>
      <c r="F291" s="137"/>
      <c r="G291" s="140">
        <v>121</v>
      </c>
      <c r="H291" s="140">
        <v>122</v>
      </c>
      <c r="I291" s="141" t="s">
        <v>555</v>
      </c>
      <c r="J291" s="141" t="s">
        <v>573</v>
      </c>
      <c r="K291" s="141" t="s">
        <v>707</v>
      </c>
      <c r="L291" s="91" t="str">
        <f t="shared" si="10"/>
        <v/>
      </c>
      <c r="M291" s="91" t="str">
        <f t="shared" si="11"/>
        <v/>
      </c>
      <c r="N291" s="91"/>
      <c r="O291" s="91"/>
      <c r="P291" s="91"/>
      <c r="Q291" s="91"/>
      <c r="R291" s="91"/>
    </row>
    <row r="292" spans="1:18" ht="15.75" customHeight="1" thickBot="1">
      <c r="A292" s="137" t="s">
        <v>819</v>
      </c>
      <c r="B292" s="137" t="s">
        <v>820</v>
      </c>
      <c r="C292" s="140">
        <v>1106.304079</v>
      </c>
      <c r="D292" s="140">
        <v>0</v>
      </c>
      <c r="E292" s="140">
        <v>1106.304079</v>
      </c>
      <c r="F292" s="137"/>
      <c r="G292" s="140">
        <v>121</v>
      </c>
      <c r="H292" s="140">
        <v>123</v>
      </c>
      <c r="I292" s="141" t="s">
        <v>555</v>
      </c>
      <c r="J292" s="141" t="s">
        <v>555</v>
      </c>
      <c r="K292" s="141" t="s">
        <v>701</v>
      </c>
      <c r="L292" s="91" t="str">
        <f t="shared" si="10"/>
        <v/>
      </c>
      <c r="M292" s="91" t="str">
        <f t="shared" si="11"/>
        <v/>
      </c>
      <c r="N292" s="91"/>
      <c r="O292" s="91"/>
      <c r="P292" s="91"/>
      <c r="Q292" s="91"/>
      <c r="R292" s="91"/>
    </row>
    <row r="293" spans="1:18" ht="15.75" customHeight="1" thickBot="1">
      <c r="A293" s="137" t="s">
        <v>830</v>
      </c>
      <c r="B293" s="137" t="s">
        <v>820</v>
      </c>
      <c r="C293" s="140">
        <v>6209.39</v>
      </c>
      <c r="D293" s="140">
        <v>0</v>
      </c>
      <c r="E293" s="140">
        <v>6209.39</v>
      </c>
      <c r="F293" s="137"/>
      <c r="G293" s="140">
        <v>122</v>
      </c>
      <c r="H293" s="140">
        <v>123</v>
      </c>
      <c r="I293" s="141" t="s">
        <v>573</v>
      </c>
      <c r="J293" s="141" t="s">
        <v>555</v>
      </c>
      <c r="K293" s="141" t="s">
        <v>707</v>
      </c>
      <c r="L293" s="91" t="str">
        <f t="shared" si="10"/>
        <v/>
      </c>
      <c r="M293" s="91" t="str">
        <f t="shared" si="11"/>
        <v/>
      </c>
      <c r="N293" s="91"/>
      <c r="O293" s="91"/>
      <c r="P293" s="91"/>
      <c r="Q293" s="91"/>
      <c r="R293" s="91"/>
    </row>
    <row r="294" spans="1:18" ht="15.75" customHeight="1" thickBot="1">
      <c r="A294" s="137" t="s">
        <v>830</v>
      </c>
      <c r="B294" s="137" t="s">
        <v>834</v>
      </c>
      <c r="C294" s="140">
        <v>976.87990000000002</v>
      </c>
      <c r="D294" s="140">
        <v>0</v>
      </c>
      <c r="E294" s="140">
        <v>976.87990000000002</v>
      </c>
      <c r="F294" s="137"/>
      <c r="G294" s="140">
        <v>122</v>
      </c>
      <c r="H294" s="140">
        <v>125</v>
      </c>
      <c r="I294" s="141" t="s">
        <v>573</v>
      </c>
      <c r="J294" s="141" t="s">
        <v>543</v>
      </c>
      <c r="K294" s="141" t="s">
        <v>707</v>
      </c>
      <c r="L294" s="91" t="str">
        <f t="shared" si="10"/>
        <v/>
      </c>
      <c r="M294" s="91" t="str">
        <f t="shared" si="11"/>
        <v/>
      </c>
      <c r="N294" s="91"/>
      <c r="O294" s="91"/>
      <c r="P294" s="91"/>
      <c r="Q294" s="91"/>
      <c r="R294" s="91"/>
    </row>
    <row r="295" spans="1:18" ht="15.75" customHeight="1" thickBot="1">
      <c r="A295" s="137" t="s">
        <v>830</v>
      </c>
      <c r="B295" s="137" t="s">
        <v>835</v>
      </c>
      <c r="C295" s="140">
        <v>8384.0433269999994</v>
      </c>
      <c r="D295" s="140">
        <v>0</v>
      </c>
      <c r="E295" s="140">
        <v>8384.0433269999994</v>
      </c>
      <c r="F295" s="137"/>
      <c r="G295" s="140">
        <v>122</v>
      </c>
      <c r="H295" s="140">
        <v>126</v>
      </c>
      <c r="I295" s="141" t="s">
        <v>573</v>
      </c>
      <c r="J295" s="141" t="s">
        <v>565</v>
      </c>
      <c r="K295" s="141" t="s">
        <v>707</v>
      </c>
      <c r="L295" s="91" t="str">
        <f t="shared" si="10"/>
        <v/>
      </c>
      <c r="M295" s="91" t="str">
        <f t="shared" si="11"/>
        <v/>
      </c>
      <c r="N295" s="91"/>
      <c r="O295" s="91"/>
      <c r="P295" s="91"/>
      <c r="Q295" s="91"/>
      <c r="R295" s="91"/>
    </row>
    <row r="296" spans="1:18" ht="15.75" customHeight="1" thickBot="1">
      <c r="A296" s="137" t="s">
        <v>830</v>
      </c>
      <c r="B296" s="137" t="s">
        <v>836</v>
      </c>
      <c r="C296" s="140">
        <v>846.50997150000001</v>
      </c>
      <c r="D296" s="140">
        <v>0</v>
      </c>
      <c r="E296" s="140">
        <v>846.50997150000001</v>
      </c>
      <c r="F296" s="137"/>
      <c r="G296" s="140">
        <v>122</v>
      </c>
      <c r="H296" s="140">
        <v>127</v>
      </c>
      <c r="I296" s="141" t="s">
        <v>573</v>
      </c>
      <c r="J296" s="141" t="s">
        <v>567</v>
      </c>
      <c r="K296" s="141" t="s">
        <v>707</v>
      </c>
      <c r="L296" s="91" t="str">
        <f t="shared" si="10"/>
        <v/>
      </c>
      <c r="M296" s="91" t="str">
        <f t="shared" si="11"/>
        <v/>
      </c>
      <c r="N296" s="91"/>
      <c r="O296" s="91"/>
      <c r="P296" s="91"/>
      <c r="Q296" s="91"/>
      <c r="R296" s="91"/>
    </row>
    <row r="297" spans="1:18" ht="15.75" customHeight="1" thickBot="1">
      <c r="A297" s="137" t="s">
        <v>820</v>
      </c>
      <c r="B297" s="137" t="s">
        <v>837</v>
      </c>
      <c r="C297" s="140">
        <v>268.02882799999998</v>
      </c>
      <c r="D297" s="140">
        <v>0</v>
      </c>
      <c r="E297" s="140">
        <v>268.02882799999998</v>
      </c>
      <c r="F297" s="137"/>
      <c r="G297" s="140">
        <v>123</v>
      </c>
      <c r="H297" s="140">
        <v>124</v>
      </c>
      <c r="I297" s="141" t="s">
        <v>555</v>
      </c>
      <c r="J297" s="141" t="s">
        <v>581</v>
      </c>
      <c r="K297" s="141" t="s">
        <v>707</v>
      </c>
      <c r="L297" s="91" t="str">
        <f t="shared" si="10"/>
        <v/>
      </c>
      <c r="M297" s="91" t="str">
        <f t="shared" si="11"/>
        <v/>
      </c>
      <c r="N297" s="91"/>
      <c r="O297" s="91"/>
      <c r="P297" s="91"/>
      <c r="Q297" s="91"/>
      <c r="R297" s="91"/>
    </row>
    <row r="298" spans="1:18" ht="15.75" customHeight="1" thickBot="1">
      <c r="A298" s="137" t="s">
        <v>820</v>
      </c>
      <c r="B298" s="137" t="s">
        <v>834</v>
      </c>
      <c r="C298" s="140">
        <v>2749.8180000000002</v>
      </c>
      <c r="D298" s="140">
        <v>0</v>
      </c>
      <c r="E298" s="140">
        <v>2749.8180000000002</v>
      </c>
      <c r="F298" s="137"/>
      <c r="G298" s="140">
        <v>123</v>
      </c>
      <c r="H298" s="140">
        <v>125</v>
      </c>
      <c r="I298" s="141" t="s">
        <v>555</v>
      </c>
      <c r="J298" s="141" t="s">
        <v>543</v>
      </c>
      <c r="K298" s="141" t="s">
        <v>707</v>
      </c>
      <c r="L298" s="91" t="str">
        <f t="shared" si="10"/>
        <v/>
      </c>
      <c r="M298" s="91" t="str">
        <f t="shared" si="11"/>
        <v/>
      </c>
      <c r="N298" s="91"/>
      <c r="O298" s="91"/>
      <c r="P298" s="91"/>
      <c r="Q298" s="91"/>
      <c r="R298" s="91"/>
    </row>
    <row r="299" spans="1:18" ht="15.75" customHeight="1" thickBot="1">
      <c r="A299" s="137" t="s">
        <v>834</v>
      </c>
      <c r="B299" s="137" t="s">
        <v>835</v>
      </c>
      <c r="C299" s="140">
        <v>4250.1928120000002</v>
      </c>
      <c r="D299" s="140">
        <v>0</v>
      </c>
      <c r="E299" s="140">
        <v>4250.1928120000002</v>
      </c>
      <c r="F299" s="137"/>
      <c r="G299" s="140">
        <v>125</v>
      </c>
      <c r="H299" s="140">
        <v>126</v>
      </c>
      <c r="I299" s="141" t="s">
        <v>543</v>
      </c>
      <c r="J299" s="141" t="s">
        <v>565</v>
      </c>
      <c r="K299" s="141" t="s">
        <v>707</v>
      </c>
      <c r="L299" s="91" t="str">
        <f t="shared" si="10"/>
        <v/>
      </c>
      <c r="M299" s="91" t="str">
        <f t="shared" si="11"/>
        <v/>
      </c>
      <c r="N299" s="91"/>
      <c r="O299" s="91"/>
      <c r="P299" s="91"/>
      <c r="Q299" s="91"/>
      <c r="R299" s="91"/>
    </row>
    <row r="300" spans="1:18" ht="15.75" customHeight="1" thickBot="1">
      <c r="A300" s="137" t="s">
        <v>835</v>
      </c>
      <c r="B300" s="137" t="s">
        <v>836</v>
      </c>
      <c r="C300" s="140">
        <v>1153.4900279999999</v>
      </c>
      <c r="D300" s="140">
        <v>0</v>
      </c>
      <c r="E300" s="140">
        <v>1153.4900279999999</v>
      </c>
      <c r="F300" s="137"/>
      <c r="G300" s="140">
        <v>126</v>
      </c>
      <c r="H300" s="140">
        <v>127</v>
      </c>
      <c r="I300" s="141" t="s">
        <v>565</v>
      </c>
      <c r="J300" s="141" t="s">
        <v>567</v>
      </c>
      <c r="K300" s="141" t="s">
        <v>707</v>
      </c>
      <c r="L300" s="91" t="str">
        <f t="shared" si="10"/>
        <v/>
      </c>
      <c r="M300" s="91" t="str">
        <f t="shared" si="11"/>
        <v/>
      </c>
      <c r="N300" s="91"/>
      <c r="O300" s="91"/>
      <c r="P300" s="91"/>
      <c r="Q300" s="91"/>
      <c r="R300" s="91"/>
    </row>
    <row r="301" spans="1:18" ht="15.75" customHeight="1" thickBot="1">
      <c r="A301" s="137" t="s">
        <v>836</v>
      </c>
      <c r="B301" s="137" t="s">
        <v>838</v>
      </c>
      <c r="C301" s="140">
        <v>4000</v>
      </c>
      <c r="D301" s="140">
        <v>0</v>
      </c>
      <c r="E301" s="140">
        <v>4000</v>
      </c>
      <c r="F301" s="137"/>
      <c r="G301" s="140">
        <v>127</v>
      </c>
      <c r="H301" s="140">
        <v>128</v>
      </c>
      <c r="I301" s="141" t="s">
        <v>567</v>
      </c>
      <c r="J301" s="141" t="s">
        <v>567</v>
      </c>
      <c r="K301" s="141" t="s">
        <v>701</v>
      </c>
      <c r="L301" s="91" t="str">
        <f t="shared" si="10"/>
        <v/>
      </c>
      <c r="M301" s="91" t="str">
        <f t="shared" si="11"/>
        <v/>
      </c>
      <c r="N301" s="91"/>
      <c r="O301" s="91"/>
      <c r="P301" s="91"/>
      <c r="Q301" s="91"/>
      <c r="R301" s="91"/>
    </row>
    <row r="302" spans="1:18" ht="15.75" customHeight="1" thickBot="1">
      <c r="A302" s="137" t="s">
        <v>836</v>
      </c>
      <c r="B302" s="137" t="s">
        <v>839</v>
      </c>
      <c r="C302" s="140">
        <v>241.659414</v>
      </c>
      <c r="D302" s="140">
        <v>0</v>
      </c>
      <c r="E302" s="140">
        <v>241.659414</v>
      </c>
      <c r="F302" s="137"/>
      <c r="G302" s="140">
        <v>127</v>
      </c>
      <c r="H302" s="140">
        <v>129</v>
      </c>
      <c r="I302" s="141" t="s">
        <v>567</v>
      </c>
      <c r="J302" s="141" t="s">
        <v>580</v>
      </c>
      <c r="K302" s="141" t="s">
        <v>707</v>
      </c>
      <c r="L302" s="91" t="str">
        <f t="shared" si="10"/>
        <v/>
      </c>
      <c r="M302" s="91" t="str">
        <f t="shared" si="11"/>
        <v/>
      </c>
      <c r="N302" s="91"/>
      <c r="O302" s="91"/>
      <c r="P302" s="91"/>
      <c r="Q302" s="91"/>
      <c r="R302" s="91"/>
    </row>
    <row r="303" spans="1:18" ht="15.75" customHeight="1" thickBot="1">
      <c r="A303" s="137" t="s">
        <v>836</v>
      </c>
      <c r="B303" s="137" t="s">
        <v>840</v>
      </c>
      <c r="C303" s="140">
        <v>653.49579340000003</v>
      </c>
      <c r="D303" s="140">
        <v>0</v>
      </c>
      <c r="E303" s="140">
        <v>653.49579340000003</v>
      </c>
      <c r="F303" s="137"/>
      <c r="G303" s="140">
        <v>127</v>
      </c>
      <c r="H303" s="140">
        <v>131</v>
      </c>
      <c r="I303" s="141" t="s">
        <v>567</v>
      </c>
      <c r="J303" s="141" t="s">
        <v>556</v>
      </c>
      <c r="K303" s="141" t="s">
        <v>707</v>
      </c>
      <c r="L303" s="91" t="str">
        <f t="shared" si="10"/>
        <v/>
      </c>
      <c r="M303" s="91" t="str">
        <f t="shared" si="11"/>
        <v/>
      </c>
      <c r="N303" s="91"/>
      <c r="O303" s="91"/>
      <c r="P303" s="91"/>
      <c r="Q303" s="91"/>
      <c r="R303" s="91"/>
    </row>
    <row r="304" spans="1:18" ht="15.75" customHeight="1" thickBot="1">
      <c r="A304" s="137" t="s">
        <v>836</v>
      </c>
      <c r="B304" s="137" t="s">
        <v>841</v>
      </c>
      <c r="C304" s="140">
        <v>504.84479260000001</v>
      </c>
      <c r="D304" s="140">
        <v>0</v>
      </c>
      <c r="E304" s="140">
        <v>504.84479260000001</v>
      </c>
      <c r="F304" s="137"/>
      <c r="G304" s="140">
        <v>127</v>
      </c>
      <c r="H304" s="140">
        <v>132</v>
      </c>
      <c r="I304" s="141" t="s">
        <v>567</v>
      </c>
      <c r="J304" s="141" t="s">
        <v>542</v>
      </c>
      <c r="K304" s="141" t="s">
        <v>707</v>
      </c>
      <c r="L304" s="91" t="str">
        <f t="shared" si="10"/>
        <v/>
      </c>
      <c r="M304" s="91" t="str">
        <f t="shared" si="11"/>
        <v/>
      </c>
      <c r="N304" s="91"/>
      <c r="O304" s="91"/>
      <c r="P304" s="91"/>
      <c r="Q304" s="91"/>
      <c r="R304" s="91"/>
    </row>
    <row r="305" spans="1:18" ht="15.75" customHeight="1" thickBot="1">
      <c r="A305" s="137" t="s">
        <v>838</v>
      </c>
      <c r="B305" s="137" t="s">
        <v>841</v>
      </c>
      <c r="C305" s="140">
        <v>634</v>
      </c>
      <c r="D305" s="140">
        <v>0</v>
      </c>
      <c r="E305" s="140">
        <v>634</v>
      </c>
      <c r="F305" s="137"/>
      <c r="G305" s="140">
        <v>128</v>
      </c>
      <c r="H305" s="140">
        <v>132</v>
      </c>
      <c r="I305" s="141" t="s">
        <v>567</v>
      </c>
      <c r="J305" s="141" t="s">
        <v>542</v>
      </c>
      <c r="K305" s="141" t="s">
        <v>707</v>
      </c>
      <c r="L305" s="91" t="str">
        <f t="shared" si="10"/>
        <v/>
      </c>
      <c r="M305" s="91" t="str">
        <f t="shared" si="11"/>
        <v/>
      </c>
      <c r="N305" s="91"/>
      <c r="O305" s="91"/>
      <c r="P305" s="91"/>
      <c r="Q305" s="91"/>
      <c r="R305" s="91"/>
    </row>
    <row r="306" spans="1:18" ht="15.75" customHeight="1" thickBot="1">
      <c r="A306" s="137" t="s">
        <v>839</v>
      </c>
      <c r="B306" s="137" t="s">
        <v>842</v>
      </c>
      <c r="C306" s="140">
        <v>1796.173252</v>
      </c>
      <c r="D306" s="140">
        <v>0</v>
      </c>
      <c r="E306" s="140">
        <v>1796.173252</v>
      </c>
      <c r="F306" s="137"/>
      <c r="G306" s="140">
        <v>129</v>
      </c>
      <c r="H306" s="140">
        <v>130</v>
      </c>
      <c r="I306" s="141" t="s">
        <v>580</v>
      </c>
      <c r="J306" s="141" t="s">
        <v>564</v>
      </c>
      <c r="K306" s="141" t="s">
        <v>707</v>
      </c>
      <c r="L306" s="91" t="str">
        <f t="shared" si="10"/>
        <v/>
      </c>
      <c r="M306" s="91" t="str">
        <f t="shared" si="11"/>
        <v/>
      </c>
      <c r="N306" s="91"/>
      <c r="O306" s="91"/>
      <c r="P306" s="91"/>
      <c r="Q306" s="91"/>
      <c r="R306" s="91"/>
    </row>
    <row r="307" spans="1:18" ht="15.75" customHeight="1" thickBot="1">
      <c r="A307" s="137" t="s">
        <v>839</v>
      </c>
      <c r="B307" s="137" t="s">
        <v>840</v>
      </c>
      <c r="C307" s="140">
        <v>2133.2004280000001</v>
      </c>
      <c r="D307" s="140">
        <v>0</v>
      </c>
      <c r="E307" s="140">
        <v>2133.2004280000001</v>
      </c>
      <c r="F307" s="137"/>
      <c r="G307" s="140">
        <v>129</v>
      </c>
      <c r="H307" s="140">
        <v>131</v>
      </c>
      <c r="I307" s="141" t="s">
        <v>580</v>
      </c>
      <c r="J307" s="141" t="s">
        <v>556</v>
      </c>
      <c r="K307" s="141" t="s">
        <v>707</v>
      </c>
      <c r="L307" s="91" t="str">
        <f t="shared" si="10"/>
        <v/>
      </c>
      <c r="M307" s="91" t="str">
        <f t="shared" si="11"/>
        <v/>
      </c>
      <c r="N307" s="91"/>
      <c r="O307" s="91"/>
      <c r="P307" s="91"/>
      <c r="Q307" s="91"/>
      <c r="R307" s="91"/>
    </row>
    <row r="308" spans="1:18" ht="15.75" customHeight="1" thickBot="1">
      <c r="A308" s="137" t="s">
        <v>842</v>
      </c>
      <c r="B308" s="137" t="s">
        <v>840</v>
      </c>
      <c r="C308" s="140">
        <v>2464.4108510000001</v>
      </c>
      <c r="D308" s="140">
        <v>0</v>
      </c>
      <c r="E308" s="140">
        <v>2464.4108510000001</v>
      </c>
      <c r="F308" s="137"/>
      <c r="G308" s="140">
        <v>130</v>
      </c>
      <c r="H308" s="140">
        <v>131</v>
      </c>
      <c r="I308" s="141" t="s">
        <v>564</v>
      </c>
      <c r="J308" s="141" t="s">
        <v>556</v>
      </c>
      <c r="K308" s="141" t="s">
        <v>707</v>
      </c>
      <c r="L308" s="91" t="str">
        <f t="shared" si="10"/>
        <v/>
      </c>
      <c r="M308" s="91" t="str">
        <f t="shared" si="11"/>
        <v/>
      </c>
      <c r="N308" s="91"/>
      <c r="O308" s="91"/>
      <c r="P308" s="91"/>
      <c r="Q308" s="91"/>
      <c r="R308" s="91"/>
    </row>
    <row r="309" spans="1:18" ht="15.75" customHeight="1" thickBot="1">
      <c r="A309" s="137" t="s">
        <v>842</v>
      </c>
      <c r="B309" s="137" t="s">
        <v>843</v>
      </c>
      <c r="C309" s="140">
        <v>1299.691</v>
      </c>
      <c r="D309" s="140">
        <v>0</v>
      </c>
      <c r="E309" s="140">
        <v>1299.691</v>
      </c>
      <c r="F309" s="137"/>
      <c r="G309" s="140">
        <v>130</v>
      </c>
      <c r="H309" s="140">
        <v>134</v>
      </c>
      <c r="I309" s="141" t="s">
        <v>564</v>
      </c>
      <c r="J309" s="141" t="s">
        <v>554</v>
      </c>
      <c r="K309" s="141" t="s">
        <v>707</v>
      </c>
      <c r="L309" s="91" t="str">
        <f t="shared" si="10"/>
        <v/>
      </c>
      <c r="M309" s="91" t="str">
        <f t="shared" si="11"/>
        <v/>
      </c>
      <c r="N309" s="91"/>
      <c r="O309" s="91"/>
      <c r="P309" s="91"/>
      <c r="Q309" s="91"/>
      <c r="R309" s="91"/>
    </row>
    <row r="310" spans="1:18" ht="15.75" customHeight="1" thickBot="1">
      <c r="A310" s="137" t="s">
        <v>840</v>
      </c>
      <c r="B310" s="137" t="s">
        <v>841</v>
      </c>
      <c r="C310" s="140">
        <v>1520.605</v>
      </c>
      <c r="D310" s="140">
        <v>0</v>
      </c>
      <c r="E310" s="140">
        <v>1520.605</v>
      </c>
      <c r="F310" s="137"/>
      <c r="G310" s="140">
        <v>131</v>
      </c>
      <c r="H310" s="140">
        <v>132</v>
      </c>
      <c r="I310" s="141" t="s">
        <v>556</v>
      </c>
      <c r="J310" s="141" t="s">
        <v>542</v>
      </c>
      <c r="K310" s="141" t="s">
        <v>707</v>
      </c>
      <c r="L310" s="91" t="str">
        <f t="shared" si="10"/>
        <v/>
      </c>
      <c r="M310" s="91" t="str">
        <f t="shared" si="11"/>
        <v/>
      </c>
      <c r="N310" s="91"/>
      <c r="O310" s="91"/>
      <c r="P310" s="91"/>
      <c r="Q310" s="91"/>
      <c r="R310" s="91"/>
    </row>
    <row r="311" spans="1:18" ht="15.75" customHeight="1" thickBot="1">
      <c r="A311" s="137" t="s">
        <v>840</v>
      </c>
      <c r="B311" s="137" t="s">
        <v>844</v>
      </c>
      <c r="C311" s="140">
        <v>1725.1010000000001</v>
      </c>
      <c r="D311" s="140">
        <v>0</v>
      </c>
      <c r="E311" s="140">
        <v>1725.1010000000001</v>
      </c>
      <c r="F311" s="137"/>
      <c r="G311" s="140">
        <v>131</v>
      </c>
      <c r="H311" s="140">
        <v>133</v>
      </c>
      <c r="I311" s="141" t="s">
        <v>556</v>
      </c>
      <c r="J311" s="141" t="s">
        <v>574</v>
      </c>
      <c r="K311" s="141" t="s">
        <v>707</v>
      </c>
      <c r="L311" s="91" t="str">
        <f t="shared" si="10"/>
        <v/>
      </c>
      <c r="M311" s="91" t="str">
        <f t="shared" si="11"/>
        <v/>
      </c>
      <c r="N311" s="91"/>
      <c r="O311" s="91"/>
      <c r="P311" s="91"/>
      <c r="Q311" s="91"/>
      <c r="R311" s="91"/>
    </row>
    <row r="312" spans="1:18" ht="15.75" customHeight="1" thickBot="1">
      <c r="A312" s="137" t="s">
        <v>841</v>
      </c>
      <c r="B312" s="137" t="s">
        <v>844</v>
      </c>
      <c r="C312" s="140">
        <v>1038.325</v>
      </c>
      <c r="D312" s="140">
        <v>0</v>
      </c>
      <c r="E312" s="140">
        <v>1038.325</v>
      </c>
      <c r="F312" s="137"/>
      <c r="G312" s="140">
        <v>132</v>
      </c>
      <c r="H312" s="140">
        <v>133</v>
      </c>
      <c r="I312" s="141" t="s">
        <v>542</v>
      </c>
      <c r="J312" s="141" t="s">
        <v>574</v>
      </c>
      <c r="K312" s="141" t="s">
        <v>707</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18839.838969525998</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2578125" defaultRowHeight="15" customHeight="1"/>
  <cols>
    <col min="1" max="1" width="9.85546875" style="92" customWidth="1"/>
    <col min="2" max="2" width="42.7109375" style="92" customWidth="1"/>
    <col min="3" max="35" width="8.7109375" style="92" customWidth="1"/>
    <col min="36" max="16384" width="14.42578125" style="92"/>
  </cols>
  <sheetData>
    <row r="1" spans="1:35" ht="15" customHeight="1" thickBot="1">
      <c r="B1" s="125" t="s">
        <v>670</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671</v>
      </c>
      <c r="E3" s="127"/>
      <c r="F3" s="127"/>
      <c r="G3" s="127"/>
    </row>
    <row r="4" spans="1:35" ht="15" customHeight="1">
      <c r="C4" s="127" t="s">
        <v>35</v>
      </c>
      <c r="D4" s="127" t="s">
        <v>672</v>
      </c>
      <c r="E4" s="127"/>
      <c r="F4" s="127"/>
      <c r="G4" s="127" t="s">
        <v>34</v>
      </c>
    </row>
    <row r="5" spans="1:35" ht="15" customHeight="1">
      <c r="C5" s="127" t="s">
        <v>33</v>
      </c>
      <c r="D5" s="127" t="s">
        <v>673</v>
      </c>
      <c r="E5" s="127"/>
      <c r="F5" s="127"/>
      <c r="G5" s="127"/>
    </row>
    <row r="6" spans="1:35" ht="15" customHeight="1">
      <c r="C6" s="127" t="s">
        <v>32</v>
      </c>
      <c r="D6" s="127"/>
      <c r="E6" s="127" t="s">
        <v>674</v>
      </c>
      <c r="F6" s="127"/>
      <c r="G6" s="127"/>
    </row>
    <row r="10" spans="1:35" ht="15" customHeight="1">
      <c r="A10" s="128" t="s">
        <v>138</v>
      </c>
      <c r="B10" s="129" t="s">
        <v>139</v>
      </c>
    </row>
    <row r="11" spans="1:35" ht="15" customHeight="1">
      <c r="B11" s="125" t="s">
        <v>675</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676</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677</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197" t="s">
        <v>678</v>
      </c>
      <c r="C146" s="198"/>
      <c r="D146" s="198"/>
      <c r="E146" s="198"/>
      <c r="F146" s="198"/>
      <c r="G146" s="198"/>
      <c r="H146" s="198"/>
      <c r="I146" s="198"/>
      <c r="J146" s="198"/>
      <c r="K146" s="198"/>
      <c r="L146" s="198"/>
      <c r="M146" s="198"/>
      <c r="N146" s="198"/>
      <c r="O146" s="198"/>
      <c r="P146" s="198"/>
      <c r="Q146" s="198"/>
      <c r="R146" s="198"/>
      <c r="S146" s="198"/>
      <c r="T146" s="198"/>
      <c r="U146" s="198"/>
      <c r="V146" s="198"/>
      <c r="W146" s="198"/>
      <c r="X146" s="198"/>
      <c r="Y146" s="198"/>
      <c r="Z146" s="198"/>
      <c r="AA146" s="198"/>
      <c r="AB146" s="198"/>
      <c r="AC146" s="198"/>
      <c r="AD146" s="198"/>
      <c r="AE146" s="198"/>
      <c r="AF146" s="198"/>
      <c r="AG146" s="198"/>
      <c r="AH146" s="198"/>
      <c r="AI146" s="198"/>
    </row>
    <row r="147" spans="2:35" ht="15" customHeight="1">
      <c r="B147" s="136" t="s">
        <v>679</v>
      </c>
    </row>
    <row r="148" spans="2:35" ht="15" customHeight="1">
      <c r="B148" s="136" t="s">
        <v>680</v>
      </c>
    </row>
    <row r="149" spans="2:35" ht="15" customHeight="1">
      <c r="B149" s="136" t="s">
        <v>266</v>
      </c>
    </row>
    <row r="150" spans="2:35" ht="15" customHeight="1">
      <c r="B150" s="136" t="s">
        <v>681</v>
      </c>
    </row>
    <row r="151" spans="2:35" ht="15" customHeight="1">
      <c r="B151" s="136" t="s">
        <v>682</v>
      </c>
    </row>
    <row r="152" spans="2:35" ht="15" customHeight="1">
      <c r="B152" s="136" t="s">
        <v>683</v>
      </c>
    </row>
    <row r="153" spans="2:35" ht="15" customHeight="1">
      <c r="B153" s="136" t="s">
        <v>684</v>
      </c>
    </row>
    <row r="154" spans="2:35" ht="15" customHeight="1">
      <c r="B154" s="136" t="s">
        <v>267</v>
      </c>
    </row>
    <row r="155" spans="2:35" ht="15" customHeight="1">
      <c r="B155" s="136" t="s">
        <v>685</v>
      </c>
    </row>
    <row r="156" spans="2:35" ht="15" customHeight="1">
      <c r="B156" s="136" t="s">
        <v>686</v>
      </c>
    </row>
    <row r="157" spans="2:35" ht="15" customHeight="1">
      <c r="B157" s="136" t="s">
        <v>687</v>
      </c>
    </row>
    <row r="158" spans="2:35" ht="15" customHeight="1">
      <c r="B158" s="136" t="s">
        <v>688</v>
      </c>
    </row>
    <row r="159" spans="2:35" ht="15" customHeight="1">
      <c r="B159" s="136" t="s">
        <v>689</v>
      </c>
    </row>
    <row r="160" spans="2:35" ht="15" customHeight="1">
      <c r="B160" s="136" t="s">
        <v>690</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2578125" defaultRowHeight="15" customHeight="1"/>
  <cols>
    <col min="1" max="1" width="27.5703125" style="92" customWidth="1"/>
    <col min="2" max="2" width="16.7109375" style="92" customWidth="1"/>
    <col min="3" max="3" width="21.85546875" style="92" customWidth="1"/>
    <col min="4" max="4" width="15" style="92" customWidth="1"/>
    <col min="5" max="5" width="14.42578125" style="92"/>
    <col min="6" max="52" width="8.7109375" style="92" customWidth="1"/>
    <col min="53" max="53" width="9.85546875" style="92" customWidth="1"/>
    <col min="54" max="54" width="15.5703125" style="92" customWidth="1"/>
    <col min="55" max="16384" width="14.42578125" style="92"/>
  </cols>
  <sheetData>
    <row r="2" spans="1:5">
      <c r="A2" s="112" t="s">
        <v>655</v>
      </c>
      <c r="B2" s="91" t="s">
        <v>656</v>
      </c>
      <c r="C2" s="91" t="s">
        <v>657</v>
      </c>
      <c r="D2" s="91" t="s">
        <v>658</v>
      </c>
      <c r="E2" s="91" t="s">
        <v>659</v>
      </c>
    </row>
    <row r="3" spans="1:5">
      <c r="A3" s="111" t="s">
        <v>537</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c r="A4" s="111" t="s">
        <v>536</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c r="A5" s="111" t="s">
        <v>539</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c r="A6" s="111" t="s">
        <v>538</v>
      </c>
      <c r="B6" s="91">
        <f>IF(SUMIFS('EIA SEDS data'!$AE$20:$AE$119,'EIA SEDS data'!$B$20:$B$119,A6,'EIA SEDS data'!$A$20:$A$119,"exports")&gt;0, 1, 0)</f>
        <v>1</v>
      </c>
      <c r="C6" s="91">
        <f>SUMIFS('Cross border connections'!$R$4:$R$53,'Cross border connections'!$P$4:$P$53,Calculations!A6)</f>
        <v>0.16963345910172634</v>
      </c>
      <c r="D6" s="91">
        <f t="shared" si="0"/>
        <v>0.16963345910172634</v>
      </c>
      <c r="E6" s="91">
        <f t="shared" si="1"/>
        <v>0.2007612701876087</v>
      </c>
    </row>
    <row r="7" spans="1:5">
      <c r="A7" s="111" t="s">
        <v>540</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c r="A8" s="111" t="s">
        <v>541</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c r="A9" s="111" t="s">
        <v>542</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c r="A10" s="111" t="s">
        <v>621</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c r="A11" s="111" t="s">
        <v>543</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c r="A12" s="111" t="s">
        <v>544</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c r="A13" s="111" t="s">
        <v>545</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c r="A14" s="111" t="s">
        <v>546</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c r="A15" s="111" t="s">
        <v>550</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c r="A16" s="111" t="s">
        <v>547</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c r="A17" s="111" t="s">
        <v>548</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c r="A18" s="111" t="s">
        <v>549</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c r="A19" s="111" t="s">
        <v>551</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c r="A20" s="111" t="s">
        <v>552</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553</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556</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555</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554</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557</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558</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560</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559</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561</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568</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569</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562</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564</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565</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566</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563</v>
      </c>
      <c r="B36" s="91">
        <f>IF(SUMIFS('EIA SEDS data'!$AE$20:$AE$119,'EIA SEDS data'!$B$20:$B$119,A36,'EIA SEDS data'!$A$20:$A$119,"exports")&gt;0, 1, 0)</f>
        <v>0</v>
      </c>
      <c r="C36" s="91">
        <f>SUMIFS('Cross border connections'!$R$4:$R$53,'Cross border connections'!$P$4:$P$53,Calculations!A36)</f>
        <v>0.15504888496069905</v>
      </c>
      <c r="D36" s="91">
        <f t="shared" si="0"/>
        <v>0</v>
      </c>
      <c r="E36" s="91">
        <f t="shared" si="1"/>
        <v>0</v>
      </c>
    </row>
    <row r="37" spans="1:5" ht="15.75" customHeight="1">
      <c r="A37" s="111" t="s">
        <v>567</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570</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571</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572</v>
      </c>
      <c r="B40" s="91">
        <f>IF(SUMIFS('EIA SEDS data'!$AE$20:$AE$119,'EIA SEDS data'!$B$20:$B$119,A40,'EIA SEDS data'!$A$20:$A$119,"exports")&gt;0, 1, 0)</f>
        <v>1</v>
      </c>
      <c r="C40" s="91">
        <f>SUMIFS('Cross border connections'!$R$4:$R$53,'Cross border connections'!$P$4:$P$53,Calculations!A40)</f>
        <v>0.50175105158452638</v>
      </c>
      <c r="D40" s="91">
        <f t="shared" si="0"/>
        <v>0.50175105158452638</v>
      </c>
      <c r="E40" s="91">
        <f t="shared" si="1"/>
        <v>0.59382258056572723</v>
      </c>
    </row>
    <row r="41" spans="1:5" ht="15.75" customHeight="1">
      <c r="A41" s="111" t="s">
        <v>573</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574</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575</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576</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577</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578</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579</v>
      </c>
      <c r="B47" s="91">
        <f>IF(SUMIFS('EIA SEDS data'!$AE$20:$AE$119,'EIA SEDS data'!$B$20:$B$119,A47,'EIA SEDS data'!$A$20:$A$119,"exports")&gt;0, 1, 0)</f>
        <v>1</v>
      </c>
      <c r="C47" s="91">
        <f>SUMIFS('Cross border connections'!$R$4:$R$53,'Cross border connections'!$P$4:$P$53,Calculations!A47)</f>
        <v>0.17356660435304833</v>
      </c>
      <c r="D47" s="91">
        <f t="shared" si="0"/>
        <v>0.17356660435304833</v>
      </c>
      <c r="E47" s="91">
        <f t="shared" si="1"/>
        <v>0.20541614924666413</v>
      </c>
    </row>
    <row r="48" spans="1:5" ht="15.75" customHeight="1">
      <c r="A48" s="111" t="s">
        <v>581</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580</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582</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584</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583</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585</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618</v>
      </c>
      <c r="B54" s="95">
        <f>SUM(B3:B53)</f>
        <v>25</v>
      </c>
      <c r="C54" s="95">
        <f>SUM(C3:C53)</f>
        <v>1</v>
      </c>
      <c r="D54" s="95">
        <f>SUM(D3:D53)</f>
        <v>0.84495111503930098</v>
      </c>
      <c r="E54" s="95">
        <f>SUM(E3:E53)</f>
        <v>1</v>
      </c>
    </row>
    <row r="55" spans="1:33" ht="15.75" customHeight="1">
      <c r="A55" s="95"/>
    </row>
    <row r="56" spans="1:33" ht="15.75" customHeight="1"/>
    <row r="57" spans="1:33" ht="15.75" customHeight="1">
      <c r="A57" s="97" t="s">
        <v>660</v>
      </c>
      <c r="B57" s="113"/>
      <c r="C57" s="113"/>
      <c r="D57" s="113"/>
      <c r="E57" s="113"/>
    </row>
    <row r="58" spans="1:33" ht="15.75" customHeight="1">
      <c r="A58" s="91" t="s">
        <v>661</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0.22899672144160749</v>
      </c>
      <c r="C60" s="91">
        <f>SUMIFS('ReEDs Generation Data'!H$729:H$1448,'ReEDs Generation Data'!$E$729:$E$1448,Calculations!$A60)</f>
        <v>0.22153681916973172</v>
      </c>
      <c r="D60" s="91">
        <f>SUMIFS('ReEDs Generation Data'!I$729:I$1448,'ReEDs Generation Data'!$E$729:$E$1448,Calculations!$A60)</f>
        <v>0.20978226641908504</v>
      </c>
      <c r="E60" s="91">
        <f>SUMIFS('ReEDs Generation Data'!J$729:J$1448,'ReEDs Generation Data'!$E$729:$E$1448,Calculations!$A60)</f>
        <v>0.19994097229715954</v>
      </c>
      <c r="F60" s="91">
        <f>SUMIFS('ReEDs Generation Data'!K$729:K$1448,'ReEDs Generation Data'!$E$729:$E$1448,Calculations!$A60)</f>
        <v>0.18070926636751919</v>
      </c>
      <c r="G60" s="91">
        <f>SUMIFS('ReEDs Generation Data'!L$729:L$1448,'ReEDs Generation Data'!$E$729:$E$1448,Calculations!$A60)</f>
        <v>0.15778915385886019</v>
      </c>
      <c r="H60" s="91">
        <f>SUMIFS('ReEDs Generation Data'!M$729:M$1448,'ReEDs Generation Data'!$E$729:$E$1448,Calculations!$A60)</f>
        <v>0.15856493149272502</v>
      </c>
      <c r="I60" s="91">
        <f>SUMIFS('ReEDs Generation Data'!N$729:N$1448,'ReEDs Generation Data'!$E$729:$E$1448,Calculations!$A60)</f>
        <v>0.15937144611877924</v>
      </c>
      <c r="J60" s="91">
        <f>SUMIFS('ReEDs Generation Data'!O$729:O$1448,'ReEDs Generation Data'!$E$729:$E$1448,Calculations!$A60)</f>
        <v>0.1538990785046824</v>
      </c>
      <c r="K60" s="91">
        <f>SUMIFS('ReEDs Generation Data'!P$729:P$1448,'ReEDs Generation Data'!$E$729:$E$1448,Calculations!$A60)</f>
        <v>0.14891111390154355</v>
      </c>
      <c r="L60" s="91">
        <f>SUMIFS('ReEDs Generation Data'!Q$729:Q$1448,'ReEDs Generation Data'!$E$729:$E$1448,Calculations!$A60)</f>
        <v>0.14984833860745575</v>
      </c>
      <c r="M60" s="91">
        <f>SUMIFS('ReEDs Generation Data'!R$729:R$1448,'ReEDs Generation Data'!$E$729:$E$1448,Calculations!$A60)</f>
        <v>0.15080259709290328</v>
      </c>
    </row>
    <row r="61" spans="1:33" ht="15.75" customHeight="1">
      <c r="A61" s="111" t="s">
        <v>634</v>
      </c>
      <c r="B61" s="91">
        <f>SUMIFS('ReEDs Generation Data'!G$729:G$1448,'ReEDs Generation Data'!$E$729:$E$1448,Calculations!$A61)</f>
        <v>0.22766852342139127</v>
      </c>
      <c r="C61" s="91">
        <f>SUMIFS('ReEDs Generation Data'!H$729:H$1448,'ReEDs Generation Data'!$E$729:$E$1448,Calculations!$A61)</f>
        <v>0.21619181390343403</v>
      </c>
      <c r="D61" s="91">
        <f>SUMIFS('ReEDs Generation Data'!I$729:I$1448,'ReEDs Generation Data'!$E$729:$E$1448,Calculations!$A61)</f>
        <v>0.26449690647168977</v>
      </c>
      <c r="E61" s="91">
        <f>SUMIFS('ReEDs Generation Data'!J$729:J$1448,'ReEDs Generation Data'!$E$729:$E$1448,Calculations!$A61)</f>
        <v>0.30594184751774484</v>
      </c>
      <c r="F61" s="91">
        <f>SUMIFS('ReEDs Generation Data'!K$729:K$1448,'ReEDs Generation Data'!$E$729:$E$1448,Calculations!$A61)</f>
        <v>0.34823882413772683</v>
      </c>
      <c r="G61" s="91">
        <f>SUMIFS('ReEDs Generation Data'!L$729:L$1448,'ReEDs Generation Data'!$E$729:$E$1448,Calculations!$A61)</f>
        <v>0.39103396528981033</v>
      </c>
      <c r="H61" s="91">
        <f>SUMIFS('ReEDs Generation Data'!M$729:M$1448,'ReEDs Generation Data'!$E$729:$E$1448,Calculations!$A61)</f>
        <v>0.3845061312676894</v>
      </c>
      <c r="I61" s="91">
        <f>SUMIFS('ReEDs Generation Data'!N$729:N$1448,'ReEDs Generation Data'!$E$729:$E$1448,Calculations!$A61)</f>
        <v>0.37771242608955619</v>
      </c>
      <c r="J61" s="91">
        <f>SUMIFS('ReEDs Generation Data'!O$729:O$1448,'ReEDs Generation Data'!$E$729:$E$1448,Calculations!$A61)</f>
        <v>0.38734957084021893</v>
      </c>
      <c r="K61" s="91">
        <f>SUMIFS('ReEDs Generation Data'!P$729:P$1448,'ReEDs Generation Data'!$E$729:$E$1448,Calculations!$A61)</f>
        <v>0.39633175418030936</v>
      </c>
      <c r="L61" s="91">
        <f>SUMIFS('ReEDs Generation Data'!Q$729:Q$1448,'ReEDs Generation Data'!$E$729:$E$1448,Calculations!$A61)</f>
        <v>0.38645289834496505</v>
      </c>
      <c r="M61" s="91">
        <f>SUMIFS('ReEDs Generation Data'!R$729:R$1448,'ReEDs Generation Data'!$E$729:$E$1448,Calculations!$A61)</f>
        <v>0.37621058219413184</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6.7866145730259494E-2</v>
      </c>
      <c r="C62" s="91">
        <f>SUMIFS('ReEDs Generation Data'!H$729:H$1448,'ReEDs Generation Data'!$E$729:$E$1448,Calculations!$A62)</f>
        <v>6.7904007641639258E-2</v>
      </c>
      <c r="D62" s="91">
        <f>SUMIFS('ReEDs Generation Data'!I$729:I$1448,'ReEDs Generation Data'!$E$729:$E$1448,Calculations!$A62)</f>
        <v>6.4635280356757863E-2</v>
      </c>
      <c r="E62" s="91">
        <f>SUMIFS('ReEDs Generation Data'!J$729:J$1448,'ReEDs Generation Data'!$E$729:$E$1448,Calculations!$A62)</f>
        <v>6.1666796643349689E-2</v>
      </c>
      <c r="F62" s="91">
        <f>SUMIFS('ReEDs Generation Data'!K$729:K$1448,'ReEDs Generation Data'!$E$729:$E$1448,Calculations!$A62)</f>
        <v>5.9504551982374324E-2</v>
      </c>
      <c r="G62" s="91">
        <f>SUMIFS('ReEDs Generation Data'!L$729:L$1448,'ReEDs Generation Data'!$E$729:$E$1448,Calculations!$A62)</f>
        <v>5.7488801828550498E-2</v>
      </c>
      <c r="H62" s="91">
        <f>SUMIFS('ReEDs Generation Data'!M$729:M$1448,'ReEDs Generation Data'!$E$729:$E$1448,Calculations!$A62)</f>
        <v>5.7030496525106202E-2</v>
      </c>
      <c r="I62" s="91">
        <f>SUMIFS('ReEDs Generation Data'!N$729:N$1448,'ReEDs Generation Data'!$E$729:$E$1448,Calculations!$A62)</f>
        <v>5.657944072078485E-2</v>
      </c>
      <c r="J62" s="91">
        <f>SUMIFS('ReEDs Generation Data'!O$729:O$1448,'ReEDs Generation Data'!$E$729:$E$1448,Calculations!$A62)</f>
        <v>5.6408550173780346E-2</v>
      </c>
      <c r="K62" s="91">
        <f>SUMIFS('ReEDs Generation Data'!P$729:P$1448,'ReEDs Generation Data'!$E$729:$E$1448,Calculations!$A62)</f>
        <v>5.6238688821792074E-2</v>
      </c>
      <c r="L62" s="91">
        <f>SUMIFS('ReEDs Generation Data'!Q$729:Q$1448,'ReEDs Generation Data'!$E$729:$E$1448,Calculations!$A62)</f>
        <v>5.6250175713034166E-2</v>
      </c>
      <c r="M62" s="91">
        <f>SUMIFS('ReEDs Generation Data'!R$729:R$1448,'ReEDs Generation Data'!$E$729:$E$1448,Calculations!$A62)</f>
        <v>5.6261667297686786E-2</v>
      </c>
    </row>
    <row r="63" spans="1:33" ht="15.75" customHeight="1">
      <c r="A63" s="111" t="s">
        <v>101</v>
      </c>
      <c r="B63" s="91">
        <f>SUMIFS('ReEDs Generation Data'!G$729:G$1448,'ReEDs Generation Data'!$E$729:$E$1448,Calculations!$A63)</f>
        <v>0.31837348734642473</v>
      </c>
      <c r="C63" s="91">
        <f>SUMIFS('ReEDs Generation Data'!H$729:H$1448,'ReEDs Generation Data'!$E$729:$E$1448,Calculations!$A63)</f>
        <v>0.32344731873302285</v>
      </c>
      <c r="D63" s="91">
        <f>SUMIFS('ReEDs Generation Data'!I$729:I$1448,'ReEDs Generation Data'!$E$729:$E$1448,Calculations!$A63)</f>
        <v>0.29980537237212868</v>
      </c>
      <c r="E63" s="91">
        <f>SUMIFS('ReEDs Generation Data'!J$729:J$1448,'ReEDs Generation Data'!$E$729:$E$1448,Calculations!$A63)</f>
        <v>0.27944455206619434</v>
      </c>
      <c r="F63" s="91">
        <f>SUMIFS('ReEDs Generation Data'!K$729:K$1448,'ReEDs Generation Data'!$E$729:$E$1448,Calculations!$A63)</f>
        <v>0.26368865634613098</v>
      </c>
      <c r="G63" s="91">
        <f>SUMIFS('ReEDs Generation Data'!L$729:L$1448,'ReEDs Generation Data'!$E$729:$E$1448,Calculations!$A63)</f>
        <v>0.24977786916710223</v>
      </c>
      <c r="H63" s="91">
        <f>SUMIFS('ReEDs Generation Data'!M$729:M$1448,'ReEDs Generation Data'!$E$729:$E$1448,Calculations!$A63)</f>
        <v>0.25381307605161041</v>
      </c>
      <c r="I63" s="91">
        <f>SUMIFS('ReEDs Generation Data'!N$729:N$1448,'ReEDs Generation Data'!$E$729:$E$1448,Calculations!$A63)</f>
        <v>0.25799945334295005</v>
      </c>
      <c r="J63" s="91">
        <f>SUMIFS('ReEDs Generation Data'!O$729:O$1448,'ReEDs Generation Data'!$E$729:$E$1448,Calculations!$A63)</f>
        <v>0.25592190667599318</v>
      </c>
      <c r="K63" s="91">
        <f>SUMIFS('ReEDs Generation Data'!P$729:P$1448,'ReEDs Generation Data'!$E$729:$E$1448,Calculations!$A63)</f>
        <v>0.25388951496097206</v>
      </c>
      <c r="L63" s="91">
        <f>SUMIFS('ReEDs Generation Data'!Q$729:Q$1448,'ReEDs Generation Data'!$E$729:$E$1448,Calculations!$A63)</f>
        <v>0.25856280407310511</v>
      </c>
      <c r="M63" s="91">
        <f>SUMIFS('ReEDs Generation Data'!R$729:R$1448,'ReEDs Generation Data'!$E$729:$E$1448,Calculations!$A63)</f>
        <v>0.26342242295839208</v>
      </c>
    </row>
    <row r="64" spans="1:33" ht="15.75" customHeight="1">
      <c r="A64" s="111" t="s">
        <v>100</v>
      </c>
      <c r="B64" s="91">
        <f>SUMIFS('ReEDs Generation Data'!G$729:G$1448,'ReEDs Generation Data'!$E$729:$E$1448,Calculations!$A64)</f>
        <v>0.10963258010116611</v>
      </c>
      <c r="C64" s="91">
        <f>SUMIFS('ReEDs Generation Data'!H$729:H$1448,'ReEDs Generation Data'!$E$729:$E$1448,Calculations!$A64)</f>
        <v>0.12002375193239655</v>
      </c>
      <c r="D64" s="91">
        <f>SUMIFS('ReEDs Generation Data'!I$729:I$1448,'ReEDs Generation Data'!$E$729:$E$1448,Calculations!$A64)</f>
        <v>0.11174809361929663</v>
      </c>
      <c r="E64" s="91">
        <f>SUMIFS('ReEDs Generation Data'!J$729:J$1448,'ReEDs Generation Data'!$E$729:$E$1448,Calculations!$A64)</f>
        <v>0.10463764721413708</v>
      </c>
      <c r="F64" s="91">
        <f>SUMIFS('ReEDs Generation Data'!K$729:K$1448,'ReEDs Generation Data'!$E$729:$E$1448,Calculations!$A64)</f>
        <v>9.9103504680751339E-2</v>
      </c>
      <c r="G64" s="91">
        <f>SUMIFS('ReEDs Generation Data'!L$729:L$1448,'ReEDs Generation Data'!$E$729:$E$1448,Calculations!$A64)</f>
        <v>9.4331176144693635E-2</v>
      </c>
      <c r="H64" s="91">
        <f>SUMIFS('ReEDs Generation Data'!M$729:M$1448,'ReEDs Generation Data'!$E$729:$E$1448,Calculations!$A64)</f>
        <v>9.5870473729652503E-2</v>
      </c>
      <c r="I64" s="91">
        <f>SUMIFS('ReEDs Generation Data'!N$729:N$1448,'ReEDs Generation Data'!$E$729:$E$1448,Calculations!$A64)</f>
        <v>9.7465587524137601E-2</v>
      </c>
      <c r="J64" s="91">
        <f>SUMIFS('ReEDs Generation Data'!O$729:O$1448,'ReEDs Generation Data'!$E$729:$E$1448,Calculations!$A64)</f>
        <v>9.6133735617032853E-2</v>
      </c>
      <c r="K64" s="91">
        <f>SUMIFS('ReEDs Generation Data'!P$729:P$1448,'ReEDs Generation Data'!$E$729:$E$1448,Calculations!$A64)</f>
        <v>9.484056433818476E-2</v>
      </c>
      <c r="L64" s="91">
        <f>SUMIFS('ReEDs Generation Data'!Q$729:Q$1448,'ReEDs Generation Data'!$E$729:$E$1448,Calculations!$A64)</f>
        <v>9.7978157763362855E-2</v>
      </c>
      <c r="M64" s="91">
        <f>SUMIFS('ReEDs Generation Data'!R$729:R$1448,'ReEDs Generation Data'!$E$729:$E$1448,Calculations!$A64)</f>
        <v>0.10124182741532731</v>
      </c>
    </row>
    <row r="65" spans="1:37" ht="15.75" customHeight="1">
      <c r="A65" s="111" t="s">
        <v>102</v>
      </c>
      <c r="B65" s="91">
        <f>SUMIFS('ReEDs Generation Data'!G$729:G$1448,'ReEDs Generation Data'!$E$729:$E$1448,Calculations!$A65)</f>
        <v>4.0045887872194028E-2</v>
      </c>
      <c r="C65" s="91">
        <f>SUMIFS('ReEDs Generation Data'!H$729:H$1448,'ReEDs Generation Data'!$E$729:$E$1448,Calculations!$A65)</f>
        <v>4.3480584653087066E-2</v>
      </c>
      <c r="D65" s="91">
        <f>SUMIFS('ReEDs Generation Data'!I$729:I$1448,'ReEDs Generation Data'!$E$729:$E$1448,Calculations!$A65)</f>
        <v>4.2421873554014777E-2</v>
      </c>
      <c r="E65" s="91">
        <f>SUMIFS('ReEDs Generation Data'!J$729:J$1448,'ReEDs Generation Data'!$E$729:$E$1448,Calculations!$A65)</f>
        <v>4.1521670424272648E-2</v>
      </c>
      <c r="F65" s="91">
        <f>SUMIFS('ReEDs Generation Data'!K$729:K$1448,'ReEDs Generation Data'!$E$729:$E$1448,Calculations!$A65)</f>
        <v>4.1985733550343449E-2</v>
      </c>
      <c r="G65" s="91">
        <f>SUMIFS('ReEDs Generation Data'!L$729:L$1448,'ReEDs Generation Data'!$E$729:$E$1448,Calculations!$A65)</f>
        <v>4.2835898732958302E-2</v>
      </c>
      <c r="H65" s="91">
        <f>SUMIFS('ReEDs Generation Data'!M$729:M$1448,'ReEDs Generation Data'!$E$729:$E$1448,Calculations!$A65)</f>
        <v>4.3431244210447056E-2</v>
      </c>
      <c r="I65" s="91">
        <f>SUMIFS('ReEDs Generation Data'!N$729:N$1448,'ReEDs Generation Data'!$E$729:$E$1448,Calculations!$A65)</f>
        <v>4.4044959704732427E-2</v>
      </c>
      <c r="J65" s="91">
        <f>SUMIFS('ReEDs Generation Data'!O$729:O$1448,'ReEDs Generation Data'!$E$729:$E$1448,Calculations!$A65)</f>
        <v>4.3602160641764649E-2</v>
      </c>
      <c r="K65" s="91">
        <f>SUMIFS('ReEDs Generation Data'!P$729:P$1448,'ReEDs Generation Data'!$E$729:$E$1448,Calculations!$A65)</f>
        <v>4.3236479207855102E-2</v>
      </c>
      <c r="L65" s="91">
        <f>SUMIFS('ReEDs Generation Data'!Q$729:Q$1448,'ReEDs Generation Data'!$E$729:$E$1448,Calculations!$A65)</f>
        <v>4.4290637652497272E-2</v>
      </c>
      <c r="M65" s="91">
        <f>SUMIFS('ReEDs Generation Data'!R$729:R$1448,'ReEDs Generation Data'!$E$729:$E$1448,Calculations!$A65)</f>
        <v>4.5376555764610568E-2</v>
      </c>
    </row>
    <row r="66" spans="1:37" ht="15.75" customHeight="1">
      <c r="A66" s="111" t="s">
        <v>103</v>
      </c>
      <c r="B66" s="91">
        <f>SUMIFS('ReEDs Generation Data'!G$729:G$1448,'ReEDs Generation Data'!$E$729:$E$1448,Calculations!$A66)</f>
        <v>3.7642776073077097E-3</v>
      </c>
      <c r="C66" s="91">
        <f>SUMIFS('ReEDs Generation Data'!H$729:H$1448,'ReEDs Generation Data'!$E$729:$E$1448,Calculations!$A66)</f>
        <v>3.7663776638770501E-3</v>
      </c>
      <c r="D66" s="91">
        <f>SUMIFS('ReEDs Generation Data'!I$729:I$1448,'ReEDs Generation Data'!$E$729:$E$1448,Calculations!$A66)</f>
        <v>3.5850737635232609E-3</v>
      </c>
      <c r="E66" s="91">
        <f>SUMIFS('ReEDs Generation Data'!J$729:J$1448,'ReEDs Generation Data'!$E$729:$E$1448,Calculations!$A66)</f>
        <v>3.420423234901038E-3</v>
      </c>
      <c r="F66" s="91">
        <f>SUMIFS('ReEDs Generation Data'!K$729:K$1448,'ReEDs Generation Data'!$E$729:$E$1448,Calculations!$A66)</f>
        <v>3.3004917275014489E-3</v>
      </c>
      <c r="G66" s="91">
        <f>SUMIFS('ReEDs Generation Data'!L$729:L$1448,'ReEDs Generation Data'!$E$729:$E$1448,Calculations!$A66)</f>
        <v>3.1886857145870767E-3</v>
      </c>
      <c r="H66" s="91">
        <f>SUMIFS('ReEDs Generation Data'!M$729:M$1448,'ReEDs Generation Data'!$E$729:$E$1448,Calculations!$A66)</f>
        <v>3.1632652582976816E-3</v>
      </c>
      <c r="I66" s="91">
        <f>SUMIFS('ReEDs Generation Data'!N$729:N$1448,'ReEDs Generation Data'!$E$729:$E$1448,Calculations!$A66)</f>
        <v>3.138246904218735E-3</v>
      </c>
      <c r="J66" s="91">
        <f>SUMIFS('ReEDs Generation Data'!O$729:O$1448,'ReEDs Generation Data'!$E$729:$E$1448,Calculations!$A66)</f>
        <v>3.1287682539658328E-3</v>
      </c>
      <c r="K66" s="91">
        <f>SUMIFS('ReEDs Generation Data'!P$729:P$1448,'ReEDs Generation Data'!$E$729:$E$1448,Calculations!$A66)</f>
        <v>3.1193466892555301E-3</v>
      </c>
      <c r="L66" s="91">
        <f>SUMIFS('ReEDs Generation Data'!Q$729:Q$1448,'ReEDs Generation Data'!$E$729:$E$1448,Calculations!$A66)</f>
        <v>3.1199838235293998E-3</v>
      </c>
      <c r="M66" s="91">
        <f>SUMIFS('ReEDs Generation Data'!R$729:R$1448,'ReEDs Generation Data'!$E$729:$E$1448,Calculations!$A66)</f>
        <v>3.1206212181289442E-3</v>
      </c>
    </row>
    <row r="67" spans="1:37" ht="15.75" customHeight="1">
      <c r="A67" s="111" t="s">
        <v>104</v>
      </c>
      <c r="B67" s="91">
        <f>SUMIFS('ReEDs Generation Data'!G$729:G$1448,'ReEDs Generation Data'!$E$729:$E$1448,Calculations!$A67)</f>
        <v>1.708279209010623E-5</v>
      </c>
      <c r="C67" s="91">
        <f>SUMIFS('ReEDs Generation Data'!H$729:H$1448,'ReEDs Generation Data'!$E$729:$E$1448,Calculations!$A67)</f>
        <v>3.445822770425404E-5</v>
      </c>
      <c r="D67" s="91">
        <f>SUMIFS('ReEDs Generation Data'!I$729:I$1448,'ReEDs Generation Data'!$E$729:$E$1448,Calculations!$A67)</f>
        <v>6.5125555991072081E-5</v>
      </c>
      <c r="E67" s="91">
        <f>SUMIFS('ReEDs Generation Data'!J$729:J$1448,'ReEDs Generation Data'!$E$729:$E$1448,Calculations!$A67)</f>
        <v>9.6689908648261175E-5</v>
      </c>
      <c r="F67" s="91">
        <f>SUMIFS('ReEDs Generation Data'!K$729:K$1448,'ReEDs Generation Data'!$E$729:$E$1448,Calculations!$A67)</f>
        <v>1.0621899624610074E-4</v>
      </c>
      <c r="G67" s="91">
        <f>SUMIFS('ReEDs Generation Data'!L$729:L$1448,'ReEDs Generation Data'!$E$729:$E$1448,Calculations!$A67)</f>
        <v>1.1783166932083193E-4</v>
      </c>
      <c r="H67" s="91">
        <f>SUMIFS('ReEDs Generation Data'!M$729:M$1448,'ReEDs Generation Data'!$E$729:$E$1448,Calculations!$A67)</f>
        <v>1.1907430719608781E-4</v>
      </c>
      <c r="I67" s="91">
        <f>SUMIFS('ReEDs Generation Data'!N$729:N$1448,'ReEDs Generation Data'!$E$729:$E$1448,Calculations!$A67)</f>
        <v>1.2034343382195558E-4</v>
      </c>
      <c r="J67" s="91">
        <f>SUMIFS('ReEDs Generation Data'!O$729:O$1448,'ReEDs Generation Data'!$E$729:$E$1448,Calculations!$A67)</f>
        <v>1.1462495250608261E-4</v>
      </c>
      <c r="K67" s="91">
        <f>SUMIFS('ReEDs Generation Data'!P$729:P$1448,'ReEDs Generation Data'!$E$729:$E$1448,Calculations!$A67)</f>
        <v>1.0942528019805686E-4</v>
      </c>
      <c r="L67" s="91">
        <f>SUMIFS('ReEDs Generation Data'!Q$729:Q$1448,'ReEDs Generation Data'!$E$729:$E$1448,Calculations!$A67)</f>
        <v>1.2583531387563263E-4</v>
      </c>
      <c r="M67" s="91">
        <f>SUMIFS('ReEDs Generation Data'!R$729:R$1448,'ReEDs Generation Data'!$E$729:$E$1448,Calculations!$A67)</f>
        <v>1.4288086543988207E-4</v>
      </c>
    </row>
    <row r="68" spans="1:37" ht="15.75" customHeight="1">
      <c r="A68" s="111" t="s">
        <v>105</v>
      </c>
      <c r="B68" s="91">
        <f>SUMIFS('ReEDs Generation Data'!G$729:G$1448,'ReEDs Generation Data'!$E$729:$E$1448,Calculations!$A68)</f>
        <v>1.1631746600020791E-3</v>
      </c>
      <c r="C68" s="91">
        <f>SUMIFS('ReEDs Generation Data'!H$729:H$1448,'ReEDs Generation Data'!$E$729:$E$1448,Calculations!$A68)</f>
        <v>1.1731377717048791E-3</v>
      </c>
      <c r="D68" s="91">
        <f>SUMIFS('ReEDs Generation Data'!I$729:I$1448,'ReEDs Generation Data'!$E$729:$E$1448,Calculations!$A68)</f>
        <v>1.1900476985308782E-3</v>
      </c>
      <c r="E68" s="91">
        <f>SUMIFS('ReEDs Generation Data'!J$729:J$1448,'ReEDs Generation Data'!$E$729:$E$1448,Calculations!$A68)</f>
        <v>1.2074522434834464E-3</v>
      </c>
      <c r="F68" s="91">
        <f>SUMIFS('ReEDs Generation Data'!K$729:K$1448,'ReEDs Generation Data'!$E$729:$E$1448,Calculations!$A68)</f>
        <v>1.3264503722356198E-3</v>
      </c>
      <c r="G68" s="91">
        <f>SUMIFS('ReEDs Generation Data'!L$729:L$1448,'ReEDs Generation Data'!$E$729:$E$1448,Calculations!$A68)</f>
        <v>1.4714680721481549E-3</v>
      </c>
      <c r="H68" s="91">
        <f>SUMIFS('ReEDs Generation Data'!M$729:M$1448,'ReEDs Generation Data'!$E$729:$E$1448,Calculations!$A68)</f>
        <v>1.48698598825017E-3</v>
      </c>
      <c r="I68" s="91">
        <f>SUMIFS('ReEDs Generation Data'!N$729:N$1448,'ReEDs Generation Data'!$E$729:$E$1448,Calculations!$A68)</f>
        <v>1.5028346927643424E-3</v>
      </c>
      <c r="J68" s="91">
        <f>SUMIFS('ReEDs Generation Data'!O$729:O$1448,'ReEDs Generation Data'!$E$729:$E$1448,Calculations!$A68)</f>
        <v>1.4314229685141182E-3</v>
      </c>
      <c r="K68" s="91">
        <f>SUMIFS('ReEDs Generation Data'!P$729:P$1448,'ReEDs Generation Data'!$E$729:$E$1448,Calculations!$A68)</f>
        <v>1.366490070329843E-3</v>
      </c>
      <c r="L68" s="91">
        <f>SUMIFS('ReEDs Generation Data'!Q$729:Q$1448,'ReEDs Generation Data'!$E$729:$E$1448,Calculations!$A68)</f>
        <v>1.3789191716700386E-3</v>
      </c>
      <c r="M68" s="91">
        <f>SUMIFS('ReEDs Generation Data'!R$729:R$1448,'ReEDs Generation Data'!$E$729:$E$1448,Calculations!$A68)</f>
        <v>1.3915764496782916E-3</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1.0628174982016182E-5</v>
      </c>
      <c r="C70" s="91">
        <f>SUMIFS('ReEDs Generation Data'!H$729:H$1448,'ReEDs Generation Data'!$E$729:$E$1448,Calculations!$A70)</f>
        <v>6.4263276753752647E-6</v>
      </c>
      <c r="D70" s="91">
        <f>SUMIFS('ReEDs Generation Data'!I$729:I$1448,'ReEDs Generation Data'!$E$729:$E$1448,Calculations!$A70)</f>
        <v>3.2594792549265484E-6</v>
      </c>
      <c r="E70" s="91">
        <f>SUMIFS('ReEDs Generation Data'!J$729:J$1448,'ReEDs Generation Data'!$E$729:$E$1448,Calculations!$A70)</f>
        <v>0</v>
      </c>
      <c r="F70" s="91">
        <f>SUMIFS('ReEDs Generation Data'!K$729:K$1448,'ReEDs Generation Data'!$E$729:$E$1448,Calculations!$A70)</f>
        <v>1.5167625886248283E-5</v>
      </c>
      <c r="G70" s="91">
        <f>SUMIFS('ReEDs Generation Data'!L$729:L$1448,'ReEDs Generation Data'!$E$729:$E$1448,Calculations!$A70)</f>
        <v>2.8632443641779864E-5</v>
      </c>
      <c r="H70" s="91">
        <f>SUMIFS('ReEDs Generation Data'!M$729:M$1448,'ReEDs Generation Data'!$E$729:$E$1448,Calculations!$A70)</f>
        <v>4.6080559673290425E-5</v>
      </c>
      <c r="I70" s="91">
        <f>SUMIFS('ReEDs Generation Data'!N$729:N$1448,'ReEDs Generation Data'!$E$729:$E$1448,Calculations!$A70)</f>
        <v>6.4159094634696313E-5</v>
      </c>
      <c r="J70" s="91">
        <f>SUMIFS('ReEDs Generation Data'!O$729:O$1448,'ReEDs Generation Data'!$E$729:$E$1448,Calculations!$A70)</f>
        <v>3.1831901741599062E-5</v>
      </c>
      <c r="K70" s="91">
        <f>SUMIFS('ReEDs Generation Data'!P$729:P$1448,'ReEDs Generation Data'!$E$729:$E$1448,Calculations!$A70)</f>
        <v>0</v>
      </c>
      <c r="L70" s="91">
        <f>SUMIFS('ReEDs Generation Data'!Q$729:Q$1448,'ReEDs Generation Data'!$E$729:$E$1448,Calculations!$A70)</f>
        <v>0</v>
      </c>
      <c r="M70" s="91">
        <f>SUMIFS('ReEDs Generation Data'!R$729:R$1448,'ReEDs Generation Data'!$E$729:$E$1448,Calculations!$A70)</f>
        <v>0</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2.461490852574944E-3</v>
      </c>
      <c r="C73" s="91">
        <f>SUMIFS('ReEDs Generation Data'!H$729:H$1448,'ReEDs Generation Data'!$E$729:$E$1448,Calculations!$A73)</f>
        <v>2.4353039757270887E-3</v>
      </c>
      <c r="D73" s="91">
        <f>SUMIFS('ReEDs Generation Data'!I$729:I$1448,'ReEDs Generation Data'!$E$729:$E$1448,Calculations!$A73)</f>
        <v>2.2667007097272912E-3</v>
      </c>
      <c r="E73" s="91">
        <f>SUMIFS('ReEDs Generation Data'!J$729:J$1448,'ReEDs Generation Data'!$E$729:$E$1448,Calculations!$A73)</f>
        <v>2.1219484501092249E-3</v>
      </c>
      <c r="F73" s="91">
        <f>SUMIFS('ReEDs Generation Data'!K$729:K$1448,'ReEDs Generation Data'!$E$729:$E$1448,Calculations!$A73)</f>
        <v>2.0211342132845475E-3</v>
      </c>
      <c r="G73" s="91">
        <f>SUMIFS('ReEDs Generation Data'!L$729:L$1448,'ReEDs Generation Data'!$E$729:$E$1448,Calculations!$A73)</f>
        <v>1.9365170783270404E-3</v>
      </c>
      <c r="H73" s="91">
        <f>SUMIFS('ReEDs Generation Data'!M$729:M$1448,'ReEDs Generation Data'!$E$729:$E$1448,Calculations!$A73)</f>
        <v>1.9682406093520823E-3</v>
      </c>
      <c r="I73" s="91">
        <f>SUMIFS('ReEDs Generation Data'!N$729:N$1448,'ReEDs Generation Data'!$E$729:$E$1448,Calculations!$A73)</f>
        <v>2.0011023736199074E-3</v>
      </c>
      <c r="J73" s="91">
        <f>SUMIFS('ReEDs Generation Data'!O$729:O$1448,'ReEDs Generation Data'!$E$729:$E$1448,Calculations!$A73)</f>
        <v>1.978349469800134E-3</v>
      </c>
      <c r="K73" s="91">
        <f>SUMIFS('ReEDs Generation Data'!P$729:P$1448,'ReEDs Generation Data'!$E$729:$E$1448,Calculations!$A73)</f>
        <v>1.9566225495597118E-3</v>
      </c>
      <c r="L73" s="91">
        <f>SUMIFS('ReEDs Generation Data'!Q$729:Q$1448,'ReEDs Generation Data'!$E$729:$E$1448,Calculations!$A73)</f>
        <v>1.9922495365047267E-3</v>
      </c>
      <c r="M73" s="91">
        <f>SUMIFS('ReEDs Generation Data'!R$729:R$1448,'ReEDs Generation Data'!$E$729:$E$1448,Calculations!$A73)</f>
        <v>2.0292687437011097E-3</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662</v>
      </c>
    </row>
    <row r="78" spans="1:37" ht="15.75" customHeight="1">
      <c r="A78" s="114" t="s">
        <v>663</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664</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618</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665</v>
      </c>
      <c r="B91" s="124"/>
      <c r="C91" s="95" t="s">
        <v>666</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634</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667</v>
      </c>
      <c r="J110" s="111"/>
    </row>
    <row r="111" spans="1:53" ht="15.75" customHeight="1">
      <c r="A111" s="114" t="s">
        <v>668</v>
      </c>
      <c r="J111" s="111"/>
    </row>
    <row r="112" spans="1:53" ht="15.75" customHeight="1">
      <c r="J112" s="111"/>
    </row>
    <row r="113" spans="1:10" ht="15.75" customHeight="1">
      <c r="A113" s="123" t="s">
        <v>669</v>
      </c>
      <c r="B113" s="123">
        <v>2015</v>
      </c>
      <c r="J113" s="111"/>
    </row>
    <row r="114" spans="1:10" ht="15.75" customHeight="1">
      <c r="A114" s="111" t="s">
        <v>98</v>
      </c>
      <c r="B114" s="91">
        <v>0.08</v>
      </c>
      <c r="J114" s="111"/>
    </row>
    <row r="115" spans="1:10" ht="15.75" customHeight="1">
      <c r="A115" s="111" t="s">
        <v>634</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topLeftCell="A1361" workbookViewId="0">
      <selection activeCell="C1392" sqref="C1392"/>
    </sheetView>
  </sheetViews>
  <sheetFormatPr defaultRowHeight="15"/>
  <cols>
    <col min="1" max="1" width="15.28515625" customWidth="1"/>
    <col min="2" max="2" width="46.7109375" customWidth="1"/>
  </cols>
  <sheetData>
    <row r="1" spans="1:34">
      <c r="B1" s="84" t="s">
        <v>535</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534</v>
      </c>
    </row>
    <row r="3" spans="1:34">
      <c r="A3" t="str">
        <f>B2</f>
        <v>Alabama</v>
      </c>
      <c r="B3" t="s">
        <v>484</v>
      </c>
    </row>
    <row r="4" spans="1:34">
      <c r="A4" t="str">
        <f t="shared" ref="A4:A32" si="0">A3</f>
        <v>Alabama</v>
      </c>
      <c r="B4" t="s">
        <v>483</v>
      </c>
      <c r="C4" t="s">
        <v>482</v>
      </c>
      <c r="D4" t="s">
        <v>481</v>
      </c>
      <c r="E4" t="s">
        <v>480</v>
      </c>
      <c r="F4" t="s">
        <v>479</v>
      </c>
      <c r="G4" t="s">
        <v>478</v>
      </c>
      <c r="H4" t="s">
        <v>477</v>
      </c>
      <c r="I4" t="s">
        <v>476</v>
      </c>
      <c r="J4" t="s">
        <v>475</v>
      </c>
      <c r="K4" t="s">
        <v>474</v>
      </c>
      <c r="L4" t="s">
        <v>473</v>
      </c>
      <c r="M4" t="s">
        <v>472</v>
      </c>
      <c r="N4" t="s">
        <v>471</v>
      </c>
      <c r="O4" t="s">
        <v>470</v>
      </c>
      <c r="P4" t="s">
        <v>469</v>
      </c>
      <c r="Q4" t="s">
        <v>468</v>
      </c>
      <c r="R4" t="s">
        <v>467</v>
      </c>
      <c r="S4" t="s">
        <v>466</v>
      </c>
      <c r="T4" t="s">
        <v>465</v>
      </c>
      <c r="U4" t="s">
        <v>464</v>
      </c>
      <c r="V4" t="s">
        <v>463</v>
      </c>
      <c r="W4" t="s">
        <v>462</v>
      </c>
      <c r="X4" t="s">
        <v>461</v>
      </c>
      <c r="Y4" t="s">
        <v>460</v>
      </c>
      <c r="Z4" t="s">
        <v>459</v>
      </c>
      <c r="AA4" t="s">
        <v>458</v>
      </c>
      <c r="AB4" t="s">
        <v>457</v>
      </c>
      <c r="AC4" t="s">
        <v>456</v>
      </c>
      <c r="AD4" t="s">
        <v>455</v>
      </c>
      <c r="AE4" t="s">
        <v>454</v>
      </c>
      <c r="AF4" t="s">
        <v>453</v>
      </c>
      <c r="AG4" t="s">
        <v>452</v>
      </c>
      <c r="AH4" t="s">
        <v>451</v>
      </c>
    </row>
    <row r="5" spans="1:34">
      <c r="A5" t="str">
        <f t="shared" si="0"/>
        <v>Alabama</v>
      </c>
      <c r="B5" t="s">
        <v>450</v>
      </c>
    </row>
    <row r="6" spans="1:34">
      <c r="A6" t="str">
        <f t="shared" si="0"/>
        <v>Alabama</v>
      </c>
      <c r="B6" t="s">
        <v>449</v>
      </c>
    </row>
    <row r="7" spans="1:34">
      <c r="A7" t="str">
        <f t="shared" si="0"/>
        <v>Alabama</v>
      </c>
      <c r="B7" t="s">
        <v>448</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447</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446</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445</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444</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443</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442</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441</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440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439</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438</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437</v>
      </c>
    </row>
    <row r="19" spans="1:34">
      <c r="A19" t="str">
        <f t="shared" si="0"/>
        <v>Alabama</v>
      </c>
      <c r="B19" t="s">
        <v>436</v>
      </c>
    </row>
    <row r="20" spans="1:34">
      <c r="A20" t="str">
        <f t="shared" si="0"/>
        <v>Alabama</v>
      </c>
      <c r="B20" t="s">
        <v>435</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434</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433</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432</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431</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430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429</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428</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427</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426</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425</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424</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423</v>
      </c>
    </row>
    <row r="33" spans="1:34">
      <c r="B33" t="s">
        <v>533</v>
      </c>
    </row>
    <row r="34" spans="1:34">
      <c r="A34" t="str">
        <f>B33</f>
        <v>Alaska</v>
      </c>
      <c r="B34" t="s">
        <v>484</v>
      </c>
    </row>
    <row r="35" spans="1:34">
      <c r="A35" t="str">
        <f t="shared" ref="A35:A63" si="1">A34</f>
        <v>Alaska</v>
      </c>
      <c r="B35" t="s">
        <v>483</v>
      </c>
      <c r="C35" t="s">
        <v>482</v>
      </c>
      <c r="D35" t="s">
        <v>481</v>
      </c>
      <c r="E35" t="s">
        <v>480</v>
      </c>
      <c r="F35" t="s">
        <v>479</v>
      </c>
      <c r="G35" t="s">
        <v>478</v>
      </c>
      <c r="H35" t="s">
        <v>477</v>
      </c>
      <c r="I35" t="s">
        <v>476</v>
      </c>
      <c r="J35" t="s">
        <v>475</v>
      </c>
      <c r="K35" t="s">
        <v>474</v>
      </c>
      <c r="L35" t="s">
        <v>473</v>
      </c>
      <c r="M35" t="s">
        <v>472</v>
      </c>
      <c r="N35" t="s">
        <v>471</v>
      </c>
      <c r="O35" t="s">
        <v>470</v>
      </c>
      <c r="P35" t="s">
        <v>469</v>
      </c>
      <c r="Q35" t="s">
        <v>468</v>
      </c>
      <c r="R35" t="s">
        <v>467</v>
      </c>
      <c r="S35" t="s">
        <v>466</v>
      </c>
      <c r="T35" t="s">
        <v>465</v>
      </c>
      <c r="U35" t="s">
        <v>464</v>
      </c>
      <c r="V35" t="s">
        <v>463</v>
      </c>
      <c r="W35" t="s">
        <v>462</v>
      </c>
      <c r="X35" t="s">
        <v>461</v>
      </c>
      <c r="Y35" t="s">
        <v>460</v>
      </c>
      <c r="Z35" t="s">
        <v>459</v>
      </c>
      <c r="AA35" t="s">
        <v>458</v>
      </c>
      <c r="AB35" t="s">
        <v>457</v>
      </c>
      <c r="AC35" t="s">
        <v>456</v>
      </c>
      <c r="AD35" t="s">
        <v>455</v>
      </c>
      <c r="AE35" t="s">
        <v>454</v>
      </c>
      <c r="AF35" t="s">
        <v>453</v>
      </c>
      <c r="AG35" t="s">
        <v>452</v>
      </c>
      <c r="AH35" t="s">
        <v>451</v>
      </c>
    </row>
    <row r="36" spans="1:34">
      <c r="A36" t="str">
        <f t="shared" si="1"/>
        <v>Alaska</v>
      </c>
      <c r="B36" t="s">
        <v>450</v>
      </c>
    </row>
    <row r="37" spans="1:34">
      <c r="A37" t="str">
        <f t="shared" si="1"/>
        <v>Alaska</v>
      </c>
      <c r="B37" t="s">
        <v>449</v>
      </c>
    </row>
    <row r="38" spans="1:34">
      <c r="A38" t="str">
        <f t="shared" si="1"/>
        <v>Alaska</v>
      </c>
      <c r="B38" t="s">
        <v>448</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447</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446</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445</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444</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443</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442</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441</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440</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439</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438</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437</v>
      </c>
    </row>
    <row r="50" spans="1:34">
      <c r="A50" t="str">
        <f t="shared" si="1"/>
        <v>Alaska</v>
      </c>
      <c r="B50" t="s">
        <v>436</v>
      </c>
    </row>
    <row r="51" spans="1:34">
      <c r="A51" t="str">
        <f t="shared" si="1"/>
        <v>Alaska</v>
      </c>
      <c r="B51" t="s">
        <v>435</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434</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433</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432</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431</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430</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429</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428</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427</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426</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425</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424</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423</v>
      </c>
    </row>
    <row r="64" spans="1:34">
      <c r="B64" t="s">
        <v>532</v>
      </c>
    </row>
    <row r="65" spans="1:34">
      <c r="A65" t="str">
        <f>B64</f>
        <v>Arizona</v>
      </c>
      <c r="B65" t="s">
        <v>484</v>
      </c>
    </row>
    <row r="66" spans="1:34">
      <c r="A66" t="str">
        <f t="shared" ref="A66:A94" si="2">A65</f>
        <v>Arizona</v>
      </c>
      <c r="B66" t="s">
        <v>483</v>
      </c>
      <c r="C66" t="s">
        <v>482</v>
      </c>
      <c r="D66" t="s">
        <v>481</v>
      </c>
      <c r="E66" t="s">
        <v>480</v>
      </c>
      <c r="F66" t="s">
        <v>479</v>
      </c>
      <c r="G66" t="s">
        <v>478</v>
      </c>
      <c r="H66" t="s">
        <v>477</v>
      </c>
      <c r="I66" t="s">
        <v>476</v>
      </c>
      <c r="J66" t="s">
        <v>475</v>
      </c>
      <c r="K66" t="s">
        <v>474</v>
      </c>
      <c r="L66" t="s">
        <v>473</v>
      </c>
      <c r="M66" t="s">
        <v>472</v>
      </c>
      <c r="N66" t="s">
        <v>471</v>
      </c>
      <c r="O66" t="s">
        <v>470</v>
      </c>
      <c r="P66" t="s">
        <v>469</v>
      </c>
      <c r="Q66" t="s">
        <v>468</v>
      </c>
      <c r="R66" t="s">
        <v>467</v>
      </c>
      <c r="S66" t="s">
        <v>466</v>
      </c>
      <c r="T66" t="s">
        <v>465</v>
      </c>
      <c r="U66" t="s">
        <v>464</v>
      </c>
      <c r="V66" t="s">
        <v>463</v>
      </c>
      <c r="W66" t="s">
        <v>462</v>
      </c>
      <c r="X66" t="s">
        <v>461</v>
      </c>
      <c r="Y66" t="s">
        <v>460</v>
      </c>
      <c r="Z66" t="s">
        <v>459</v>
      </c>
      <c r="AA66" t="s">
        <v>458</v>
      </c>
      <c r="AB66" t="s">
        <v>457</v>
      </c>
      <c r="AC66" t="s">
        <v>456</v>
      </c>
      <c r="AD66" t="s">
        <v>455</v>
      </c>
      <c r="AE66" t="s">
        <v>454</v>
      </c>
      <c r="AF66" t="s">
        <v>453</v>
      </c>
      <c r="AG66" t="s">
        <v>452</v>
      </c>
      <c r="AH66" t="s">
        <v>451</v>
      </c>
    </row>
    <row r="67" spans="1:34">
      <c r="A67" t="str">
        <f t="shared" si="2"/>
        <v>Arizona</v>
      </c>
      <c r="B67" t="s">
        <v>450</v>
      </c>
    </row>
    <row r="68" spans="1:34">
      <c r="A68" t="str">
        <f t="shared" si="2"/>
        <v>Arizona</v>
      </c>
      <c r="B68" t="s">
        <v>449</v>
      </c>
    </row>
    <row r="69" spans="1:34">
      <c r="A69" t="str">
        <f t="shared" si="2"/>
        <v>Arizona</v>
      </c>
      <c r="B69" t="s">
        <v>448</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447</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446</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445</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444</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443</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442</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441</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440</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439</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438</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437</v>
      </c>
    </row>
    <row r="81" spans="1:34">
      <c r="A81" t="str">
        <f t="shared" si="2"/>
        <v>Arizona</v>
      </c>
      <c r="B81" t="s">
        <v>436</v>
      </c>
    </row>
    <row r="82" spans="1:34">
      <c r="A82" t="str">
        <f t="shared" si="2"/>
        <v>Arizona</v>
      </c>
      <c r="B82" t="s">
        <v>435</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434</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433</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432</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431</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430</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429</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428</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427</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426</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425</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424</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423</v>
      </c>
    </row>
    <row r="95" spans="1:34">
      <c r="B95" t="s">
        <v>531</v>
      </c>
    </row>
    <row r="96" spans="1:34">
      <c r="A96" t="str">
        <f>B95</f>
        <v>Arkansas</v>
      </c>
      <c r="B96" t="s">
        <v>484</v>
      </c>
    </row>
    <row r="97" spans="1:34">
      <c r="A97" t="str">
        <f t="shared" ref="A97:A125" si="3">A96</f>
        <v>Arkansas</v>
      </c>
      <c r="B97" t="s">
        <v>483</v>
      </c>
      <c r="C97" t="s">
        <v>482</v>
      </c>
      <c r="D97" t="s">
        <v>481</v>
      </c>
      <c r="E97" t="s">
        <v>480</v>
      </c>
      <c r="F97" t="s">
        <v>479</v>
      </c>
      <c r="G97" t="s">
        <v>478</v>
      </c>
      <c r="H97" t="s">
        <v>477</v>
      </c>
      <c r="I97" t="s">
        <v>476</v>
      </c>
      <c r="J97" t="s">
        <v>475</v>
      </c>
      <c r="K97" t="s">
        <v>474</v>
      </c>
      <c r="L97" t="s">
        <v>473</v>
      </c>
      <c r="M97" t="s">
        <v>472</v>
      </c>
      <c r="N97" t="s">
        <v>471</v>
      </c>
      <c r="O97" t="s">
        <v>470</v>
      </c>
      <c r="P97" t="s">
        <v>469</v>
      </c>
      <c r="Q97" t="s">
        <v>468</v>
      </c>
      <c r="R97" t="s">
        <v>467</v>
      </c>
      <c r="S97" t="s">
        <v>466</v>
      </c>
      <c r="T97" t="s">
        <v>465</v>
      </c>
      <c r="U97" t="s">
        <v>464</v>
      </c>
      <c r="V97" t="s">
        <v>463</v>
      </c>
      <c r="W97" t="s">
        <v>462</v>
      </c>
      <c r="X97" t="s">
        <v>461</v>
      </c>
      <c r="Y97" t="s">
        <v>460</v>
      </c>
      <c r="Z97" t="s">
        <v>459</v>
      </c>
      <c r="AA97" t="s">
        <v>458</v>
      </c>
      <c r="AB97" t="s">
        <v>457</v>
      </c>
      <c r="AC97" t="s">
        <v>456</v>
      </c>
      <c r="AD97" t="s">
        <v>455</v>
      </c>
      <c r="AE97" t="s">
        <v>454</v>
      </c>
      <c r="AF97" t="s">
        <v>453</v>
      </c>
      <c r="AG97" t="s">
        <v>452</v>
      </c>
      <c r="AH97" t="s">
        <v>451</v>
      </c>
    </row>
    <row r="98" spans="1:34">
      <c r="A98" t="str">
        <f t="shared" si="3"/>
        <v>Arkansas</v>
      </c>
      <c r="B98" t="s">
        <v>450</v>
      </c>
    </row>
    <row r="99" spans="1:34">
      <c r="A99" t="str">
        <f t="shared" si="3"/>
        <v>Arkansas</v>
      </c>
      <c r="B99" t="s">
        <v>449</v>
      </c>
    </row>
    <row r="100" spans="1:34">
      <c r="A100" t="str">
        <f t="shared" si="3"/>
        <v>Arkansas</v>
      </c>
      <c r="B100" t="s">
        <v>448</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447</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446</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445</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444</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443</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442</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441</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440</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439</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438</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437</v>
      </c>
    </row>
    <row r="112" spans="1:34">
      <c r="A112" t="str">
        <f t="shared" si="3"/>
        <v>Arkansas</v>
      </c>
      <c r="B112" t="s">
        <v>436</v>
      </c>
    </row>
    <row r="113" spans="1:34">
      <c r="A113" t="str">
        <f t="shared" si="3"/>
        <v>Arkansas</v>
      </c>
      <c r="B113" t="s">
        <v>435</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434</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433</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432</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431</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430</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429</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428</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427</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426</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425</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424</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423</v>
      </c>
    </row>
    <row r="126" spans="1:34">
      <c r="B126" t="s">
        <v>530</v>
      </c>
    </row>
    <row r="127" spans="1:34">
      <c r="A127" t="str">
        <f>B126</f>
        <v>California</v>
      </c>
      <c r="B127" t="s">
        <v>484</v>
      </c>
    </row>
    <row r="128" spans="1:34">
      <c r="A128" t="str">
        <f t="shared" ref="A128:A156" si="4">A127</f>
        <v>California</v>
      </c>
      <c r="B128" t="s">
        <v>483</v>
      </c>
      <c r="C128" t="s">
        <v>482</v>
      </c>
      <c r="D128" t="s">
        <v>481</v>
      </c>
      <c r="E128" t="s">
        <v>480</v>
      </c>
      <c r="F128" t="s">
        <v>479</v>
      </c>
      <c r="G128" t="s">
        <v>478</v>
      </c>
      <c r="H128" t="s">
        <v>477</v>
      </c>
      <c r="I128" t="s">
        <v>476</v>
      </c>
      <c r="J128" t="s">
        <v>475</v>
      </c>
      <c r="K128" t="s">
        <v>474</v>
      </c>
      <c r="L128" t="s">
        <v>473</v>
      </c>
      <c r="M128" t="s">
        <v>472</v>
      </c>
      <c r="N128" t="s">
        <v>471</v>
      </c>
      <c r="O128" t="s">
        <v>470</v>
      </c>
      <c r="P128" t="s">
        <v>469</v>
      </c>
      <c r="Q128" t="s">
        <v>468</v>
      </c>
      <c r="R128" t="s">
        <v>467</v>
      </c>
      <c r="S128" t="s">
        <v>466</v>
      </c>
      <c r="T128" t="s">
        <v>465</v>
      </c>
      <c r="U128" t="s">
        <v>464</v>
      </c>
      <c r="V128" t="s">
        <v>463</v>
      </c>
      <c r="W128" t="s">
        <v>462</v>
      </c>
      <c r="X128" t="s">
        <v>461</v>
      </c>
      <c r="Y128" t="s">
        <v>460</v>
      </c>
      <c r="Z128" t="s">
        <v>459</v>
      </c>
      <c r="AA128" t="s">
        <v>458</v>
      </c>
      <c r="AB128" t="s">
        <v>457</v>
      </c>
      <c r="AC128" t="s">
        <v>456</v>
      </c>
      <c r="AD128" t="s">
        <v>455</v>
      </c>
      <c r="AE128" t="s">
        <v>454</v>
      </c>
      <c r="AF128" t="s">
        <v>453</v>
      </c>
      <c r="AG128" t="s">
        <v>452</v>
      </c>
      <c r="AH128" t="s">
        <v>451</v>
      </c>
    </row>
    <row r="129" spans="1:34">
      <c r="A129" t="str">
        <f t="shared" si="4"/>
        <v>California</v>
      </c>
      <c r="B129" t="s">
        <v>450</v>
      </c>
    </row>
    <row r="130" spans="1:34">
      <c r="A130" t="str">
        <f t="shared" si="4"/>
        <v>California</v>
      </c>
      <c r="B130" t="s">
        <v>449</v>
      </c>
    </row>
    <row r="131" spans="1:34">
      <c r="A131" t="str">
        <f t="shared" si="4"/>
        <v>California</v>
      </c>
      <c r="B131" t="s">
        <v>448</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447</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446</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445</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444</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443</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442</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441</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440</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439</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438</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437</v>
      </c>
    </row>
    <row r="143" spans="1:34">
      <c r="A143" t="str">
        <f t="shared" si="4"/>
        <v>California</v>
      </c>
      <c r="B143" t="s">
        <v>436</v>
      </c>
    </row>
    <row r="144" spans="1:34">
      <c r="A144" t="str">
        <f t="shared" si="4"/>
        <v>California</v>
      </c>
      <c r="B144" t="s">
        <v>435</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434</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433</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432</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431</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430</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429</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428</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427</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426</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425</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424</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423</v>
      </c>
    </row>
    <row r="157" spans="1:34">
      <c r="B157" t="s">
        <v>529</v>
      </c>
    </row>
    <row r="158" spans="1:34">
      <c r="A158" t="str">
        <f>B157</f>
        <v>Colorado</v>
      </c>
      <c r="B158" t="s">
        <v>484</v>
      </c>
    </row>
    <row r="159" spans="1:34">
      <c r="A159" t="str">
        <f t="shared" ref="A159:A187" si="5">A158</f>
        <v>Colorado</v>
      </c>
      <c r="B159" t="s">
        <v>483</v>
      </c>
      <c r="C159" t="s">
        <v>482</v>
      </c>
      <c r="D159" t="s">
        <v>481</v>
      </c>
      <c r="E159" t="s">
        <v>480</v>
      </c>
      <c r="F159" t="s">
        <v>479</v>
      </c>
      <c r="G159" t="s">
        <v>478</v>
      </c>
      <c r="H159" t="s">
        <v>477</v>
      </c>
      <c r="I159" t="s">
        <v>476</v>
      </c>
      <c r="J159" t="s">
        <v>475</v>
      </c>
      <c r="K159" t="s">
        <v>474</v>
      </c>
      <c r="L159" t="s">
        <v>473</v>
      </c>
      <c r="M159" t="s">
        <v>472</v>
      </c>
      <c r="N159" t="s">
        <v>471</v>
      </c>
      <c r="O159" t="s">
        <v>470</v>
      </c>
      <c r="P159" t="s">
        <v>469</v>
      </c>
      <c r="Q159" t="s">
        <v>468</v>
      </c>
      <c r="R159" t="s">
        <v>467</v>
      </c>
      <c r="S159" t="s">
        <v>466</v>
      </c>
      <c r="T159" t="s">
        <v>465</v>
      </c>
      <c r="U159" t="s">
        <v>464</v>
      </c>
      <c r="V159" t="s">
        <v>463</v>
      </c>
      <c r="W159" t="s">
        <v>462</v>
      </c>
      <c r="X159" t="s">
        <v>461</v>
      </c>
      <c r="Y159" t="s">
        <v>460</v>
      </c>
      <c r="Z159" t="s">
        <v>459</v>
      </c>
      <c r="AA159" t="s">
        <v>458</v>
      </c>
      <c r="AB159" t="s">
        <v>457</v>
      </c>
      <c r="AC159" t="s">
        <v>456</v>
      </c>
      <c r="AD159" t="s">
        <v>455</v>
      </c>
      <c r="AE159" t="s">
        <v>454</v>
      </c>
      <c r="AF159" t="s">
        <v>453</v>
      </c>
      <c r="AG159" t="s">
        <v>452</v>
      </c>
      <c r="AH159" t="s">
        <v>451</v>
      </c>
    </row>
    <row r="160" spans="1:34">
      <c r="A160" t="str">
        <f t="shared" si="5"/>
        <v>Colorado</v>
      </c>
      <c r="B160" t="s">
        <v>450</v>
      </c>
    </row>
    <row r="161" spans="1:34">
      <c r="A161" t="str">
        <f t="shared" si="5"/>
        <v>Colorado</v>
      </c>
      <c r="B161" t="s">
        <v>449</v>
      </c>
    </row>
    <row r="162" spans="1:34">
      <c r="A162" t="str">
        <f t="shared" si="5"/>
        <v>Colorado</v>
      </c>
      <c r="B162" t="s">
        <v>448</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447</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446</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445</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444</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443</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442</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441</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440</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439</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438</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437</v>
      </c>
    </row>
    <row r="174" spans="1:34">
      <c r="A174" t="str">
        <f t="shared" si="5"/>
        <v>Colorado</v>
      </c>
      <c r="B174" t="s">
        <v>436</v>
      </c>
    </row>
    <row r="175" spans="1:34">
      <c r="A175" t="str">
        <f t="shared" si="5"/>
        <v>Colorado</v>
      </c>
      <c r="B175" t="s">
        <v>435</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434</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433</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432</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431</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430</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429</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428</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427</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426</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425</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424</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423</v>
      </c>
    </row>
    <row r="188" spans="1:34">
      <c r="B188" t="s">
        <v>528</v>
      </c>
    </row>
    <row r="189" spans="1:34">
      <c r="A189" t="str">
        <f>B188</f>
        <v>Connecticut</v>
      </c>
      <c r="B189" t="s">
        <v>484</v>
      </c>
    </row>
    <row r="190" spans="1:34">
      <c r="A190" t="str">
        <f t="shared" ref="A190:A218" si="6">A189</f>
        <v>Connecticut</v>
      </c>
      <c r="B190" t="s">
        <v>483</v>
      </c>
      <c r="C190" t="s">
        <v>482</v>
      </c>
      <c r="D190" t="s">
        <v>481</v>
      </c>
      <c r="E190" t="s">
        <v>480</v>
      </c>
      <c r="F190" t="s">
        <v>479</v>
      </c>
      <c r="G190" t="s">
        <v>478</v>
      </c>
      <c r="H190" t="s">
        <v>477</v>
      </c>
      <c r="I190" t="s">
        <v>476</v>
      </c>
      <c r="J190" t="s">
        <v>475</v>
      </c>
      <c r="K190" t="s">
        <v>474</v>
      </c>
      <c r="L190" t="s">
        <v>473</v>
      </c>
      <c r="M190" t="s">
        <v>472</v>
      </c>
      <c r="N190" t="s">
        <v>471</v>
      </c>
      <c r="O190" t="s">
        <v>470</v>
      </c>
      <c r="P190" t="s">
        <v>469</v>
      </c>
      <c r="Q190" t="s">
        <v>468</v>
      </c>
      <c r="R190" t="s">
        <v>467</v>
      </c>
      <c r="S190" t="s">
        <v>466</v>
      </c>
      <c r="T190" t="s">
        <v>465</v>
      </c>
      <c r="U190" t="s">
        <v>464</v>
      </c>
      <c r="V190" t="s">
        <v>463</v>
      </c>
      <c r="W190" t="s">
        <v>462</v>
      </c>
      <c r="X190" t="s">
        <v>461</v>
      </c>
      <c r="Y190" t="s">
        <v>460</v>
      </c>
      <c r="Z190" t="s">
        <v>459</v>
      </c>
      <c r="AA190" t="s">
        <v>458</v>
      </c>
      <c r="AB190" t="s">
        <v>457</v>
      </c>
      <c r="AC190" t="s">
        <v>456</v>
      </c>
      <c r="AD190" t="s">
        <v>455</v>
      </c>
      <c r="AE190" t="s">
        <v>454</v>
      </c>
      <c r="AF190" t="s">
        <v>453</v>
      </c>
      <c r="AG190" t="s">
        <v>452</v>
      </c>
      <c r="AH190" t="s">
        <v>451</v>
      </c>
    </row>
    <row r="191" spans="1:34">
      <c r="A191" t="str">
        <f t="shared" si="6"/>
        <v>Connecticut</v>
      </c>
      <c r="B191" t="s">
        <v>450</v>
      </c>
    </row>
    <row r="192" spans="1:34">
      <c r="A192" t="str">
        <f t="shared" si="6"/>
        <v>Connecticut</v>
      </c>
      <c r="B192" t="s">
        <v>449</v>
      </c>
    </row>
    <row r="193" spans="1:34">
      <c r="A193" t="str">
        <f t="shared" si="6"/>
        <v>Connecticut</v>
      </c>
      <c r="B193" t="s">
        <v>448</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447</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446</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445</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444</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443</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442</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441</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440</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439</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438</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437</v>
      </c>
    </row>
    <row r="205" spans="1:34">
      <c r="A205" t="str">
        <f t="shared" si="6"/>
        <v>Connecticut</v>
      </c>
      <c r="B205" t="s">
        <v>436</v>
      </c>
    </row>
    <row r="206" spans="1:34">
      <c r="A206" t="str">
        <f t="shared" si="6"/>
        <v>Connecticut</v>
      </c>
      <c r="B206" t="s">
        <v>435</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434</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433</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432</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431</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430</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429</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428</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427</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426</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425</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424</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423</v>
      </c>
    </row>
    <row r="219" spans="1:34">
      <c r="B219" t="s">
        <v>527</v>
      </c>
    </row>
    <row r="220" spans="1:34">
      <c r="A220" t="str">
        <f>B219</f>
        <v>Delaware</v>
      </c>
      <c r="B220" t="s">
        <v>484</v>
      </c>
    </row>
    <row r="221" spans="1:34">
      <c r="A221" t="str">
        <f t="shared" ref="A221:A249" si="7">A220</f>
        <v>Delaware</v>
      </c>
      <c r="B221" t="s">
        <v>483</v>
      </c>
      <c r="C221" t="s">
        <v>482</v>
      </c>
      <c r="D221" t="s">
        <v>481</v>
      </c>
      <c r="E221" t="s">
        <v>480</v>
      </c>
      <c r="F221" t="s">
        <v>479</v>
      </c>
      <c r="G221" t="s">
        <v>478</v>
      </c>
      <c r="H221" t="s">
        <v>477</v>
      </c>
      <c r="I221" t="s">
        <v>476</v>
      </c>
      <c r="J221" t="s">
        <v>475</v>
      </c>
      <c r="K221" t="s">
        <v>474</v>
      </c>
      <c r="L221" t="s">
        <v>473</v>
      </c>
      <c r="M221" t="s">
        <v>472</v>
      </c>
      <c r="N221" t="s">
        <v>471</v>
      </c>
      <c r="O221" t="s">
        <v>470</v>
      </c>
      <c r="P221" t="s">
        <v>469</v>
      </c>
      <c r="Q221" t="s">
        <v>468</v>
      </c>
      <c r="R221" t="s">
        <v>467</v>
      </c>
      <c r="S221" t="s">
        <v>466</v>
      </c>
      <c r="T221" t="s">
        <v>465</v>
      </c>
      <c r="U221" t="s">
        <v>464</v>
      </c>
      <c r="V221" t="s">
        <v>463</v>
      </c>
      <c r="W221" t="s">
        <v>462</v>
      </c>
      <c r="X221" t="s">
        <v>461</v>
      </c>
      <c r="Y221" t="s">
        <v>460</v>
      </c>
      <c r="Z221" t="s">
        <v>459</v>
      </c>
      <c r="AA221" t="s">
        <v>458</v>
      </c>
      <c r="AB221" t="s">
        <v>457</v>
      </c>
      <c r="AC221" t="s">
        <v>456</v>
      </c>
      <c r="AD221" t="s">
        <v>455</v>
      </c>
      <c r="AE221" t="s">
        <v>454</v>
      </c>
      <c r="AF221" t="s">
        <v>453</v>
      </c>
      <c r="AG221" t="s">
        <v>452</v>
      </c>
      <c r="AH221" t="s">
        <v>451</v>
      </c>
    </row>
    <row r="222" spans="1:34">
      <c r="A222" t="str">
        <f t="shared" si="7"/>
        <v>Delaware</v>
      </c>
      <c r="B222" t="s">
        <v>450</v>
      </c>
    </row>
    <row r="223" spans="1:34">
      <c r="A223" t="str">
        <f t="shared" si="7"/>
        <v>Delaware</v>
      </c>
      <c r="B223" t="s">
        <v>449</v>
      </c>
    </row>
    <row r="224" spans="1:34">
      <c r="A224" t="str">
        <f t="shared" si="7"/>
        <v>Delaware</v>
      </c>
      <c r="B224" t="s">
        <v>448</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447</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446</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445</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444</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443</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442</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441</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440</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439</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438</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437</v>
      </c>
    </row>
    <row r="236" spans="1:34">
      <c r="A236" t="str">
        <f t="shared" si="7"/>
        <v>Delaware</v>
      </c>
      <c r="B236" t="s">
        <v>436</v>
      </c>
    </row>
    <row r="237" spans="1:34">
      <c r="A237" t="str">
        <f t="shared" si="7"/>
        <v>Delaware</v>
      </c>
      <c r="B237" t="s">
        <v>435</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434</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433</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432</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431</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430</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429</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428</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427</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426</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425</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424</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423</v>
      </c>
    </row>
    <row r="250" spans="1:34">
      <c r="B250" t="s">
        <v>526</v>
      </c>
    </row>
    <row r="251" spans="1:34">
      <c r="A251" t="str">
        <f>B250</f>
        <v>Florida</v>
      </c>
      <c r="B251" t="s">
        <v>484</v>
      </c>
    </row>
    <row r="252" spans="1:34">
      <c r="A252" t="str">
        <f t="shared" ref="A252:A280" si="8">A251</f>
        <v>Florida</v>
      </c>
      <c r="B252" t="s">
        <v>483</v>
      </c>
      <c r="C252" t="s">
        <v>482</v>
      </c>
      <c r="D252" t="s">
        <v>481</v>
      </c>
      <c r="E252" t="s">
        <v>480</v>
      </c>
      <c r="F252" t="s">
        <v>479</v>
      </c>
      <c r="G252" t="s">
        <v>478</v>
      </c>
      <c r="H252" t="s">
        <v>477</v>
      </c>
      <c r="I252" t="s">
        <v>476</v>
      </c>
      <c r="J252" t="s">
        <v>475</v>
      </c>
      <c r="K252" t="s">
        <v>474</v>
      </c>
      <c r="L252" t="s">
        <v>473</v>
      </c>
      <c r="M252" t="s">
        <v>472</v>
      </c>
      <c r="N252" t="s">
        <v>471</v>
      </c>
      <c r="O252" t="s">
        <v>470</v>
      </c>
      <c r="P252" t="s">
        <v>469</v>
      </c>
      <c r="Q252" t="s">
        <v>468</v>
      </c>
      <c r="R252" t="s">
        <v>467</v>
      </c>
      <c r="S252" t="s">
        <v>466</v>
      </c>
      <c r="T252" t="s">
        <v>465</v>
      </c>
      <c r="U252" t="s">
        <v>464</v>
      </c>
      <c r="V252" t="s">
        <v>463</v>
      </c>
      <c r="W252" t="s">
        <v>462</v>
      </c>
      <c r="X252" t="s">
        <v>461</v>
      </c>
      <c r="Y252" t="s">
        <v>460</v>
      </c>
      <c r="Z252" t="s">
        <v>459</v>
      </c>
      <c r="AA252" t="s">
        <v>458</v>
      </c>
      <c r="AB252" t="s">
        <v>457</v>
      </c>
      <c r="AC252" t="s">
        <v>456</v>
      </c>
      <c r="AD252" t="s">
        <v>455</v>
      </c>
      <c r="AE252" t="s">
        <v>454</v>
      </c>
      <c r="AF252" t="s">
        <v>453</v>
      </c>
      <c r="AG252" t="s">
        <v>452</v>
      </c>
      <c r="AH252" t="s">
        <v>451</v>
      </c>
    </row>
    <row r="253" spans="1:34">
      <c r="A253" t="str">
        <f t="shared" si="8"/>
        <v>Florida</v>
      </c>
      <c r="B253" t="s">
        <v>450</v>
      </c>
    </row>
    <row r="254" spans="1:34">
      <c r="A254" t="str">
        <f t="shared" si="8"/>
        <v>Florida</v>
      </c>
      <c r="B254" t="s">
        <v>449</v>
      </c>
    </row>
    <row r="255" spans="1:34">
      <c r="A255" t="str">
        <f t="shared" si="8"/>
        <v>Florida</v>
      </c>
      <c r="B255" t="s">
        <v>448</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447</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446</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445</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444</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443</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442</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441</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440</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439</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438</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437</v>
      </c>
    </row>
    <row r="267" spans="1:34">
      <c r="A267" t="str">
        <f t="shared" si="8"/>
        <v>Florida</v>
      </c>
      <c r="B267" t="s">
        <v>436</v>
      </c>
    </row>
    <row r="268" spans="1:34">
      <c r="A268" t="str">
        <f t="shared" si="8"/>
        <v>Florida</v>
      </c>
      <c r="B268" t="s">
        <v>435</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434</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433</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432</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431</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430</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429</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428</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427</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426</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425</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424</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423</v>
      </c>
    </row>
    <row r="281" spans="1:34">
      <c r="B281" t="s">
        <v>525</v>
      </c>
    </row>
    <row r="282" spans="1:34">
      <c r="A282" t="str">
        <f>B281</f>
        <v>Georgia</v>
      </c>
      <c r="B282" t="s">
        <v>484</v>
      </c>
    </row>
    <row r="283" spans="1:34">
      <c r="A283" t="str">
        <f t="shared" ref="A283:A311" si="9">A282</f>
        <v>Georgia</v>
      </c>
      <c r="B283" t="s">
        <v>483</v>
      </c>
      <c r="C283" t="s">
        <v>482</v>
      </c>
      <c r="D283" t="s">
        <v>481</v>
      </c>
      <c r="E283" t="s">
        <v>480</v>
      </c>
      <c r="F283" t="s">
        <v>479</v>
      </c>
      <c r="G283" t="s">
        <v>478</v>
      </c>
      <c r="H283" t="s">
        <v>477</v>
      </c>
      <c r="I283" t="s">
        <v>476</v>
      </c>
      <c r="J283" t="s">
        <v>475</v>
      </c>
      <c r="K283" t="s">
        <v>474</v>
      </c>
      <c r="L283" t="s">
        <v>473</v>
      </c>
      <c r="M283" t="s">
        <v>472</v>
      </c>
      <c r="N283" t="s">
        <v>471</v>
      </c>
      <c r="O283" t="s">
        <v>470</v>
      </c>
      <c r="P283" t="s">
        <v>469</v>
      </c>
      <c r="Q283" t="s">
        <v>468</v>
      </c>
      <c r="R283" t="s">
        <v>467</v>
      </c>
      <c r="S283" t="s">
        <v>466</v>
      </c>
      <c r="T283" t="s">
        <v>465</v>
      </c>
      <c r="U283" t="s">
        <v>464</v>
      </c>
      <c r="V283" t="s">
        <v>463</v>
      </c>
      <c r="W283" t="s">
        <v>462</v>
      </c>
      <c r="X283" t="s">
        <v>461</v>
      </c>
      <c r="Y283" t="s">
        <v>460</v>
      </c>
      <c r="Z283" t="s">
        <v>459</v>
      </c>
      <c r="AA283" t="s">
        <v>458</v>
      </c>
      <c r="AB283" t="s">
        <v>457</v>
      </c>
      <c r="AC283" t="s">
        <v>456</v>
      </c>
      <c r="AD283" t="s">
        <v>455</v>
      </c>
      <c r="AE283" t="s">
        <v>454</v>
      </c>
      <c r="AF283" t="s">
        <v>453</v>
      </c>
      <c r="AG283" t="s">
        <v>452</v>
      </c>
      <c r="AH283" t="s">
        <v>451</v>
      </c>
    </row>
    <row r="284" spans="1:34">
      <c r="A284" t="str">
        <f t="shared" si="9"/>
        <v>Georgia</v>
      </c>
      <c r="B284" t="s">
        <v>450</v>
      </c>
    </row>
    <row r="285" spans="1:34">
      <c r="A285" t="str">
        <f t="shared" si="9"/>
        <v>Georgia</v>
      </c>
      <c r="B285" t="s">
        <v>449</v>
      </c>
    </row>
    <row r="286" spans="1:34">
      <c r="A286" t="str">
        <f t="shared" si="9"/>
        <v>Georgia</v>
      </c>
      <c r="B286" t="s">
        <v>448</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447</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446</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445</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444</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443</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442</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441</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440</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439</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438</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437</v>
      </c>
    </row>
    <row r="298" spans="1:34">
      <c r="A298" t="str">
        <f t="shared" si="9"/>
        <v>Georgia</v>
      </c>
      <c r="B298" t="s">
        <v>436</v>
      </c>
    </row>
    <row r="299" spans="1:34">
      <c r="A299" t="str">
        <f t="shared" si="9"/>
        <v>Georgia</v>
      </c>
      <c r="B299" t="s">
        <v>435</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434</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433</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432</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431</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430</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429</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428</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427</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426</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425</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424</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423</v>
      </c>
    </row>
    <row r="312" spans="1:34">
      <c r="B312" t="s">
        <v>524</v>
      </c>
    </row>
    <row r="313" spans="1:34">
      <c r="A313" t="str">
        <f>B312</f>
        <v>Hawaii</v>
      </c>
      <c r="B313" t="s">
        <v>484</v>
      </c>
    </row>
    <row r="314" spans="1:34">
      <c r="A314" t="str">
        <f t="shared" ref="A314:A342" si="10">A313</f>
        <v>Hawaii</v>
      </c>
      <c r="B314" t="s">
        <v>483</v>
      </c>
      <c r="C314" t="s">
        <v>482</v>
      </c>
      <c r="D314" t="s">
        <v>481</v>
      </c>
      <c r="E314" t="s">
        <v>480</v>
      </c>
      <c r="F314" t="s">
        <v>479</v>
      </c>
      <c r="G314" t="s">
        <v>478</v>
      </c>
      <c r="H314" t="s">
        <v>477</v>
      </c>
      <c r="I314" t="s">
        <v>476</v>
      </c>
      <c r="J314" t="s">
        <v>475</v>
      </c>
      <c r="K314" t="s">
        <v>474</v>
      </c>
      <c r="L314" t="s">
        <v>473</v>
      </c>
      <c r="M314" t="s">
        <v>472</v>
      </c>
      <c r="N314" t="s">
        <v>471</v>
      </c>
      <c r="O314" t="s">
        <v>470</v>
      </c>
      <c r="P314" t="s">
        <v>469</v>
      </c>
      <c r="Q314" t="s">
        <v>468</v>
      </c>
      <c r="R314" t="s">
        <v>467</v>
      </c>
      <c r="S314" t="s">
        <v>466</v>
      </c>
      <c r="T314" t="s">
        <v>465</v>
      </c>
      <c r="U314" t="s">
        <v>464</v>
      </c>
      <c r="V314" t="s">
        <v>463</v>
      </c>
      <c r="W314" t="s">
        <v>462</v>
      </c>
      <c r="X314" t="s">
        <v>461</v>
      </c>
      <c r="Y314" t="s">
        <v>460</v>
      </c>
      <c r="Z314" t="s">
        <v>459</v>
      </c>
      <c r="AA314" t="s">
        <v>458</v>
      </c>
      <c r="AB314" t="s">
        <v>457</v>
      </c>
      <c r="AC314" t="s">
        <v>456</v>
      </c>
      <c r="AD314" t="s">
        <v>455</v>
      </c>
      <c r="AE314" t="s">
        <v>454</v>
      </c>
      <c r="AF314" t="s">
        <v>453</v>
      </c>
      <c r="AG314" t="s">
        <v>452</v>
      </c>
      <c r="AH314" t="s">
        <v>451</v>
      </c>
    </row>
    <row r="315" spans="1:34">
      <c r="A315" t="str">
        <f t="shared" si="10"/>
        <v>Hawaii</v>
      </c>
      <c r="B315" t="s">
        <v>450</v>
      </c>
    </row>
    <row r="316" spans="1:34">
      <c r="A316" t="str">
        <f t="shared" si="10"/>
        <v>Hawaii</v>
      </c>
      <c r="B316" t="s">
        <v>449</v>
      </c>
    </row>
    <row r="317" spans="1:34">
      <c r="A317" t="str">
        <f t="shared" si="10"/>
        <v>Hawaii</v>
      </c>
      <c r="B317" t="s">
        <v>448</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447</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446</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445</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444</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443</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442</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441</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440</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439</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438</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437</v>
      </c>
    </row>
    <row r="329" spans="1:34">
      <c r="A329" t="str">
        <f t="shared" si="10"/>
        <v>Hawaii</v>
      </c>
      <c r="B329" t="s">
        <v>436</v>
      </c>
    </row>
    <row r="330" spans="1:34">
      <c r="A330" t="str">
        <f t="shared" si="10"/>
        <v>Hawaii</v>
      </c>
      <c r="B330" t="s">
        <v>435</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434</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433</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432</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431</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430</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429</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428</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427</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426</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425</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424</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423</v>
      </c>
    </row>
    <row r="343" spans="1:34">
      <c r="B343" t="s">
        <v>523</v>
      </c>
    </row>
    <row r="344" spans="1:34">
      <c r="A344" t="str">
        <f>B343</f>
        <v>Idaho</v>
      </c>
      <c r="B344" t="s">
        <v>484</v>
      </c>
    </row>
    <row r="345" spans="1:34">
      <c r="A345" t="str">
        <f t="shared" ref="A345:A373" si="11">A344</f>
        <v>Idaho</v>
      </c>
      <c r="B345" t="s">
        <v>483</v>
      </c>
      <c r="C345" t="s">
        <v>482</v>
      </c>
      <c r="D345" t="s">
        <v>481</v>
      </c>
      <c r="E345" t="s">
        <v>480</v>
      </c>
      <c r="F345" t="s">
        <v>479</v>
      </c>
      <c r="G345" t="s">
        <v>478</v>
      </c>
      <c r="H345" t="s">
        <v>477</v>
      </c>
      <c r="I345" t="s">
        <v>476</v>
      </c>
      <c r="J345" t="s">
        <v>475</v>
      </c>
      <c r="K345" t="s">
        <v>474</v>
      </c>
      <c r="L345" t="s">
        <v>473</v>
      </c>
      <c r="M345" t="s">
        <v>472</v>
      </c>
      <c r="N345" t="s">
        <v>471</v>
      </c>
      <c r="O345" t="s">
        <v>470</v>
      </c>
      <c r="P345" t="s">
        <v>469</v>
      </c>
      <c r="Q345" t="s">
        <v>468</v>
      </c>
      <c r="R345" t="s">
        <v>467</v>
      </c>
      <c r="S345" t="s">
        <v>466</v>
      </c>
      <c r="T345" t="s">
        <v>465</v>
      </c>
      <c r="U345" t="s">
        <v>464</v>
      </c>
      <c r="V345" t="s">
        <v>463</v>
      </c>
      <c r="W345" t="s">
        <v>462</v>
      </c>
      <c r="X345" t="s">
        <v>461</v>
      </c>
      <c r="Y345" t="s">
        <v>460</v>
      </c>
      <c r="Z345" t="s">
        <v>459</v>
      </c>
      <c r="AA345" t="s">
        <v>458</v>
      </c>
      <c r="AB345" t="s">
        <v>457</v>
      </c>
      <c r="AC345" t="s">
        <v>456</v>
      </c>
      <c r="AD345" t="s">
        <v>455</v>
      </c>
      <c r="AE345" t="s">
        <v>454</v>
      </c>
      <c r="AF345" t="s">
        <v>453</v>
      </c>
      <c r="AG345" t="s">
        <v>452</v>
      </c>
      <c r="AH345" t="s">
        <v>451</v>
      </c>
    </row>
    <row r="346" spans="1:34">
      <c r="A346" t="str">
        <f t="shared" si="11"/>
        <v>Idaho</v>
      </c>
      <c r="B346" t="s">
        <v>450</v>
      </c>
    </row>
    <row r="347" spans="1:34">
      <c r="A347" t="str">
        <f t="shared" si="11"/>
        <v>Idaho</v>
      </c>
      <c r="B347" t="s">
        <v>449</v>
      </c>
    </row>
    <row r="348" spans="1:34">
      <c r="A348" t="str">
        <f t="shared" si="11"/>
        <v>Idaho</v>
      </c>
      <c r="B348" t="s">
        <v>448</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447</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446</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445</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444</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443</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442</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441</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440</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439</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438</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437</v>
      </c>
    </row>
    <row r="360" spans="1:34">
      <c r="A360" t="str">
        <f t="shared" si="11"/>
        <v>Idaho</v>
      </c>
      <c r="B360" t="s">
        <v>436</v>
      </c>
    </row>
    <row r="361" spans="1:34">
      <c r="A361" t="str">
        <f t="shared" si="11"/>
        <v>Idaho</v>
      </c>
      <c r="B361" t="s">
        <v>435</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434</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433</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432</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431</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430</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429</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428</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427</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426</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425</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424</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423</v>
      </c>
    </row>
    <row r="374" spans="1:34">
      <c r="B374" t="s">
        <v>522</v>
      </c>
    </row>
    <row r="375" spans="1:34">
      <c r="A375" t="str">
        <f>B374</f>
        <v>Illinois</v>
      </c>
      <c r="B375" t="s">
        <v>484</v>
      </c>
    </row>
    <row r="376" spans="1:34">
      <c r="A376" t="str">
        <f t="shared" ref="A376:A404" si="12">A375</f>
        <v>Illinois</v>
      </c>
      <c r="B376" t="s">
        <v>483</v>
      </c>
      <c r="C376" t="s">
        <v>482</v>
      </c>
      <c r="D376" t="s">
        <v>481</v>
      </c>
      <c r="E376" t="s">
        <v>480</v>
      </c>
      <c r="F376" t="s">
        <v>479</v>
      </c>
      <c r="G376" t="s">
        <v>478</v>
      </c>
      <c r="H376" t="s">
        <v>477</v>
      </c>
      <c r="I376" t="s">
        <v>476</v>
      </c>
      <c r="J376" t="s">
        <v>475</v>
      </c>
      <c r="K376" t="s">
        <v>474</v>
      </c>
      <c r="L376" t="s">
        <v>473</v>
      </c>
      <c r="M376" t="s">
        <v>472</v>
      </c>
      <c r="N376" t="s">
        <v>471</v>
      </c>
      <c r="O376" t="s">
        <v>470</v>
      </c>
      <c r="P376" t="s">
        <v>469</v>
      </c>
      <c r="Q376" t="s">
        <v>468</v>
      </c>
      <c r="R376" t="s">
        <v>467</v>
      </c>
      <c r="S376" t="s">
        <v>466</v>
      </c>
      <c r="T376" t="s">
        <v>465</v>
      </c>
      <c r="U376" t="s">
        <v>464</v>
      </c>
      <c r="V376" t="s">
        <v>463</v>
      </c>
      <c r="W376" t="s">
        <v>462</v>
      </c>
      <c r="X376" t="s">
        <v>461</v>
      </c>
      <c r="Y376" t="s">
        <v>460</v>
      </c>
      <c r="Z376" t="s">
        <v>459</v>
      </c>
      <c r="AA376" t="s">
        <v>458</v>
      </c>
      <c r="AB376" t="s">
        <v>457</v>
      </c>
      <c r="AC376" t="s">
        <v>456</v>
      </c>
      <c r="AD376" t="s">
        <v>455</v>
      </c>
      <c r="AE376" t="s">
        <v>454</v>
      </c>
      <c r="AF376" t="s">
        <v>453</v>
      </c>
      <c r="AG376" t="s">
        <v>452</v>
      </c>
      <c r="AH376" t="s">
        <v>451</v>
      </c>
    </row>
    <row r="377" spans="1:34">
      <c r="A377" t="str">
        <f t="shared" si="12"/>
        <v>Illinois</v>
      </c>
      <c r="B377" t="s">
        <v>450</v>
      </c>
    </row>
    <row r="378" spans="1:34">
      <c r="A378" t="str">
        <f t="shared" si="12"/>
        <v>Illinois</v>
      </c>
      <c r="B378" t="s">
        <v>449</v>
      </c>
    </row>
    <row r="379" spans="1:34">
      <c r="A379" t="str">
        <f t="shared" si="12"/>
        <v>Illinois</v>
      </c>
      <c r="B379" t="s">
        <v>448</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447</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446</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445</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444</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443</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442</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441</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440</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439</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438</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437</v>
      </c>
    </row>
    <row r="391" spans="1:34">
      <c r="A391" t="str">
        <f t="shared" si="12"/>
        <v>Illinois</v>
      </c>
      <c r="B391" t="s">
        <v>436</v>
      </c>
    </row>
    <row r="392" spans="1:34">
      <c r="A392" t="str">
        <f t="shared" si="12"/>
        <v>Illinois</v>
      </c>
      <c r="B392" t="s">
        <v>435</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434</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433</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432</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431</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430</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429</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428</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427</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426</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425</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424</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423</v>
      </c>
    </row>
    <row r="405" spans="1:34">
      <c r="B405" t="s">
        <v>521</v>
      </c>
    </row>
    <row r="406" spans="1:34">
      <c r="A406" t="str">
        <f>B405</f>
        <v>Indiana</v>
      </c>
      <c r="B406" t="s">
        <v>484</v>
      </c>
    </row>
    <row r="407" spans="1:34">
      <c r="A407" t="str">
        <f t="shared" ref="A407:A435" si="13">A406</f>
        <v>Indiana</v>
      </c>
      <c r="B407" t="s">
        <v>483</v>
      </c>
      <c r="C407" t="s">
        <v>482</v>
      </c>
      <c r="D407" t="s">
        <v>481</v>
      </c>
      <c r="E407" t="s">
        <v>480</v>
      </c>
      <c r="F407" t="s">
        <v>479</v>
      </c>
      <c r="G407" t="s">
        <v>478</v>
      </c>
      <c r="H407" t="s">
        <v>477</v>
      </c>
      <c r="I407" t="s">
        <v>476</v>
      </c>
      <c r="J407" t="s">
        <v>475</v>
      </c>
      <c r="K407" t="s">
        <v>474</v>
      </c>
      <c r="L407" t="s">
        <v>473</v>
      </c>
      <c r="M407" t="s">
        <v>472</v>
      </c>
      <c r="N407" t="s">
        <v>471</v>
      </c>
      <c r="O407" t="s">
        <v>470</v>
      </c>
      <c r="P407" t="s">
        <v>469</v>
      </c>
      <c r="Q407" t="s">
        <v>468</v>
      </c>
      <c r="R407" t="s">
        <v>467</v>
      </c>
      <c r="S407" t="s">
        <v>466</v>
      </c>
      <c r="T407" t="s">
        <v>465</v>
      </c>
      <c r="U407" t="s">
        <v>464</v>
      </c>
      <c r="V407" t="s">
        <v>463</v>
      </c>
      <c r="W407" t="s">
        <v>462</v>
      </c>
      <c r="X407" t="s">
        <v>461</v>
      </c>
      <c r="Y407" t="s">
        <v>460</v>
      </c>
      <c r="Z407" t="s">
        <v>459</v>
      </c>
      <c r="AA407" t="s">
        <v>458</v>
      </c>
      <c r="AB407" t="s">
        <v>457</v>
      </c>
      <c r="AC407" t="s">
        <v>456</v>
      </c>
      <c r="AD407" t="s">
        <v>455</v>
      </c>
      <c r="AE407" t="s">
        <v>454</v>
      </c>
      <c r="AF407" t="s">
        <v>453</v>
      </c>
      <c r="AG407" t="s">
        <v>452</v>
      </c>
      <c r="AH407" t="s">
        <v>451</v>
      </c>
    </row>
    <row r="408" spans="1:34">
      <c r="A408" t="str">
        <f t="shared" si="13"/>
        <v>Indiana</v>
      </c>
      <c r="B408" t="s">
        <v>450</v>
      </c>
    </row>
    <row r="409" spans="1:34">
      <c r="A409" t="str">
        <f t="shared" si="13"/>
        <v>Indiana</v>
      </c>
      <c r="B409" t="s">
        <v>449</v>
      </c>
    </row>
    <row r="410" spans="1:34">
      <c r="A410" t="str">
        <f t="shared" si="13"/>
        <v>Indiana</v>
      </c>
      <c r="B410" t="s">
        <v>448</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447</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446</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445</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444</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443</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442</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441</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440</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439</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438</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437</v>
      </c>
    </row>
    <row r="422" spans="1:34">
      <c r="A422" t="str">
        <f t="shared" si="13"/>
        <v>Indiana</v>
      </c>
      <c r="B422" t="s">
        <v>436</v>
      </c>
    </row>
    <row r="423" spans="1:34">
      <c r="A423" t="str">
        <f t="shared" si="13"/>
        <v>Indiana</v>
      </c>
      <c r="B423" t="s">
        <v>435</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434</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433</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432</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431</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430</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429</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428</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427</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426</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425</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424</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423</v>
      </c>
    </row>
    <row r="436" spans="1:34">
      <c r="B436" t="s">
        <v>520</v>
      </c>
    </row>
    <row r="437" spans="1:34">
      <c r="A437" t="str">
        <f>B436</f>
        <v>Iowa</v>
      </c>
      <c r="B437" t="s">
        <v>484</v>
      </c>
    </row>
    <row r="438" spans="1:34">
      <c r="A438" t="str">
        <f t="shared" ref="A438:A466" si="14">A437</f>
        <v>Iowa</v>
      </c>
      <c r="B438" t="s">
        <v>483</v>
      </c>
      <c r="C438" t="s">
        <v>482</v>
      </c>
      <c r="D438" t="s">
        <v>481</v>
      </c>
      <c r="E438" t="s">
        <v>480</v>
      </c>
      <c r="F438" t="s">
        <v>479</v>
      </c>
      <c r="G438" t="s">
        <v>478</v>
      </c>
      <c r="H438" t="s">
        <v>477</v>
      </c>
      <c r="I438" t="s">
        <v>476</v>
      </c>
      <c r="J438" t="s">
        <v>475</v>
      </c>
      <c r="K438" t="s">
        <v>474</v>
      </c>
      <c r="L438" t="s">
        <v>473</v>
      </c>
      <c r="M438" t="s">
        <v>472</v>
      </c>
      <c r="N438" t="s">
        <v>471</v>
      </c>
      <c r="O438" t="s">
        <v>470</v>
      </c>
      <c r="P438" t="s">
        <v>469</v>
      </c>
      <c r="Q438" t="s">
        <v>468</v>
      </c>
      <c r="R438" t="s">
        <v>467</v>
      </c>
      <c r="S438" t="s">
        <v>466</v>
      </c>
      <c r="T438" t="s">
        <v>465</v>
      </c>
      <c r="U438" t="s">
        <v>464</v>
      </c>
      <c r="V438" t="s">
        <v>463</v>
      </c>
      <c r="W438" t="s">
        <v>462</v>
      </c>
      <c r="X438" t="s">
        <v>461</v>
      </c>
      <c r="Y438" t="s">
        <v>460</v>
      </c>
      <c r="Z438" t="s">
        <v>459</v>
      </c>
      <c r="AA438" t="s">
        <v>458</v>
      </c>
      <c r="AB438" t="s">
        <v>457</v>
      </c>
      <c r="AC438" t="s">
        <v>456</v>
      </c>
      <c r="AD438" t="s">
        <v>455</v>
      </c>
      <c r="AE438" t="s">
        <v>454</v>
      </c>
      <c r="AF438" t="s">
        <v>453</v>
      </c>
      <c r="AG438" t="s">
        <v>452</v>
      </c>
      <c r="AH438" t="s">
        <v>451</v>
      </c>
    </row>
    <row r="439" spans="1:34">
      <c r="A439" t="str">
        <f t="shared" si="14"/>
        <v>Iowa</v>
      </c>
      <c r="B439" t="s">
        <v>450</v>
      </c>
    </row>
    <row r="440" spans="1:34">
      <c r="A440" t="str">
        <f t="shared" si="14"/>
        <v>Iowa</v>
      </c>
      <c r="B440" t="s">
        <v>449</v>
      </c>
    </row>
    <row r="441" spans="1:34">
      <c r="A441" t="str">
        <f t="shared" si="14"/>
        <v>Iowa</v>
      </c>
      <c r="B441" t="s">
        <v>448</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447</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446</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445</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444</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443</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442</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441</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440</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439</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438</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437</v>
      </c>
    </row>
    <row r="453" spans="1:34">
      <c r="A453" t="str">
        <f t="shared" si="14"/>
        <v>Iowa</v>
      </c>
      <c r="B453" t="s">
        <v>436</v>
      </c>
    </row>
    <row r="454" spans="1:34">
      <c r="A454" t="str">
        <f t="shared" si="14"/>
        <v>Iowa</v>
      </c>
      <c r="B454" t="s">
        <v>435</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434</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433</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432</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431</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430</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429</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428</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427</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426</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425</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424</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423</v>
      </c>
    </row>
    <row r="467" spans="1:34">
      <c r="B467" t="s">
        <v>519</v>
      </c>
    </row>
    <row r="468" spans="1:34">
      <c r="A468" t="str">
        <f>B467</f>
        <v>Kansas</v>
      </c>
      <c r="B468" t="s">
        <v>484</v>
      </c>
    </row>
    <row r="469" spans="1:34">
      <c r="A469" t="str">
        <f t="shared" ref="A469:A497" si="15">A468</f>
        <v>Kansas</v>
      </c>
      <c r="B469" t="s">
        <v>483</v>
      </c>
      <c r="C469" t="s">
        <v>482</v>
      </c>
      <c r="D469" t="s">
        <v>481</v>
      </c>
      <c r="E469" t="s">
        <v>480</v>
      </c>
      <c r="F469" t="s">
        <v>479</v>
      </c>
      <c r="G469" t="s">
        <v>478</v>
      </c>
      <c r="H469" t="s">
        <v>477</v>
      </c>
      <c r="I469" t="s">
        <v>476</v>
      </c>
      <c r="J469" t="s">
        <v>475</v>
      </c>
      <c r="K469" t="s">
        <v>474</v>
      </c>
      <c r="L469" t="s">
        <v>473</v>
      </c>
      <c r="M469" t="s">
        <v>472</v>
      </c>
      <c r="N469" t="s">
        <v>471</v>
      </c>
      <c r="O469" t="s">
        <v>470</v>
      </c>
      <c r="P469" t="s">
        <v>469</v>
      </c>
      <c r="Q469" t="s">
        <v>468</v>
      </c>
      <c r="R469" t="s">
        <v>467</v>
      </c>
      <c r="S469" t="s">
        <v>466</v>
      </c>
      <c r="T469" t="s">
        <v>465</v>
      </c>
      <c r="U469" t="s">
        <v>464</v>
      </c>
      <c r="V469" t="s">
        <v>463</v>
      </c>
      <c r="W469" t="s">
        <v>462</v>
      </c>
      <c r="X469" t="s">
        <v>461</v>
      </c>
      <c r="Y469" t="s">
        <v>460</v>
      </c>
      <c r="Z469" t="s">
        <v>459</v>
      </c>
      <c r="AA469" t="s">
        <v>458</v>
      </c>
      <c r="AB469" t="s">
        <v>457</v>
      </c>
      <c r="AC469" t="s">
        <v>456</v>
      </c>
      <c r="AD469" t="s">
        <v>455</v>
      </c>
      <c r="AE469" t="s">
        <v>454</v>
      </c>
      <c r="AF469" t="s">
        <v>453</v>
      </c>
      <c r="AG469" t="s">
        <v>452</v>
      </c>
      <c r="AH469" t="s">
        <v>451</v>
      </c>
    </row>
    <row r="470" spans="1:34">
      <c r="A470" t="str">
        <f t="shared" si="15"/>
        <v>Kansas</v>
      </c>
      <c r="B470" t="s">
        <v>450</v>
      </c>
    </row>
    <row r="471" spans="1:34">
      <c r="A471" t="str">
        <f t="shared" si="15"/>
        <v>Kansas</v>
      </c>
      <c r="B471" t="s">
        <v>449</v>
      </c>
    </row>
    <row r="472" spans="1:34">
      <c r="A472" t="str">
        <f t="shared" si="15"/>
        <v>Kansas</v>
      </c>
      <c r="B472" t="s">
        <v>448</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447</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446</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445</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444</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443</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442</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441</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440</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439</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438</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437</v>
      </c>
    </row>
    <row r="484" spans="1:34">
      <c r="A484" t="str">
        <f t="shared" si="15"/>
        <v>Kansas</v>
      </c>
      <c r="B484" t="s">
        <v>436</v>
      </c>
    </row>
    <row r="485" spans="1:34">
      <c r="A485" t="str">
        <f t="shared" si="15"/>
        <v>Kansas</v>
      </c>
      <c r="B485" t="s">
        <v>435</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434</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433</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432</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431</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430</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429</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428</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427</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426</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425</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424</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423</v>
      </c>
    </row>
    <row r="498" spans="1:34">
      <c r="B498" t="s">
        <v>518</v>
      </c>
    </row>
    <row r="499" spans="1:34">
      <c r="A499" t="str">
        <f>B498</f>
        <v>Kentucky</v>
      </c>
      <c r="B499" t="s">
        <v>484</v>
      </c>
    </row>
    <row r="500" spans="1:34">
      <c r="A500" t="str">
        <f t="shared" ref="A500:A528" si="16">A499</f>
        <v>Kentucky</v>
      </c>
      <c r="B500" t="s">
        <v>483</v>
      </c>
      <c r="C500" t="s">
        <v>482</v>
      </c>
      <c r="D500" t="s">
        <v>481</v>
      </c>
      <c r="E500" t="s">
        <v>480</v>
      </c>
      <c r="F500" t="s">
        <v>479</v>
      </c>
      <c r="G500" t="s">
        <v>478</v>
      </c>
      <c r="H500" t="s">
        <v>477</v>
      </c>
      <c r="I500" t="s">
        <v>476</v>
      </c>
      <c r="J500" t="s">
        <v>475</v>
      </c>
      <c r="K500" t="s">
        <v>474</v>
      </c>
      <c r="L500" t="s">
        <v>473</v>
      </c>
      <c r="M500" t="s">
        <v>472</v>
      </c>
      <c r="N500" t="s">
        <v>471</v>
      </c>
      <c r="O500" t="s">
        <v>470</v>
      </c>
      <c r="P500" t="s">
        <v>469</v>
      </c>
      <c r="Q500" t="s">
        <v>468</v>
      </c>
      <c r="R500" t="s">
        <v>467</v>
      </c>
      <c r="S500" t="s">
        <v>466</v>
      </c>
      <c r="T500" t="s">
        <v>465</v>
      </c>
      <c r="U500" t="s">
        <v>464</v>
      </c>
      <c r="V500" t="s">
        <v>463</v>
      </c>
      <c r="W500" t="s">
        <v>462</v>
      </c>
      <c r="X500" t="s">
        <v>461</v>
      </c>
      <c r="Y500" t="s">
        <v>460</v>
      </c>
      <c r="Z500" t="s">
        <v>459</v>
      </c>
      <c r="AA500" t="s">
        <v>458</v>
      </c>
      <c r="AB500" t="s">
        <v>457</v>
      </c>
      <c r="AC500" t="s">
        <v>456</v>
      </c>
      <c r="AD500" t="s">
        <v>455</v>
      </c>
      <c r="AE500" t="s">
        <v>454</v>
      </c>
      <c r="AF500" t="s">
        <v>453</v>
      </c>
      <c r="AG500" t="s">
        <v>452</v>
      </c>
      <c r="AH500" t="s">
        <v>451</v>
      </c>
    </row>
    <row r="501" spans="1:34">
      <c r="A501" t="str">
        <f t="shared" si="16"/>
        <v>Kentucky</v>
      </c>
      <c r="B501" t="s">
        <v>450</v>
      </c>
    </row>
    <row r="502" spans="1:34">
      <c r="A502" t="str">
        <f t="shared" si="16"/>
        <v>Kentucky</v>
      </c>
      <c r="B502" t="s">
        <v>449</v>
      </c>
    </row>
    <row r="503" spans="1:34">
      <c r="A503" t="str">
        <f t="shared" si="16"/>
        <v>Kentucky</v>
      </c>
      <c r="B503" t="s">
        <v>448</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447</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446</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445</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444</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443</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442</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441</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440</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439</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438</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437</v>
      </c>
    </row>
    <row r="515" spans="1:34">
      <c r="A515" t="str">
        <f t="shared" si="16"/>
        <v>Kentucky</v>
      </c>
      <c r="B515" t="s">
        <v>436</v>
      </c>
    </row>
    <row r="516" spans="1:34">
      <c r="A516" t="str">
        <f t="shared" si="16"/>
        <v>Kentucky</v>
      </c>
      <c r="B516" t="s">
        <v>435</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434</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433</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432</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431</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430</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429</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428</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427</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426</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425</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424</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423</v>
      </c>
    </row>
    <row r="529" spans="1:34">
      <c r="B529" t="s">
        <v>517</v>
      </c>
    </row>
    <row r="530" spans="1:34">
      <c r="A530" t="str">
        <f>B529</f>
        <v>Louisiana</v>
      </c>
      <c r="B530" t="s">
        <v>484</v>
      </c>
    </row>
    <row r="531" spans="1:34">
      <c r="A531" t="str">
        <f t="shared" ref="A531:A559" si="17">A530</f>
        <v>Louisiana</v>
      </c>
      <c r="B531" t="s">
        <v>483</v>
      </c>
      <c r="C531" t="s">
        <v>482</v>
      </c>
      <c r="D531" t="s">
        <v>481</v>
      </c>
      <c r="E531" t="s">
        <v>480</v>
      </c>
      <c r="F531" t="s">
        <v>479</v>
      </c>
      <c r="G531" t="s">
        <v>478</v>
      </c>
      <c r="H531" t="s">
        <v>477</v>
      </c>
      <c r="I531" t="s">
        <v>476</v>
      </c>
      <c r="J531" t="s">
        <v>475</v>
      </c>
      <c r="K531" t="s">
        <v>474</v>
      </c>
      <c r="L531" t="s">
        <v>473</v>
      </c>
      <c r="M531" t="s">
        <v>472</v>
      </c>
      <c r="N531" t="s">
        <v>471</v>
      </c>
      <c r="O531" t="s">
        <v>470</v>
      </c>
      <c r="P531" t="s">
        <v>469</v>
      </c>
      <c r="Q531" t="s">
        <v>468</v>
      </c>
      <c r="R531" t="s">
        <v>467</v>
      </c>
      <c r="S531" t="s">
        <v>466</v>
      </c>
      <c r="T531" t="s">
        <v>465</v>
      </c>
      <c r="U531" t="s">
        <v>464</v>
      </c>
      <c r="V531" t="s">
        <v>463</v>
      </c>
      <c r="W531" t="s">
        <v>462</v>
      </c>
      <c r="X531" t="s">
        <v>461</v>
      </c>
      <c r="Y531" t="s">
        <v>460</v>
      </c>
      <c r="Z531" t="s">
        <v>459</v>
      </c>
      <c r="AA531" t="s">
        <v>458</v>
      </c>
      <c r="AB531" t="s">
        <v>457</v>
      </c>
      <c r="AC531" t="s">
        <v>456</v>
      </c>
      <c r="AD531" t="s">
        <v>455</v>
      </c>
      <c r="AE531" t="s">
        <v>454</v>
      </c>
      <c r="AF531" t="s">
        <v>453</v>
      </c>
      <c r="AG531" t="s">
        <v>452</v>
      </c>
      <c r="AH531" t="s">
        <v>451</v>
      </c>
    </row>
    <row r="532" spans="1:34">
      <c r="A532" t="str">
        <f t="shared" si="17"/>
        <v>Louisiana</v>
      </c>
      <c r="B532" t="s">
        <v>450</v>
      </c>
    </row>
    <row r="533" spans="1:34">
      <c r="A533" t="str">
        <f t="shared" si="17"/>
        <v>Louisiana</v>
      </c>
      <c r="B533" t="s">
        <v>449</v>
      </c>
    </row>
    <row r="534" spans="1:34">
      <c r="A534" t="str">
        <f t="shared" si="17"/>
        <v>Louisiana</v>
      </c>
      <c r="B534" t="s">
        <v>448</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447</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446</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445</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444</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443</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442</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441</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440</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439</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438</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437</v>
      </c>
    </row>
    <row r="546" spans="1:34">
      <c r="A546" t="str">
        <f t="shared" si="17"/>
        <v>Louisiana</v>
      </c>
      <c r="B546" t="s">
        <v>436</v>
      </c>
    </row>
    <row r="547" spans="1:34">
      <c r="A547" t="str">
        <f t="shared" si="17"/>
        <v>Louisiana</v>
      </c>
      <c r="B547" t="s">
        <v>435</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434</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433</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432</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431</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430</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429</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428</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427</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426</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425</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424</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423</v>
      </c>
    </row>
    <row r="560" spans="1:34">
      <c r="B560" t="s">
        <v>516</v>
      </c>
    </row>
    <row r="561" spans="1:34">
      <c r="A561" t="str">
        <f>B560</f>
        <v>Maine</v>
      </c>
      <c r="B561" t="s">
        <v>484</v>
      </c>
    </row>
    <row r="562" spans="1:34">
      <c r="A562" t="str">
        <f t="shared" ref="A562:A590" si="18">A561</f>
        <v>Maine</v>
      </c>
      <c r="B562" t="s">
        <v>483</v>
      </c>
      <c r="C562" t="s">
        <v>482</v>
      </c>
      <c r="D562" t="s">
        <v>481</v>
      </c>
      <c r="E562" t="s">
        <v>480</v>
      </c>
      <c r="F562" t="s">
        <v>479</v>
      </c>
      <c r="G562" t="s">
        <v>478</v>
      </c>
      <c r="H562" t="s">
        <v>477</v>
      </c>
      <c r="I562" t="s">
        <v>476</v>
      </c>
      <c r="J562" t="s">
        <v>475</v>
      </c>
      <c r="K562" t="s">
        <v>474</v>
      </c>
      <c r="L562" t="s">
        <v>473</v>
      </c>
      <c r="M562" t="s">
        <v>472</v>
      </c>
      <c r="N562" t="s">
        <v>471</v>
      </c>
      <c r="O562" t="s">
        <v>470</v>
      </c>
      <c r="P562" t="s">
        <v>469</v>
      </c>
      <c r="Q562" t="s">
        <v>468</v>
      </c>
      <c r="R562" t="s">
        <v>467</v>
      </c>
      <c r="S562" t="s">
        <v>466</v>
      </c>
      <c r="T562" t="s">
        <v>465</v>
      </c>
      <c r="U562" t="s">
        <v>464</v>
      </c>
      <c r="V562" t="s">
        <v>463</v>
      </c>
      <c r="W562" t="s">
        <v>462</v>
      </c>
      <c r="X562" t="s">
        <v>461</v>
      </c>
      <c r="Y562" t="s">
        <v>460</v>
      </c>
      <c r="Z562" t="s">
        <v>459</v>
      </c>
      <c r="AA562" t="s">
        <v>458</v>
      </c>
      <c r="AB562" t="s">
        <v>457</v>
      </c>
      <c r="AC562" t="s">
        <v>456</v>
      </c>
      <c r="AD562" t="s">
        <v>455</v>
      </c>
      <c r="AE562" t="s">
        <v>454</v>
      </c>
      <c r="AF562" t="s">
        <v>453</v>
      </c>
      <c r="AG562" t="s">
        <v>452</v>
      </c>
      <c r="AH562" t="s">
        <v>451</v>
      </c>
    </row>
    <row r="563" spans="1:34">
      <c r="A563" t="str">
        <f t="shared" si="18"/>
        <v>Maine</v>
      </c>
      <c r="B563" t="s">
        <v>450</v>
      </c>
    </row>
    <row r="564" spans="1:34">
      <c r="A564" t="str">
        <f t="shared" si="18"/>
        <v>Maine</v>
      </c>
      <c r="B564" t="s">
        <v>449</v>
      </c>
    </row>
    <row r="565" spans="1:34">
      <c r="A565" t="str">
        <f t="shared" si="18"/>
        <v>Maine</v>
      </c>
      <c r="B565" t="s">
        <v>448</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447</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446</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445</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444</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443</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442</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441</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440</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439</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438</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437</v>
      </c>
    </row>
    <row r="577" spans="1:34">
      <c r="A577" t="str">
        <f t="shared" si="18"/>
        <v>Maine</v>
      </c>
      <c r="B577" t="s">
        <v>436</v>
      </c>
    </row>
    <row r="578" spans="1:34">
      <c r="A578" t="str">
        <f t="shared" si="18"/>
        <v>Maine</v>
      </c>
      <c r="B578" t="s">
        <v>435</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434</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433</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432</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431</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430</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429</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428</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427</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426</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425</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424</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423</v>
      </c>
    </row>
    <row r="591" spans="1:34">
      <c r="B591" t="s">
        <v>515</v>
      </c>
    </row>
    <row r="592" spans="1:34">
      <c r="A592" t="str">
        <f>B591</f>
        <v>Montana</v>
      </c>
      <c r="B592" t="s">
        <v>484</v>
      </c>
    </row>
    <row r="593" spans="1:34">
      <c r="A593" t="str">
        <f t="shared" ref="A593:A621" si="19">A592</f>
        <v>Montana</v>
      </c>
      <c r="B593" t="s">
        <v>483</v>
      </c>
      <c r="C593" t="s">
        <v>482</v>
      </c>
      <c r="D593" t="s">
        <v>481</v>
      </c>
      <c r="E593" t="s">
        <v>480</v>
      </c>
      <c r="F593" t="s">
        <v>479</v>
      </c>
      <c r="G593" t="s">
        <v>478</v>
      </c>
      <c r="H593" t="s">
        <v>477</v>
      </c>
      <c r="I593" t="s">
        <v>476</v>
      </c>
      <c r="J593" t="s">
        <v>475</v>
      </c>
      <c r="K593" t="s">
        <v>474</v>
      </c>
      <c r="L593" t="s">
        <v>473</v>
      </c>
      <c r="M593" t="s">
        <v>472</v>
      </c>
      <c r="N593" t="s">
        <v>471</v>
      </c>
      <c r="O593" t="s">
        <v>470</v>
      </c>
      <c r="P593" t="s">
        <v>469</v>
      </c>
      <c r="Q593" t="s">
        <v>468</v>
      </c>
      <c r="R593" t="s">
        <v>467</v>
      </c>
      <c r="S593" t="s">
        <v>466</v>
      </c>
      <c r="T593" t="s">
        <v>465</v>
      </c>
      <c r="U593" t="s">
        <v>464</v>
      </c>
      <c r="V593" t="s">
        <v>463</v>
      </c>
      <c r="W593" t="s">
        <v>462</v>
      </c>
      <c r="X593" t="s">
        <v>461</v>
      </c>
      <c r="Y593" t="s">
        <v>460</v>
      </c>
      <c r="Z593" t="s">
        <v>459</v>
      </c>
      <c r="AA593" t="s">
        <v>458</v>
      </c>
      <c r="AB593" t="s">
        <v>457</v>
      </c>
      <c r="AC593" t="s">
        <v>456</v>
      </c>
      <c r="AD593" t="s">
        <v>455</v>
      </c>
      <c r="AE593" t="s">
        <v>454</v>
      </c>
      <c r="AF593" t="s">
        <v>453</v>
      </c>
      <c r="AG593" t="s">
        <v>452</v>
      </c>
      <c r="AH593" t="s">
        <v>451</v>
      </c>
    </row>
    <row r="594" spans="1:34">
      <c r="A594" t="str">
        <f t="shared" si="19"/>
        <v>Montana</v>
      </c>
      <c r="B594" t="s">
        <v>450</v>
      </c>
    </row>
    <row r="595" spans="1:34">
      <c r="A595" t="str">
        <f t="shared" si="19"/>
        <v>Montana</v>
      </c>
      <c r="B595" t="s">
        <v>449</v>
      </c>
    </row>
    <row r="596" spans="1:34">
      <c r="A596" t="str">
        <f t="shared" si="19"/>
        <v>Montana</v>
      </c>
      <c r="B596" t="s">
        <v>448</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447</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446</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445</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444</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443</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442</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441</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440</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439</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438</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437</v>
      </c>
    </row>
    <row r="608" spans="1:34">
      <c r="A608" t="str">
        <f t="shared" si="19"/>
        <v>Montana</v>
      </c>
      <c r="B608" t="s">
        <v>436</v>
      </c>
    </row>
    <row r="609" spans="1:34">
      <c r="A609" t="str">
        <f t="shared" si="19"/>
        <v>Montana</v>
      </c>
      <c r="B609" t="s">
        <v>435</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434</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433</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432</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431</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430</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429</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428</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427</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426</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425</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424</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423</v>
      </c>
    </row>
    <row r="622" spans="1:34">
      <c r="B622" t="s">
        <v>514</v>
      </c>
    </row>
    <row r="623" spans="1:34">
      <c r="A623" t="str">
        <f>B622</f>
        <v>Nebraska</v>
      </c>
      <c r="B623" t="s">
        <v>484</v>
      </c>
    </row>
    <row r="624" spans="1:34">
      <c r="A624" t="str">
        <f t="shared" ref="A624:A652" si="20">A623</f>
        <v>Nebraska</v>
      </c>
      <c r="B624" t="s">
        <v>483</v>
      </c>
      <c r="C624" t="s">
        <v>482</v>
      </c>
      <c r="D624" t="s">
        <v>481</v>
      </c>
      <c r="E624" t="s">
        <v>480</v>
      </c>
      <c r="F624" t="s">
        <v>479</v>
      </c>
      <c r="G624" t="s">
        <v>478</v>
      </c>
      <c r="H624" t="s">
        <v>477</v>
      </c>
      <c r="I624" t="s">
        <v>476</v>
      </c>
      <c r="J624" t="s">
        <v>475</v>
      </c>
      <c r="K624" t="s">
        <v>474</v>
      </c>
      <c r="L624" t="s">
        <v>473</v>
      </c>
      <c r="M624" t="s">
        <v>472</v>
      </c>
      <c r="N624" t="s">
        <v>471</v>
      </c>
      <c r="O624" t="s">
        <v>470</v>
      </c>
      <c r="P624" t="s">
        <v>469</v>
      </c>
      <c r="Q624" t="s">
        <v>468</v>
      </c>
      <c r="R624" t="s">
        <v>467</v>
      </c>
      <c r="S624" t="s">
        <v>466</v>
      </c>
      <c r="T624" t="s">
        <v>465</v>
      </c>
      <c r="U624" t="s">
        <v>464</v>
      </c>
      <c r="V624" t="s">
        <v>463</v>
      </c>
      <c r="W624" t="s">
        <v>462</v>
      </c>
      <c r="X624" t="s">
        <v>461</v>
      </c>
      <c r="Y624" t="s">
        <v>460</v>
      </c>
      <c r="Z624" t="s">
        <v>459</v>
      </c>
      <c r="AA624" t="s">
        <v>458</v>
      </c>
      <c r="AB624" t="s">
        <v>457</v>
      </c>
      <c r="AC624" t="s">
        <v>456</v>
      </c>
      <c r="AD624" t="s">
        <v>455</v>
      </c>
      <c r="AE624" t="s">
        <v>454</v>
      </c>
      <c r="AF624" t="s">
        <v>453</v>
      </c>
      <c r="AG624" t="s">
        <v>452</v>
      </c>
      <c r="AH624" t="s">
        <v>451</v>
      </c>
    </row>
    <row r="625" spans="1:34">
      <c r="A625" t="str">
        <f t="shared" si="20"/>
        <v>Nebraska</v>
      </c>
      <c r="B625" t="s">
        <v>450</v>
      </c>
    </row>
    <row r="626" spans="1:34">
      <c r="A626" t="str">
        <f t="shared" si="20"/>
        <v>Nebraska</v>
      </c>
      <c r="B626" t="s">
        <v>449</v>
      </c>
    </row>
    <row r="627" spans="1:34">
      <c r="A627" t="str">
        <f t="shared" si="20"/>
        <v>Nebraska</v>
      </c>
      <c r="B627" t="s">
        <v>448</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447</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446</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445</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444</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443</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442</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441</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440</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439</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438</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437</v>
      </c>
    </row>
    <row r="639" spans="1:34">
      <c r="A639" t="str">
        <f t="shared" si="20"/>
        <v>Nebraska</v>
      </c>
      <c r="B639" t="s">
        <v>436</v>
      </c>
    </row>
    <row r="640" spans="1:34">
      <c r="A640" t="str">
        <f t="shared" si="20"/>
        <v>Nebraska</v>
      </c>
      <c r="B640" t="s">
        <v>435</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434</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433</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432</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431</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430</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429</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428</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427</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426</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425</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424</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423</v>
      </c>
    </row>
    <row r="653" spans="1:34">
      <c r="B653" t="s">
        <v>513</v>
      </c>
    </row>
    <row r="654" spans="1:34">
      <c r="A654" t="str">
        <f>B653</f>
        <v>Nevada</v>
      </c>
      <c r="B654" t="s">
        <v>484</v>
      </c>
    </row>
    <row r="655" spans="1:34">
      <c r="A655" t="str">
        <f t="shared" ref="A655:A683" si="21">A654</f>
        <v>Nevada</v>
      </c>
      <c r="B655" t="s">
        <v>483</v>
      </c>
      <c r="C655" t="s">
        <v>482</v>
      </c>
      <c r="D655" t="s">
        <v>481</v>
      </c>
      <c r="E655" t="s">
        <v>480</v>
      </c>
      <c r="F655" t="s">
        <v>479</v>
      </c>
      <c r="G655" t="s">
        <v>478</v>
      </c>
      <c r="H655" t="s">
        <v>477</v>
      </c>
      <c r="I655" t="s">
        <v>476</v>
      </c>
      <c r="J655" t="s">
        <v>475</v>
      </c>
      <c r="K655" t="s">
        <v>474</v>
      </c>
      <c r="L655" t="s">
        <v>473</v>
      </c>
      <c r="M655" t="s">
        <v>472</v>
      </c>
      <c r="N655" t="s">
        <v>471</v>
      </c>
      <c r="O655" t="s">
        <v>470</v>
      </c>
      <c r="P655" t="s">
        <v>469</v>
      </c>
      <c r="Q655" t="s">
        <v>468</v>
      </c>
      <c r="R655" t="s">
        <v>467</v>
      </c>
      <c r="S655" t="s">
        <v>466</v>
      </c>
      <c r="T655" t="s">
        <v>465</v>
      </c>
      <c r="U655" t="s">
        <v>464</v>
      </c>
      <c r="V655" t="s">
        <v>463</v>
      </c>
      <c r="W655" t="s">
        <v>462</v>
      </c>
      <c r="X655" t="s">
        <v>461</v>
      </c>
      <c r="Y655" t="s">
        <v>460</v>
      </c>
      <c r="Z655" t="s">
        <v>459</v>
      </c>
      <c r="AA655" t="s">
        <v>458</v>
      </c>
      <c r="AB655" t="s">
        <v>457</v>
      </c>
      <c r="AC655" t="s">
        <v>456</v>
      </c>
      <c r="AD655" t="s">
        <v>455</v>
      </c>
      <c r="AE655" t="s">
        <v>454</v>
      </c>
      <c r="AF655" t="s">
        <v>453</v>
      </c>
      <c r="AG655" t="s">
        <v>452</v>
      </c>
      <c r="AH655" t="s">
        <v>451</v>
      </c>
    </row>
    <row r="656" spans="1:34">
      <c r="A656" t="str">
        <f t="shared" si="21"/>
        <v>Nevada</v>
      </c>
      <c r="B656" t="s">
        <v>450</v>
      </c>
    </row>
    <row r="657" spans="1:34">
      <c r="A657" t="str">
        <f t="shared" si="21"/>
        <v>Nevada</v>
      </c>
      <c r="B657" t="s">
        <v>449</v>
      </c>
    </row>
    <row r="658" spans="1:34">
      <c r="A658" t="str">
        <f t="shared" si="21"/>
        <v>Nevada</v>
      </c>
      <c r="B658" t="s">
        <v>448</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447</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446</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445</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444</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443</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442</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441</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440</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439</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438</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437</v>
      </c>
    </row>
    <row r="670" spans="1:34">
      <c r="A670" t="str">
        <f t="shared" si="21"/>
        <v>Nevada</v>
      </c>
      <c r="B670" t="s">
        <v>436</v>
      </c>
    </row>
    <row r="671" spans="1:34">
      <c r="A671" t="str">
        <f t="shared" si="21"/>
        <v>Nevada</v>
      </c>
      <c r="B671" t="s">
        <v>435</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434</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433</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432</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431</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430</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429</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428</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427</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426</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425</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424</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423</v>
      </c>
    </row>
    <row r="684" spans="1:34">
      <c r="B684" t="s">
        <v>512</v>
      </c>
    </row>
    <row r="685" spans="1:34">
      <c r="A685" t="str">
        <f>B684</f>
        <v>New Hampshire</v>
      </c>
      <c r="B685" t="s">
        <v>484</v>
      </c>
    </row>
    <row r="686" spans="1:34">
      <c r="A686" t="str">
        <f t="shared" ref="A686:A714" si="22">A685</f>
        <v>New Hampshire</v>
      </c>
      <c r="B686" t="s">
        <v>483</v>
      </c>
      <c r="C686" t="s">
        <v>482</v>
      </c>
      <c r="D686" t="s">
        <v>481</v>
      </c>
      <c r="E686" t="s">
        <v>480</v>
      </c>
      <c r="F686" t="s">
        <v>479</v>
      </c>
      <c r="G686" t="s">
        <v>478</v>
      </c>
      <c r="H686" t="s">
        <v>477</v>
      </c>
      <c r="I686" t="s">
        <v>476</v>
      </c>
      <c r="J686" t="s">
        <v>475</v>
      </c>
      <c r="K686" t="s">
        <v>474</v>
      </c>
      <c r="L686" t="s">
        <v>473</v>
      </c>
      <c r="M686" t="s">
        <v>472</v>
      </c>
      <c r="N686" t="s">
        <v>471</v>
      </c>
      <c r="O686" t="s">
        <v>470</v>
      </c>
      <c r="P686" t="s">
        <v>469</v>
      </c>
      <c r="Q686" t="s">
        <v>468</v>
      </c>
      <c r="R686" t="s">
        <v>467</v>
      </c>
      <c r="S686" t="s">
        <v>466</v>
      </c>
      <c r="T686" t="s">
        <v>465</v>
      </c>
      <c r="U686" t="s">
        <v>464</v>
      </c>
      <c r="V686" t="s">
        <v>463</v>
      </c>
      <c r="W686" t="s">
        <v>462</v>
      </c>
      <c r="X686" t="s">
        <v>461</v>
      </c>
      <c r="Y686" t="s">
        <v>460</v>
      </c>
      <c r="Z686" t="s">
        <v>459</v>
      </c>
      <c r="AA686" t="s">
        <v>458</v>
      </c>
      <c r="AB686" t="s">
        <v>457</v>
      </c>
      <c r="AC686" t="s">
        <v>456</v>
      </c>
      <c r="AD686" t="s">
        <v>455</v>
      </c>
      <c r="AE686" t="s">
        <v>454</v>
      </c>
      <c r="AF686" t="s">
        <v>453</v>
      </c>
      <c r="AG686" t="s">
        <v>452</v>
      </c>
      <c r="AH686" t="s">
        <v>451</v>
      </c>
    </row>
    <row r="687" spans="1:34">
      <c r="A687" t="str">
        <f t="shared" si="22"/>
        <v>New Hampshire</v>
      </c>
      <c r="B687" t="s">
        <v>450</v>
      </c>
    </row>
    <row r="688" spans="1:34">
      <c r="A688" t="str">
        <f t="shared" si="22"/>
        <v>New Hampshire</v>
      </c>
      <c r="B688" t="s">
        <v>449</v>
      </c>
    </row>
    <row r="689" spans="1:34">
      <c r="A689" t="str">
        <f t="shared" si="22"/>
        <v>New Hampshire</v>
      </c>
      <c r="B689" t="s">
        <v>448</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447</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446</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445</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444</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443</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442</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441</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440</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439</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438</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437</v>
      </c>
    </row>
    <row r="701" spans="1:34">
      <c r="A701" t="str">
        <f t="shared" si="22"/>
        <v>New Hampshire</v>
      </c>
      <c r="B701" t="s">
        <v>436</v>
      </c>
    </row>
    <row r="702" spans="1:34">
      <c r="A702" t="str">
        <f t="shared" si="22"/>
        <v>New Hampshire</v>
      </c>
      <c r="B702" t="s">
        <v>435</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434</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433</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432</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431</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430</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429</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428</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427</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426</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425</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424</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423</v>
      </c>
    </row>
    <row r="715" spans="1:34">
      <c r="B715" t="s">
        <v>511</v>
      </c>
    </row>
    <row r="716" spans="1:34">
      <c r="A716" t="str">
        <f>B715</f>
        <v>New Jersey</v>
      </c>
      <c r="B716" t="s">
        <v>484</v>
      </c>
    </row>
    <row r="717" spans="1:34">
      <c r="A717" t="str">
        <f t="shared" ref="A717:A745" si="23">A716</f>
        <v>New Jersey</v>
      </c>
      <c r="B717" t="s">
        <v>483</v>
      </c>
      <c r="C717" t="s">
        <v>482</v>
      </c>
      <c r="D717" t="s">
        <v>481</v>
      </c>
      <c r="E717" t="s">
        <v>480</v>
      </c>
      <c r="F717" t="s">
        <v>479</v>
      </c>
      <c r="G717" t="s">
        <v>478</v>
      </c>
      <c r="H717" t="s">
        <v>477</v>
      </c>
      <c r="I717" t="s">
        <v>476</v>
      </c>
      <c r="J717" t="s">
        <v>475</v>
      </c>
      <c r="K717" t="s">
        <v>474</v>
      </c>
      <c r="L717" t="s">
        <v>473</v>
      </c>
      <c r="M717" t="s">
        <v>472</v>
      </c>
      <c r="N717" t="s">
        <v>471</v>
      </c>
      <c r="O717" t="s">
        <v>470</v>
      </c>
      <c r="P717" t="s">
        <v>469</v>
      </c>
      <c r="Q717" t="s">
        <v>468</v>
      </c>
      <c r="R717" t="s">
        <v>467</v>
      </c>
      <c r="S717" t="s">
        <v>466</v>
      </c>
      <c r="T717" t="s">
        <v>465</v>
      </c>
      <c r="U717" t="s">
        <v>464</v>
      </c>
      <c r="V717" t="s">
        <v>463</v>
      </c>
      <c r="W717" t="s">
        <v>462</v>
      </c>
      <c r="X717" t="s">
        <v>461</v>
      </c>
      <c r="Y717" t="s">
        <v>460</v>
      </c>
      <c r="Z717" t="s">
        <v>459</v>
      </c>
      <c r="AA717" t="s">
        <v>458</v>
      </c>
      <c r="AB717" t="s">
        <v>457</v>
      </c>
      <c r="AC717" t="s">
        <v>456</v>
      </c>
      <c r="AD717" t="s">
        <v>455</v>
      </c>
      <c r="AE717" t="s">
        <v>454</v>
      </c>
      <c r="AF717" t="s">
        <v>453</v>
      </c>
      <c r="AG717" t="s">
        <v>452</v>
      </c>
      <c r="AH717" t="s">
        <v>451</v>
      </c>
    </row>
    <row r="718" spans="1:34">
      <c r="A718" t="str">
        <f t="shared" si="23"/>
        <v>New Jersey</v>
      </c>
      <c r="B718" t="s">
        <v>450</v>
      </c>
    </row>
    <row r="719" spans="1:34">
      <c r="A719" t="str">
        <f t="shared" si="23"/>
        <v>New Jersey</v>
      </c>
      <c r="B719" t="s">
        <v>449</v>
      </c>
    </row>
    <row r="720" spans="1:34">
      <c r="A720" t="str">
        <f t="shared" si="23"/>
        <v>New Jersey</v>
      </c>
      <c r="B720" t="s">
        <v>448</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447</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446</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445</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444</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443</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442</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441</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440</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439</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438</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437</v>
      </c>
    </row>
    <row r="732" spans="1:34">
      <c r="A732" t="str">
        <f t="shared" si="23"/>
        <v>New Jersey</v>
      </c>
      <c r="B732" t="s">
        <v>436</v>
      </c>
    </row>
    <row r="733" spans="1:34">
      <c r="A733" t="str">
        <f t="shared" si="23"/>
        <v>New Jersey</v>
      </c>
      <c r="B733" t="s">
        <v>435</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434</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433</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432</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431</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430</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429</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428</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427</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426</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425</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424</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423</v>
      </c>
    </row>
    <row r="746" spans="1:34">
      <c r="B746" t="s">
        <v>510</v>
      </c>
    </row>
    <row r="747" spans="1:34">
      <c r="A747" t="str">
        <f>B746</f>
        <v>New Mexico</v>
      </c>
      <c r="B747" t="s">
        <v>484</v>
      </c>
    </row>
    <row r="748" spans="1:34">
      <c r="A748" t="str">
        <f t="shared" ref="A748:A776" si="24">A747</f>
        <v>New Mexico</v>
      </c>
      <c r="B748" t="s">
        <v>483</v>
      </c>
      <c r="C748" t="s">
        <v>482</v>
      </c>
      <c r="D748" t="s">
        <v>481</v>
      </c>
      <c r="E748" t="s">
        <v>480</v>
      </c>
      <c r="F748" t="s">
        <v>479</v>
      </c>
      <c r="G748" t="s">
        <v>478</v>
      </c>
      <c r="H748" t="s">
        <v>477</v>
      </c>
      <c r="I748" t="s">
        <v>476</v>
      </c>
      <c r="J748" t="s">
        <v>475</v>
      </c>
      <c r="K748" t="s">
        <v>474</v>
      </c>
      <c r="L748" t="s">
        <v>473</v>
      </c>
      <c r="M748" t="s">
        <v>472</v>
      </c>
      <c r="N748" t="s">
        <v>471</v>
      </c>
      <c r="O748" t="s">
        <v>470</v>
      </c>
      <c r="P748" t="s">
        <v>469</v>
      </c>
      <c r="Q748" t="s">
        <v>468</v>
      </c>
      <c r="R748" t="s">
        <v>467</v>
      </c>
      <c r="S748" t="s">
        <v>466</v>
      </c>
      <c r="T748" t="s">
        <v>465</v>
      </c>
      <c r="U748" t="s">
        <v>464</v>
      </c>
      <c r="V748" t="s">
        <v>463</v>
      </c>
      <c r="W748" t="s">
        <v>462</v>
      </c>
      <c r="X748" t="s">
        <v>461</v>
      </c>
      <c r="Y748" t="s">
        <v>460</v>
      </c>
      <c r="Z748" t="s">
        <v>459</v>
      </c>
      <c r="AA748" t="s">
        <v>458</v>
      </c>
      <c r="AB748" t="s">
        <v>457</v>
      </c>
      <c r="AC748" t="s">
        <v>456</v>
      </c>
      <c r="AD748" t="s">
        <v>455</v>
      </c>
      <c r="AE748" t="s">
        <v>454</v>
      </c>
      <c r="AF748" t="s">
        <v>453</v>
      </c>
      <c r="AG748" t="s">
        <v>452</v>
      </c>
      <c r="AH748" t="s">
        <v>451</v>
      </c>
    </row>
    <row r="749" spans="1:34">
      <c r="A749" t="str">
        <f t="shared" si="24"/>
        <v>New Mexico</v>
      </c>
      <c r="B749" t="s">
        <v>450</v>
      </c>
    </row>
    <row r="750" spans="1:34">
      <c r="A750" t="str">
        <f t="shared" si="24"/>
        <v>New Mexico</v>
      </c>
      <c r="B750" t="s">
        <v>449</v>
      </c>
    </row>
    <row r="751" spans="1:34">
      <c r="A751" t="str">
        <f t="shared" si="24"/>
        <v>New Mexico</v>
      </c>
      <c r="B751" t="s">
        <v>448</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447</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446</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445</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444</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443</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442</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441</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440</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439</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438</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437</v>
      </c>
    </row>
    <row r="763" spans="1:34">
      <c r="A763" t="str">
        <f t="shared" si="24"/>
        <v>New Mexico</v>
      </c>
      <c r="B763" t="s">
        <v>436</v>
      </c>
    </row>
    <row r="764" spans="1:34">
      <c r="A764" t="str">
        <f t="shared" si="24"/>
        <v>New Mexico</v>
      </c>
      <c r="B764" t="s">
        <v>435</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434</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433</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432</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431</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430</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429</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428</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427</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426</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425</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424</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423</v>
      </c>
    </row>
    <row r="777" spans="1:34">
      <c r="B777" t="s">
        <v>509</v>
      </c>
    </row>
    <row r="778" spans="1:34">
      <c r="A778" t="str">
        <f>B777</f>
        <v>New York</v>
      </c>
      <c r="B778" t="s">
        <v>484</v>
      </c>
    </row>
    <row r="779" spans="1:34">
      <c r="A779" t="str">
        <f t="shared" ref="A779:A807" si="25">A778</f>
        <v>New York</v>
      </c>
      <c r="B779" t="s">
        <v>483</v>
      </c>
      <c r="C779" t="s">
        <v>482</v>
      </c>
      <c r="D779" t="s">
        <v>481</v>
      </c>
      <c r="E779" t="s">
        <v>480</v>
      </c>
      <c r="F779" t="s">
        <v>479</v>
      </c>
      <c r="G779" t="s">
        <v>478</v>
      </c>
      <c r="H779" t="s">
        <v>477</v>
      </c>
      <c r="I779" t="s">
        <v>476</v>
      </c>
      <c r="J779" t="s">
        <v>475</v>
      </c>
      <c r="K779" t="s">
        <v>474</v>
      </c>
      <c r="L779" t="s">
        <v>473</v>
      </c>
      <c r="M779" t="s">
        <v>472</v>
      </c>
      <c r="N779" t="s">
        <v>471</v>
      </c>
      <c r="O779" t="s">
        <v>470</v>
      </c>
      <c r="P779" t="s">
        <v>469</v>
      </c>
      <c r="Q779" t="s">
        <v>468</v>
      </c>
      <c r="R779" t="s">
        <v>467</v>
      </c>
      <c r="S779" t="s">
        <v>466</v>
      </c>
      <c r="T779" t="s">
        <v>465</v>
      </c>
      <c r="U779" t="s">
        <v>464</v>
      </c>
      <c r="V779" t="s">
        <v>463</v>
      </c>
      <c r="W779" t="s">
        <v>462</v>
      </c>
      <c r="X779" t="s">
        <v>461</v>
      </c>
      <c r="Y779" t="s">
        <v>460</v>
      </c>
      <c r="Z779" t="s">
        <v>459</v>
      </c>
      <c r="AA779" t="s">
        <v>458</v>
      </c>
      <c r="AB779" t="s">
        <v>457</v>
      </c>
      <c r="AC779" t="s">
        <v>456</v>
      </c>
      <c r="AD779" t="s">
        <v>455</v>
      </c>
      <c r="AE779" t="s">
        <v>454</v>
      </c>
      <c r="AF779" t="s">
        <v>453</v>
      </c>
      <c r="AG779" t="s">
        <v>452</v>
      </c>
      <c r="AH779" t="s">
        <v>451</v>
      </c>
    </row>
    <row r="780" spans="1:34">
      <c r="A780" t="str">
        <f t="shared" si="25"/>
        <v>New York</v>
      </c>
      <c r="B780" t="s">
        <v>450</v>
      </c>
    </row>
    <row r="781" spans="1:34">
      <c r="A781" t="str">
        <f t="shared" si="25"/>
        <v>New York</v>
      </c>
      <c r="B781" t="s">
        <v>449</v>
      </c>
    </row>
    <row r="782" spans="1:34">
      <c r="A782" t="str">
        <f t="shared" si="25"/>
        <v>New York</v>
      </c>
      <c r="B782" t="s">
        <v>448</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447</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446</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445</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444</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443</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442</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441</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440</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439</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438</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437</v>
      </c>
    </row>
    <row r="794" spans="1:34">
      <c r="A794" t="str">
        <f t="shared" si="25"/>
        <v>New York</v>
      </c>
      <c r="B794" t="s">
        <v>436</v>
      </c>
    </row>
    <row r="795" spans="1:34">
      <c r="A795" t="str">
        <f t="shared" si="25"/>
        <v>New York</v>
      </c>
      <c r="B795" t="s">
        <v>435</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434</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433</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432</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431</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430</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429</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428</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427</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426</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425</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424</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423</v>
      </c>
    </row>
    <row r="808" spans="1:34">
      <c r="B808" t="s">
        <v>508</v>
      </c>
    </row>
    <row r="809" spans="1:34">
      <c r="A809" t="str">
        <f>B808</f>
        <v>North Carolina</v>
      </c>
      <c r="B809" t="s">
        <v>484</v>
      </c>
    </row>
    <row r="810" spans="1:34">
      <c r="A810" t="str">
        <f t="shared" ref="A810:A838" si="26">A809</f>
        <v>North Carolina</v>
      </c>
      <c r="B810" t="s">
        <v>483</v>
      </c>
      <c r="C810" t="s">
        <v>482</v>
      </c>
      <c r="D810" t="s">
        <v>481</v>
      </c>
      <c r="E810" t="s">
        <v>480</v>
      </c>
      <c r="F810" t="s">
        <v>479</v>
      </c>
      <c r="G810" t="s">
        <v>478</v>
      </c>
      <c r="H810" t="s">
        <v>477</v>
      </c>
      <c r="I810" t="s">
        <v>476</v>
      </c>
      <c r="J810" t="s">
        <v>475</v>
      </c>
      <c r="K810" t="s">
        <v>474</v>
      </c>
      <c r="L810" t="s">
        <v>473</v>
      </c>
      <c r="M810" t="s">
        <v>472</v>
      </c>
      <c r="N810" t="s">
        <v>471</v>
      </c>
      <c r="O810" t="s">
        <v>470</v>
      </c>
      <c r="P810" t="s">
        <v>469</v>
      </c>
      <c r="Q810" t="s">
        <v>468</v>
      </c>
      <c r="R810" t="s">
        <v>467</v>
      </c>
      <c r="S810" t="s">
        <v>466</v>
      </c>
      <c r="T810" t="s">
        <v>465</v>
      </c>
      <c r="U810" t="s">
        <v>464</v>
      </c>
      <c r="V810" t="s">
        <v>463</v>
      </c>
      <c r="W810" t="s">
        <v>462</v>
      </c>
      <c r="X810" t="s">
        <v>461</v>
      </c>
      <c r="Y810" t="s">
        <v>460</v>
      </c>
      <c r="Z810" t="s">
        <v>459</v>
      </c>
      <c r="AA810" t="s">
        <v>458</v>
      </c>
      <c r="AB810" t="s">
        <v>457</v>
      </c>
      <c r="AC810" t="s">
        <v>456</v>
      </c>
      <c r="AD810" t="s">
        <v>455</v>
      </c>
      <c r="AE810" t="s">
        <v>454</v>
      </c>
      <c r="AF810" t="s">
        <v>453</v>
      </c>
      <c r="AG810" t="s">
        <v>452</v>
      </c>
      <c r="AH810" t="s">
        <v>451</v>
      </c>
    </row>
    <row r="811" spans="1:34">
      <c r="A811" t="str">
        <f t="shared" si="26"/>
        <v>North Carolina</v>
      </c>
      <c r="B811" t="s">
        <v>450</v>
      </c>
    </row>
    <row r="812" spans="1:34">
      <c r="A812" t="str">
        <f t="shared" si="26"/>
        <v>North Carolina</v>
      </c>
      <c r="B812" t="s">
        <v>449</v>
      </c>
    </row>
    <row r="813" spans="1:34">
      <c r="A813" t="str">
        <f t="shared" si="26"/>
        <v>North Carolina</v>
      </c>
      <c r="B813" t="s">
        <v>448</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447</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446</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445</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444</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443</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442</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441</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440</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439</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438</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437</v>
      </c>
    </row>
    <row r="825" spans="1:34">
      <c r="A825" t="str">
        <f t="shared" si="26"/>
        <v>North Carolina</v>
      </c>
      <c r="B825" t="s">
        <v>436</v>
      </c>
    </row>
    <row r="826" spans="1:34">
      <c r="A826" t="str">
        <f t="shared" si="26"/>
        <v>North Carolina</v>
      </c>
      <c r="B826" t="s">
        <v>435</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434</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433</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432</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431</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430</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429</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428</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427</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426</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425</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424</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423</v>
      </c>
    </row>
    <row r="839" spans="1:34">
      <c r="B839" t="s">
        <v>507</v>
      </c>
    </row>
    <row r="840" spans="1:34">
      <c r="A840" t="str">
        <f>B839</f>
        <v>North Dakota</v>
      </c>
      <c r="B840" t="s">
        <v>484</v>
      </c>
    </row>
    <row r="841" spans="1:34">
      <c r="A841" t="str">
        <f t="shared" ref="A841:A869" si="27">A840</f>
        <v>North Dakota</v>
      </c>
      <c r="B841" t="s">
        <v>483</v>
      </c>
      <c r="C841" t="s">
        <v>482</v>
      </c>
      <c r="D841" t="s">
        <v>481</v>
      </c>
      <c r="E841" t="s">
        <v>480</v>
      </c>
      <c r="F841" t="s">
        <v>479</v>
      </c>
      <c r="G841" t="s">
        <v>478</v>
      </c>
      <c r="H841" t="s">
        <v>477</v>
      </c>
      <c r="I841" t="s">
        <v>476</v>
      </c>
      <c r="J841" t="s">
        <v>475</v>
      </c>
      <c r="K841" t="s">
        <v>474</v>
      </c>
      <c r="L841" t="s">
        <v>473</v>
      </c>
      <c r="M841" t="s">
        <v>472</v>
      </c>
      <c r="N841" t="s">
        <v>471</v>
      </c>
      <c r="O841" t="s">
        <v>470</v>
      </c>
      <c r="P841" t="s">
        <v>469</v>
      </c>
      <c r="Q841" t="s">
        <v>468</v>
      </c>
      <c r="R841" t="s">
        <v>467</v>
      </c>
      <c r="S841" t="s">
        <v>466</v>
      </c>
      <c r="T841" t="s">
        <v>465</v>
      </c>
      <c r="U841" t="s">
        <v>464</v>
      </c>
      <c r="V841" t="s">
        <v>463</v>
      </c>
      <c r="W841" t="s">
        <v>462</v>
      </c>
      <c r="X841" t="s">
        <v>461</v>
      </c>
      <c r="Y841" t="s">
        <v>460</v>
      </c>
      <c r="Z841" t="s">
        <v>459</v>
      </c>
      <c r="AA841" t="s">
        <v>458</v>
      </c>
      <c r="AB841" t="s">
        <v>457</v>
      </c>
      <c r="AC841" t="s">
        <v>456</v>
      </c>
      <c r="AD841" t="s">
        <v>455</v>
      </c>
      <c r="AE841" t="s">
        <v>454</v>
      </c>
      <c r="AF841" t="s">
        <v>453</v>
      </c>
      <c r="AG841" t="s">
        <v>452</v>
      </c>
      <c r="AH841" t="s">
        <v>451</v>
      </c>
    </row>
    <row r="842" spans="1:34">
      <c r="A842" t="str">
        <f t="shared" si="27"/>
        <v>North Dakota</v>
      </c>
      <c r="B842" t="s">
        <v>450</v>
      </c>
    </row>
    <row r="843" spans="1:34">
      <c r="A843" t="str">
        <f t="shared" si="27"/>
        <v>North Dakota</v>
      </c>
      <c r="B843" t="s">
        <v>449</v>
      </c>
    </row>
    <row r="844" spans="1:34">
      <c r="A844" t="str">
        <f t="shared" si="27"/>
        <v>North Dakota</v>
      </c>
      <c r="B844" t="s">
        <v>448</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447</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446</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445</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444</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443</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442</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441</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440</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439</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438</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437</v>
      </c>
    </row>
    <row r="856" spans="1:34">
      <c r="A856" t="str">
        <f t="shared" si="27"/>
        <v>North Dakota</v>
      </c>
      <c r="B856" t="s">
        <v>436</v>
      </c>
    </row>
    <row r="857" spans="1:34">
      <c r="A857" t="str">
        <f t="shared" si="27"/>
        <v>North Dakota</v>
      </c>
      <c r="B857" t="s">
        <v>435</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434</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433</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432</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431</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430</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429</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428</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427</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426</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425</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424</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423</v>
      </c>
    </row>
    <row r="870" spans="1:34">
      <c r="B870" t="s">
        <v>506</v>
      </c>
    </row>
    <row r="871" spans="1:34">
      <c r="A871" t="str">
        <f>B870</f>
        <v>Ohio</v>
      </c>
      <c r="B871" t="s">
        <v>484</v>
      </c>
    </row>
    <row r="872" spans="1:34">
      <c r="A872" t="str">
        <f t="shared" ref="A872:A900" si="28">A871</f>
        <v>Ohio</v>
      </c>
      <c r="B872" t="s">
        <v>483</v>
      </c>
      <c r="C872" t="s">
        <v>482</v>
      </c>
      <c r="D872" t="s">
        <v>481</v>
      </c>
      <c r="E872" t="s">
        <v>480</v>
      </c>
      <c r="F872" t="s">
        <v>479</v>
      </c>
      <c r="G872" t="s">
        <v>478</v>
      </c>
      <c r="H872" t="s">
        <v>477</v>
      </c>
      <c r="I872" t="s">
        <v>476</v>
      </c>
      <c r="J872" t="s">
        <v>475</v>
      </c>
      <c r="K872" t="s">
        <v>474</v>
      </c>
      <c r="L872" t="s">
        <v>473</v>
      </c>
      <c r="M872" t="s">
        <v>472</v>
      </c>
      <c r="N872" t="s">
        <v>471</v>
      </c>
      <c r="O872" t="s">
        <v>470</v>
      </c>
      <c r="P872" t="s">
        <v>469</v>
      </c>
      <c r="Q872" t="s">
        <v>468</v>
      </c>
      <c r="R872" t="s">
        <v>467</v>
      </c>
      <c r="S872" t="s">
        <v>466</v>
      </c>
      <c r="T872" t="s">
        <v>465</v>
      </c>
      <c r="U872" t="s">
        <v>464</v>
      </c>
      <c r="V872" t="s">
        <v>463</v>
      </c>
      <c r="W872" t="s">
        <v>462</v>
      </c>
      <c r="X872" t="s">
        <v>461</v>
      </c>
      <c r="Y872" t="s">
        <v>460</v>
      </c>
      <c r="Z872" t="s">
        <v>459</v>
      </c>
      <c r="AA872" t="s">
        <v>458</v>
      </c>
      <c r="AB872" t="s">
        <v>457</v>
      </c>
      <c r="AC872" t="s">
        <v>456</v>
      </c>
      <c r="AD872" t="s">
        <v>455</v>
      </c>
      <c r="AE872" t="s">
        <v>454</v>
      </c>
      <c r="AF872" t="s">
        <v>453</v>
      </c>
      <c r="AG872" t="s">
        <v>452</v>
      </c>
      <c r="AH872" t="s">
        <v>451</v>
      </c>
    </row>
    <row r="873" spans="1:34">
      <c r="A873" t="str">
        <f t="shared" si="28"/>
        <v>Ohio</v>
      </c>
      <c r="B873" t="s">
        <v>450</v>
      </c>
    </row>
    <row r="874" spans="1:34">
      <c r="A874" t="str">
        <f t="shared" si="28"/>
        <v>Ohio</v>
      </c>
      <c r="B874" t="s">
        <v>449</v>
      </c>
    </row>
    <row r="875" spans="1:34">
      <c r="A875" t="str">
        <f t="shared" si="28"/>
        <v>Ohio</v>
      </c>
      <c r="B875" t="s">
        <v>448</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447</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446</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445</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444</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443</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442</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441</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440</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439</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438</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437</v>
      </c>
    </row>
    <row r="887" spans="1:34">
      <c r="A887" t="str">
        <f t="shared" si="28"/>
        <v>Ohio</v>
      </c>
      <c r="B887" t="s">
        <v>436</v>
      </c>
    </row>
    <row r="888" spans="1:34">
      <c r="A888" t="str">
        <f t="shared" si="28"/>
        <v>Ohio</v>
      </c>
      <c r="B888" t="s">
        <v>435</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434</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433</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432</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431</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430</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429</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428</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427</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426</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425</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424</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423</v>
      </c>
    </row>
    <row r="901" spans="1:34">
      <c r="B901" t="s">
        <v>505</v>
      </c>
    </row>
    <row r="902" spans="1:34">
      <c r="A902" t="str">
        <f>B901</f>
        <v>Oklahoma</v>
      </c>
      <c r="B902" t="s">
        <v>484</v>
      </c>
    </row>
    <row r="903" spans="1:34">
      <c r="A903" t="str">
        <f t="shared" ref="A903:A931" si="29">A902</f>
        <v>Oklahoma</v>
      </c>
      <c r="B903" t="s">
        <v>483</v>
      </c>
      <c r="C903" t="s">
        <v>482</v>
      </c>
      <c r="D903" t="s">
        <v>481</v>
      </c>
      <c r="E903" t="s">
        <v>480</v>
      </c>
      <c r="F903" t="s">
        <v>479</v>
      </c>
      <c r="G903" t="s">
        <v>478</v>
      </c>
      <c r="H903" t="s">
        <v>477</v>
      </c>
      <c r="I903" t="s">
        <v>476</v>
      </c>
      <c r="J903" t="s">
        <v>475</v>
      </c>
      <c r="K903" t="s">
        <v>474</v>
      </c>
      <c r="L903" t="s">
        <v>473</v>
      </c>
      <c r="M903" t="s">
        <v>472</v>
      </c>
      <c r="N903" t="s">
        <v>471</v>
      </c>
      <c r="O903" t="s">
        <v>470</v>
      </c>
      <c r="P903" t="s">
        <v>469</v>
      </c>
      <c r="Q903" t="s">
        <v>468</v>
      </c>
      <c r="R903" t="s">
        <v>467</v>
      </c>
      <c r="S903" t="s">
        <v>466</v>
      </c>
      <c r="T903" t="s">
        <v>465</v>
      </c>
      <c r="U903" t="s">
        <v>464</v>
      </c>
      <c r="V903" t="s">
        <v>463</v>
      </c>
      <c r="W903" t="s">
        <v>462</v>
      </c>
      <c r="X903" t="s">
        <v>461</v>
      </c>
      <c r="Y903" t="s">
        <v>460</v>
      </c>
      <c r="Z903" t="s">
        <v>459</v>
      </c>
      <c r="AA903" t="s">
        <v>458</v>
      </c>
      <c r="AB903" t="s">
        <v>457</v>
      </c>
      <c r="AC903" t="s">
        <v>456</v>
      </c>
      <c r="AD903" t="s">
        <v>455</v>
      </c>
      <c r="AE903" t="s">
        <v>454</v>
      </c>
      <c r="AF903" t="s">
        <v>453</v>
      </c>
      <c r="AG903" t="s">
        <v>452</v>
      </c>
      <c r="AH903" t="s">
        <v>451</v>
      </c>
    </row>
    <row r="904" spans="1:34">
      <c r="A904" t="str">
        <f t="shared" si="29"/>
        <v>Oklahoma</v>
      </c>
      <c r="B904" t="s">
        <v>450</v>
      </c>
    </row>
    <row r="905" spans="1:34">
      <c r="A905" t="str">
        <f t="shared" si="29"/>
        <v>Oklahoma</v>
      </c>
      <c r="B905" t="s">
        <v>449</v>
      </c>
    </row>
    <row r="906" spans="1:34">
      <c r="A906" t="str">
        <f t="shared" si="29"/>
        <v>Oklahoma</v>
      </c>
      <c r="B906" t="s">
        <v>448</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447</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446</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445</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444</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443</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442</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441</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440</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439</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438</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437</v>
      </c>
    </row>
    <row r="918" spans="1:34">
      <c r="A918" t="str">
        <f t="shared" si="29"/>
        <v>Oklahoma</v>
      </c>
      <c r="B918" t="s">
        <v>436</v>
      </c>
    </row>
    <row r="919" spans="1:34">
      <c r="A919" t="str">
        <f t="shared" si="29"/>
        <v>Oklahoma</v>
      </c>
      <c r="B919" t="s">
        <v>435</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434</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433</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432</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431</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430</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429</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428</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427</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426</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425</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424</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423</v>
      </c>
    </row>
    <row r="932" spans="1:34">
      <c r="B932" t="s">
        <v>504</v>
      </c>
    </row>
    <row r="933" spans="1:34">
      <c r="A933" t="str">
        <f>B932</f>
        <v>Oregon</v>
      </c>
      <c r="B933" t="s">
        <v>484</v>
      </c>
    </row>
    <row r="934" spans="1:34">
      <c r="A934" t="str">
        <f t="shared" ref="A934:A962" si="30">A933</f>
        <v>Oregon</v>
      </c>
      <c r="B934" t="s">
        <v>483</v>
      </c>
      <c r="C934" t="s">
        <v>482</v>
      </c>
      <c r="D934" t="s">
        <v>481</v>
      </c>
      <c r="E934" t="s">
        <v>480</v>
      </c>
      <c r="F934" t="s">
        <v>479</v>
      </c>
      <c r="G934" t="s">
        <v>478</v>
      </c>
      <c r="H934" t="s">
        <v>477</v>
      </c>
      <c r="I934" t="s">
        <v>476</v>
      </c>
      <c r="J934" t="s">
        <v>475</v>
      </c>
      <c r="K934" t="s">
        <v>474</v>
      </c>
      <c r="L934" t="s">
        <v>473</v>
      </c>
      <c r="M934" t="s">
        <v>472</v>
      </c>
      <c r="N934" t="s">
        <v>471</v>
      </c>
      <c r="O934" t="s">
        <v>470</v>
      </c>
      <c r="P934" t="s">
        <v>469</v>
      </c>
      <c r="Q934" t="s">
        <v>468</v>
      </c>
      <c r="R934" t="s">
        <v>467</v>
      </c>
      <c r="S934" t="s">
        <v>466</v>
      </c>
      <c r="T934" t="s">
        <v>465</v>
      </c>
      <c r="U934" t="s">
        <v>464</v>
      </c>
      <c r="V934" t="s">
        <v>463</v>
      </c>
      <c r="W934" t="s">
        <v>462</v>
      </c>
      <c r="X934" t="s">
        <v>461</v>
      </c>
      <c r="Y934" t="s">
        <v>460</v>
      </c>
      <c r="Z934" t="s">
        <v>459</v>
      </c>
      <c r="AA934" t="s">
        <v>458</v>
      </c>
      <c r="AB934" t="s">
        <v>457</v>
      </c>
      <c r="AC934" t="s">
        <v>456</v>
      </c>
      <c r="AD934" t="s">
        <v>455</v>
      </c>
      <c r="AE934" t="s">
        <v>454</v>
      </c>
      <c r="AF934" t="s">
        <v>453</v>
      </c>
      <c r="AG934" t="s">
        <v>452</v>
      </c>
      <c r="AH934" t="s">
        <v>451</v>
      </c>
    </row>
    <row r="935" spans="1:34">
      <c r="A935" t="str">
        <f t="shared" si="30"/>
        <v>Oregon</v>
      </c>
      <c r="B935" t="s">
        <v>450</v>
      </c>
    </row>
    <row r="936" spans="1:34">
      <c r="A936" t="str">
        <f t="shared" si="30"/>
        <v>Oregon</v>
      </c>
      <c r="B936" t="s">
        <v>449</v>
      </c>
    </row>
    <row r="937" spans="1:34">
      <c r="A937" t="str">
        <f t="shared" si="30"/>
        <v>Oregon</v>
      </c>
      <c r="B937" t="s">
        <v>448</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447</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446</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445</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444</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443</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442</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441</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440</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439</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438</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437</v>
      </c>
    </row>
    <row r="949" spans="1:34">
      <c r="A949" t="str">
        <f t="shared" si="30"/>
        <v>Oregon</v>
      </c>
      <c r="B949" t="s">
        <v>436</v>
      </c>
    </row>
    <row r="950" spans="1:34">
      <c r="A950" t="str">
        <f t="shared" si="30"/>
        <v>Oregon</v>
      </c>
      <c r="B950" t="s">
        <v>435</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434</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433</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432</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431</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430</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429</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428</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427</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426</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425</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424</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423</v>
      </c>
    </row>
    <row r="963" spans="1:34">
      <c r="B963" t="s">
        <v>503</v>
      </c>
    </row>
    <row r="964" spans="1:34">
      <c r="A964" t="str">
        <f>B963</f>
        <v>Maryland</v>
      </c>
      <c r="B964" t="s">
        <v>484</v>
      </c>
    </row>
    <row r="965" spans="1:34">
      <c r="A965" t="str">
        <f t="shared" ref="A965:A993" si="31">A964</f>
        <v>Maryland</v>
      </c>
      <c r="B965" t="s">
        <v>483</v>
      </c>
      <c r="C965" t="s">
        <v>482</v>
      </c>
      <c r="D965" t="s">
        <v>481</v>
      </c>
      <c r="E965" t="s">
        <v>480</v>
      </c>
      <c r="F965" t="s">
        <v>479</v>
      </c>
      <c r="G965" t="s">
        <v>478</v>
      </c>
      <c r="H965" t="s">
        <v>477</v>
      </c>
      <c r="I965" t="s">
        <v>476</v>
      </c>
      <c r="J965" t="s">
        <v>475</v>
      </c>
      <c r="K965" t="s">
        <v>474</v>
      </c>
      <c r="L965" t="s">
        <v>473</v>
      </c>
      <c r="M965" t="s">
        <v>472</v>
      </c>
      <c r="N965" t="s">
        <v>471</v>
      </c>
      <c r="O965" t="s">
        <v>470</v>
      </c>
      <c r="P965" t="s">
        <v>469</v>
      </c>
      <c r="Q965" t="s">
        <v>468</v>
      </c>
      <c r="R965" t="s">
        <v>467</v>
      </c>
      <c r="S965" t="s">
        <v>466</v>
      </c>
      <c r="T965" t="s">
        <v>465</v>
      </c>
      <c r="U965" t="s">
        <v>464</v>
      </c>
      <c r="V965" t="s">
        <v>463</v>
      </c>
      <c r="W965" t="s">
        <v>462</v>
      </c>
      <c r="X965" t="s">
        <v>461</v>
      </c>
      <c r="Y965" t="s">
        <v>460</v>
      </c>
      <c r="Z965" t="s">
        <v>459</v>
      </c>
      <c r="AA965" t="s">
        <v>458</v>
      </c>
      <c r="AB965" t="s">
        <v>457</v>
      </c>
      <c r="AC965" t="s">
        <v>456</v>
      </c>
      <c r="AD965" t="s">
        <v>455</v>
      </c>
      <c r="AE965" t="s">
        <v>454</v>
      </c>
      <c r="AF965" t="s">
        <v>453</v>
      </c>
      <c r="AG965" t="s">
        <v>452</v>
      </c>
      <c r="AH965" t="s">
        <v>451</v>
      </c>
    </row>
    <row r="966" spans="1:34">
      <c r="A966" t="str">
        <f t="shared" si="31"/>
        <v>Maryland</v>
      </c>
      <c r="B966" t="s">
        <v>450</v>
      </c>
    </row>
    <row r="967" spans="1:34">
      <c r="A967" t="str">
        <f t="shared" si="31"/>
        <v>Maryland</v>
      </c>
      <c r="B967" t="s">
        <v>449</v>
      </c>
    </row>
    <row r="968" spans="1:34">
      <c r="A968" t="str">
        <f t="shared" si="31"/>
        <v>Maryland</v>
      </c>
      <c r="B968" t="s">
        <v>448</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447</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446</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445</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444</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443</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442</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441</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440</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439</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438</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437</v>
      </c>
    </row>
    <row r="980" spans="1:34">
      <c r="A980" t="str">
        <f t="shared" si="31"/>
        <v>Maryland</v>
      </c>
      <c r="B980" t="s">
        <v>436</v>
      </c>
    </row>
    <row r="981" spans="1:34">
      <c r="A981" t="str">
        <f t="shared" si="31"/>
        <v>Maryland</v>
      </c>
      <c r="B981" t="s">
        <v>435</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434</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433</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432</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431</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430</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429</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428</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427</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426</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425</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424</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423</v>
      </c>
    </row>
    <row r="994" spans="1:34">
      <c r="B994" t="s">
        <v>502</v>
      </c>
    </row>
    <row r="995" spans="1:34">
      <c r="A995" t="str">
        <f>B994</f>
        <v>Massachusetts</v>
      </c>
      <c r="B995" t="s">
        <v>484</v>
      </c>
    </row>
    <row r="996" spans="1:34">
      <c r="A996" t="str">
        <f t="shared" ref="A996:A1024" si="32">A995</f>
        <v>Massachusetts</v>
      </c>
      <c r="B996" t="s">
        <v>483</v>
      </c>
      <c r="C996" t="s">
        <v>482</v>
      </c>
      <c r="D996" t="s">
        <v>481</v>
      </c>
      <c r="E996" t="s">
        <v>480</v>
      </c>
      <c r="F996" t="s">
        <v>479</v>
      </c>
      <c r="G996" t="s">
        <v>478</v>
      </c>
      <c r="H996" t="s">
        <v>477</v>
      </c>
      <c r="I996" t="s">
        <v>476</v>
      </c>
      <c r="J996" t="s">
        <v>475</v>
      </c>
      <c r="K996" t="s">
        <v>474</v>
      </c>
      <c r="L996" t="s">
        <v>473</v>
      </c>
      <c r="M996" t="s">
        <v>472</v>
      </c>
      <c r="N996" t="s">
        <v>471</v>
      </c>
      <c r="O996" t="s">
        <v>470</v>
      </c>
      <c r="P996" t="s">
        <v>469</v>
      </c>
      <c r="Q996" t="s">
        <v>468</v>
      </c>
      <c r="R996" t="s">
        <v>467</v>
      </c>
      <c r="S996" t="s">
        <v>466</v>
      </c>
      <c r="T996" t="s">
        <v>465</v>
      </c>
      <c r="U996" t="s">
        <v>464</v>
      </c>
      <c r="V996" t="s">
        <v>463</v>
      </c>
      <c r="W996" t="s">
        <v>462</v>
      </c>
      <c r="X996" t="s">
        <v>461</v>
      </c>
      <c r="Y996" t="s">
        <v>460</v>
      </c>
      <c r="Z996" t="s">
        <v>459</v>
      </c>
      <c r="AA996" t="s">
        <v>458</v>
      </c>
      <c r="AB996" t="s">
        <v>457</v>
      </c>
      <c r="AC996" t="s">
        <v>456</v>
      </c>
      <c r="AD996" t="s">
        <v>455</v>
      </c>
      <c r="AE996" t="s">
        <v>454</v>
      </c>
      <c r="AF996" t="s">
        <v>453</v>
      </c>
      <c r="AG996" t="s">
        <v>452</v>
      </c>
      <c r="AH996" t="s">
        <v>451</v>
      </c>
    </row>
    <row r="997" spans="1:34">
      <c r="A997" t="str">
        <f t="shared" si="32"/>
        <v>Massachusetts</v>
      </c>
      <c r="B997" t="s">
        <v>450</v>
      </c>
    </row>
    <row r="998" spans="1:34">
      <c r="A998" t="str">
        <f t="shared" si="32"/>
        <v>Massachusetts</v>
      </c>
      <c r="B998" t="s">
        <v>449</v>
      </c>
    </row>
    <row r="999" spans="1:34">
      <c r="A999" t="str">
        <f t="shared" si="32"/>
        <v>Massachusetts</v>
      </c>
      <c r="B999" t="s">
        <v>448</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447</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446</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445</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444</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443</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442</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441</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440</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439</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438</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437</v>
      </c>
    </row>
    <row r="1011" spans="1:34">
      <c r="A1011" t="str">
        <f t="shared" si="32"/>
        <v>Massachusetts</v>
      </c>
      <c r="B1011" t="s">
        <v>436</v>
      </c>
    </row>
    <row r="1012" spans="1:34">
      <c r="A1012" t="str">
        <f t="shared" si="32"/>
        <v>Massachusetts</v>
      </c>
      <c r="B1012" t="s">
        <v>435</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434</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433</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432</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431</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430</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429</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428</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427</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426</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425</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424</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423</v>
      </c>
    </row>
    <row r="1025" spans="1:34">
      <c r="B1025" t="s">
        <v>501</v>
      </c>
    </row>
    <row r="1026" spans="1:34">
      <c r="A1026" t="str">
        <f>B1025</f>
        <v>Michigan</v>
      </c>
      <c r="B1026" t="s">
        <v>484</v>
      </c>
    </row>
    <row r="1027" spans="1:34">
      <c r="A1027" t="str">
        <f t="shared" ref="A1027:A1055" si="33">A1026</f>
        <v>Michigan</v>
      </c>
      <c r="B1027" t="s">
        <v>483</v>
      </c>
      <c r="C1027" t="s">
        <v>482</v>
      </c>
      <c r="D1027" t="s">
        <v>481</v>
      </c>
      <c r="E1027" t="s">
        <v>480</v>
      </c>
      <c r="F1027" t="s">
        <v>479</v>
      </c>
      <c r="G1027" t="s">
        <v>478</v>
      </c>
      <c r="H1027" t="s">
        <v>477</v>
      </c>
      <c r="I1027" t="s">
        <v>476</v>
      </c>
      <c r="J1027" t="s">
        <v>475</v>
      </c>
      <c r="K1027" t="s">
        <v>474</v>
      </c>
      <c r="L1027" t="s">
        <v>473</v>
      </c>
      <c r="M1027" t="s">
        <v>472</v>
      </c>
      <c r="N1027" t="s">
        <v>471</v>
      </c>
      <c r="O1027" t="s">
        <v>470</v>
      </c>
      <c r="P1027" t="s">
        <v>469</v>
      </c>
      <c r="Q1027" t="s">
        <v>468</v>
      </c>
      <c r="R1027" t="s">
        <v>467</v>
      </c>
      <c r="S1027" t="s">
        <v>466</v>
      </c>
      <c r="T1027" t="s">
        <v>465</v>
      </c>
      <c r="U1027" t="s">
        <v>464</v>
      </c>
      <c r="V1027" t="s">
        <v>463</v>
      </c>
      <c r="W1027" t="s">
        <v>462</v>
      </c>
      <c r="X1027" t="s">
        <v>461</v>
      </c>
      <c r="Y1027" t="s">
        <v>460</v>
      </c>
      <c r="Z1027" t="s">
        <v>459</v>
      </c>
      <c r="AA1027" t="s">
        <v>458</v>
      </c>
      <c r="AB1027" t="s">
        <v>457</v>
      </c>
      <c r="AC1027" t="s">
        <v>456</v>
      </c>
      <c r="AD1027" t="s">
        <v>455</v>
      </c>
      <c r="AE1027" t="s">
        <v>454</v>
      </c>
      <c r="AF1027" t="s">
        <v>453</v>
      </c>
      <c r="AG1027" t="s">
        <v>452</v>
      </c>
      <c r="AH1027" t="s">
        <v>451</v>
      </c>
    </row>
    <row r="1028" spans="1:34">
      <c r="A1028" t="str">
        <f t="shared" si="33"/>
        <v>Michigan</v>
      </c>
      <c r="B1028" t="s">
        <v>450</v>
      </c>
    </row>
    <row r="1029" spans="1:34">
      <c r="A1029" t="str">
        <f t="shared" si="33"/>
        <v>Michigan</v>
      </c>
      <c r="B1029" t="s">
        <v>449</v>
      </c>
    </row>
    <row r="1030" spans="1:34">
      <c r="A1030" t="str">
        <f t="shared" si="33"/>
        <v>Michigan</v>
      </c>
      <c r="B1030" t="s">
        <v>448</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447</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446</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445</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444</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443</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442</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441</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440</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439</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438</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437</v>
      </c>
    </row>
    <row r="1042" spans="1:34">
      <c r="A1042" t="str">
        <f t="shared" si="33"/>
        <v>Michigan</v>
      </c>
      <c r="B1042" t="s">
        <v>436</v>
      </c>
    </row>
    <row r="1043" spans="1:34">
      <c r="A1043" t="str">
        <f t="shared" si="33"/>
        <v>Michigan</v>
      </c>
      <c r="B1043" t="s">
        <v>435</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434</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433</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432</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431</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430</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429</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428</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427</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426</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425</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424</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423</v>
      </c>
    </row>
    <row r="1056" spans="1:34">
      <c r="B1056" t="s">
        <v>500</v>
      </c>
    </row>
    <row r="1057" spans="1:34">
      <c r="A1057" t="str">
        <f>B1056</f>
        <v>Minnesota</v>
      </c>
      <c r="B1057" t="s">
        <v>484</v>
      </c>
    </row>
    <row r="1058" spans="1:34">
      <c r="A1058" t="str">
        <f t="shared" ref="A1058:A1086" si="34">A1057</f>
        <v>Minnesota</v>
      </c>
      <c r="B1058" t="s">
        <v>483</v>
      </c>
      <c r="C1058" t="s">
        <v>482</v>
      </c>
      <c r="D1058" t="s">
        <v>481</v>
      </c>
      <c r="E1058" t="s">
        <v>480</v>
      </c>
      <c r="F1058" t="s">
        <v>479</v>
      </c>
      <c r="G1058" t="s">
        <v>478</v>
      </c>
      <c r="H1058" t="s">
        <v>477</v>
      </c>
      <c r="I1058" t="s">
        <v>476</v>
      </c>
      <c r="J1058" t="s">
        <v>475</v>
      </c>
      <c r="K1058" t="s">
        <v>474</v>
      </c>
      <c r="L1058" t="s">
        <v>473</v>
      </c>
      <c r="M1058" t="s">
        <v>472</v>
      </c>
      <c r="N1058" t="s">
        <v>471</v>
      </c>
      <c r="O1058" t="s">
        <v>470</v>
      </c>
      <c r="P1058" t="s">
        <v>469</v>
      </c>
      <c r="Q1058" t="s">
        <v>468</v>
      </c>
      <c r="R1058" t="s">
        <v>467</v>
      </c>
      <c r="S1058" t="s">
        <v>466</v>
      </c>
      <c r="T1058" t="s">
        <v>465</v>
      </c>
      <c r="U1058" t="s">
        <v>464</v>
      </c>
      <c r="V1058" t="s">
        <v>463</v>
      </c>
      <c r="W1058" t="s">
        <v>462</v>
      </c>
      <c r="X1058" t="s">
        <v>461</v>
      </c>
      <c r="Y1058" t="s">
        <v>460</v>
      </c>
      <c r="Z1058" t="s">
        <v>459</v>
      </c>
      <c r="AA1058" t="s">
        <v>458</v>
      </c>
      <c r="AB1058" t="s">
        <v>457</v>
      </c>
      <c r="AC1058" t="s">
        <v>456</v>
      </c>
      <c r="AD1058" t="s">
        <v>455</v>
      </c>
      <c r="AE1058" t="s">
        <v>454</v>
      </c>
      <c r="AF1058" t="s">
        <v>453</v>
      </c>
      <c r="AG1058" t="s">
        <v>452</v>
      </c>
      <c r="AH1058" t="s">
        <v>451</v>
      </c>
    </row>
    <row r="1059" spans="1:34">
      <c r="A1059" t="str">
        <f t="shared" si="34"/>
        <v>Minnesota</v>
      </c>
      <c r="B1059" t="s">
        <v>450</v>
      </c>
    </row>
    <row r="1060" spans="1:34">
      <c r="A1060" t="str">
        <f t="shared" si="34"/>
        <v>Minnesota</v>
      </c>
      <c r="B1060" t="s">
        <v>449</v>
      </c>
    </row>
    <row r="1061" spans="1:34">
      <c r="A1061" t="str">
        <f t="shared" si="34"/>
        <v>Minnesota</v>
      </c>
      <c r="B1061" t="s">
        <v>448</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447</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446</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445</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444</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443</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442</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441</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440</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439</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438</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437</v>
      </c>
    </row>
    <row r="1073" spans="1:34">
      <c r="A1073" t="str">
        <f t="shared" si="34"/>
        <v>Minnesota</v>
      </c>
      <c r="B1073" t="s">
        <v>436</v>
      </c>
    </row>
    <row r="1074" spans="1:34">
      <c r="A1074" t="str">
        <f t="shared" si="34"/>
        <v>Minnesota</v>
      </c>
      <c r="B1074" t="s">
        <v>435</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434</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433</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432</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431</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430</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429</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428</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427</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426</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425</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424</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423</v>
      </c>
    </row>
    <row r="1087" spans="1:34">
      <c r="B1087" t="s">
        <v>499</v>
      </c>
    </row>
    <row r="1088" spans="1:34">
      <c r="A1088" t="str">
        <f>B1087</f>
        <v>Mississippi</v>
      </c>
      <c r="B1088" t="s">
        <v>484</v>
      </c>
    </row>
    <row r="1089" spans="1:34">
      <c r="A1089" t="str">
        <f t="shared" ref="A1089:A1117" si="35">A1088</f>
        <v>Mississippi</v>
      </c>
      <c r="B1089" t="s">
        <v>483</v>
      </c>
      <c r="C1089" t="s">
        <v>482</v>
      </c>
      <c r="D1089" t="s">
        <v>481</v>
      </c>
      <c r="E1089" t="s">
        <v>480</v>
      </c>
      <c r="F1089" t="s">
        <v>479</v>
      </c>
      <c r="G1089" t="s">
        <v>478</v>
      </c>
      <c r="H1089" t="s">
        <v>477</v>
      </c>
      <c r="I1089" t="s">
        <v>476</v>
      </c>
      <c r="J1089" t="s">
        <v>475</v>
      </c>
      <c r="K1089" t="s">
        <v>474</v>
      </c>
      <c r="L1089" t="s">
        <v>473</v>
      </c>
      <c r="M1089" t="s">
        <v>472</v>
      </c>
      <c r="N1089" t="s">
        <v>471</v>
      </c>
      <c r="O1089" t="s">
        <v>470</v>
      </c>
      <c r="P1089" t="s">
        <v>469</v>
      </c>
      <c r="Q1089" t="s">
        <v>468</v>
      </c>
      <c r="R1089" t="s">
        <v>467</v>
      </c>
      <c r="S1089" t="s">
        <v>466</v>
      </c>
      <c r="T1089" t="s">
        <v>465</v>
      </c>
      <c r="U1089" t="s">
        <v>464</v>
      </c>
      <c r="V1089" t="s">
        <v>463</v>
      </c>
      <c r="W1089" t="s">
        <v>462</v>
      </c>
      <c r="X1089" t="s">
        <v>461</v>
      </c>
      <c r="Y1089" t="s">
        <v>460</v>
      </c>
      <c r="Z1089" t="s">
        <v>459</v>
      </c>
      <c r="AA1089" t="s">
        <v>458</v>
      </c>
      <c r="AB1089" t="s">
        <v>457</v>
      </c>
      <c r="AC1089" t="s">
        <v>456</v>
      </c>
      <c r="AD1089" t="s">
        <v>455</v>
      </c>
      <c r="AE1089" t="s">
        <v>454</v>
      </c>
      <c r="AF1089" t="s">
        <v>453</v>
      </c>
      <c r="AG1089" t="s">
        <v>452</v>
      </c>
      <c r="AH1089" t="s">
        <v>451</v>
      </c>
    </row>
    <row r="1090" spans="1:34">
      <c r="A1090" t="str">
        <f t="shared" si="35"/>
        <v>Mississippi</v>
      </c>
      <c r="B1090" t="s">
        <v>450</v>
      </c>
    </row>
    <row r="1091" spans="1:34">
      <c r="A1091" t="str">
        <f t="shared" si="35"/>
        <v>Mississippi</v>
      </c>
      <c r="B1091" t="s">
        <v>449</v>
      </c>
    </row>
    <row r="1092" spans="1:34">
      <c r="A1092" t="str">
        <f t="shared" si="35"/>
        <v>Mississippi</v>
      </c>
      <c r="B1092" t="s">
        <v>448</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447</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446</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445</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444</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443</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442</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441</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440</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439</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438</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437</v>
      </c>
    </row>
    <row r="1104" spans="1:34">
      <c r="A1104" t="str">
        <f t="shared" si="35"/>
        <v>Mississippi</v>
      </c>
      <c r="B1104" t="s">
        <v>436</v>
      </c>
    </row>
    <row r="1105" spans="1:34">
      <c r="A1105" t="str">
        <f t="shared" si="35"/>
        <v>Mississippi</v>
      </c>
      <c r="B1105" t="s">
        <v>435</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434</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433</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432</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431</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430</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429</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428</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427</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426</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425</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424</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423</v>
      </c>
    </row>
    <row r="1118" spans="1:34">
      <c r="B1118" t="s">
        <v>498</v>
      </c>
    </row>
    <row r="1119" spans="1:34">
      <c r="A1119" t="str">
        <f>B1118</f>
        <v>Missouri</v>
      </c>
      <c r="B1119" t="s">
        <v>484</v>
      </c>
    </row>
    <row r="1120" spans="1:34">
      <c r="A1120" t="str">
        <f t="shared" ref="A1120:A1148" si="36">A1119</f>
        <v>Missouri</v>
      </c>
      <c r="B1120" t="s">
        <v>483</v>
      </c>
      <c r="C1120" t="s">
        <v>482</v>
      </c>
      <c r="D1120" t="s">
        <v>481</v>
      </c>
      <c r="E1120" t="s">
        <v>480</v>
      </c>
      <c r="F1120" t="s">
        <v>479</v>
      </c>
      <c r="G1120" t="s">
        <v>478</v>
      </c>
      <c r="H1120" t="s">
        <v>477</v>
      </c>
      <c r="I1120" t="s">
        <v>476</v>
      </c>
      <c r="J1120" t="s">
        <v>475</v>
      </c>
      <c r="K1120" t="s">
        <v>474</v>
      </c>
      <c r="L1120" t="s">
        <v>473</v>
      </c>
      <c r="M1120" t="s">
        <v>472</v>
      </c>
      <c r="N1120" t="s">
        <v>471</v>
      </c>
      <c r="O1120" t="s">
        <v>470</v>
      </c>
      <c r="P1120" t="s">
        <v>469</v>
      </c>
      <c r="Q1120" t="s">
        <v>468</v>
      </c>
      <c r="R1120" t="s">
        <v>467</v>
      </c>
      <c r="S1120" t="s">
        <v>466</v>
      </c>
      <c r="T1120" t="s">
        <v>465</v>
      </c>
      <c r="U1120" t="s">
        <v>464</v>
      </c>
      <c r="V1120" t="s">
        <v>463</v>
      </c>
      <c r="W1120" t="s">
        <v>462</v>
      </c>
      <c r="X1120" t="s">
        <v>461</v>
      </c>
      <c r="Y1120" t="s">
        <v>460</v>
      </c>
      <c r="Z1120" t="s">
        <v>459</v>
      </c>
      <c r="AA1120" t="s">
        <v>458</v>
      </c>
      <c r="AB1120" t="s">
        <v>457</v>
      </c>
      <c r="AC1120" t="s">
        <v>456</v>
      </c>
      <c r="AD1120" t="s">
        <v>455</v>
      </c>
      <c r="AE1120" t="s">
        <v>454</v>
      </c>
      <c r="AF1120" t="s">
        <v>453</v>
      </c>
      <c r="AG1120" t="s">
        <v>452</v>
      </c>
      <c r="AH1120" t="s">
        <v>451</v>
      </c>
    </row>
    <row r="1121" spans="1:34">
      <c r="A1121" t="str">
        <f t="shared" si="36"/>
        <v>Missouri</v>
      </c>
      <c r="B1121" t="s">
        <v>450</v>
      </c>
    </row>
    <row r="1122" spans="1:34">
      <c r="A1122" t="str">
        <f t="shared" si="36"/>
        <v>Missouri</v>
      </c>
      <c r="B1122" t="s">
        <v>449</v>
      </c>
    </row>
    <row r="1123" spans="1:34">
      <c r="A1123" t="str">
        <f t="shared" si="36"/>
        <v>Missouri</v>
      </c>
      <c r="B1123" t="s">
        <v>448</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447</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446</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445</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444</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443</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442</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441</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440</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439</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438</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437</v>
      </c>
    </row>
    <row r="1135" spans="1:34">
      <c r="A1135" t="str">
        <f t="shared" si="36"/>
        <v>Missouri</v>
      </c>
      <c r="B1135" t="s">
        <v>436</v>
      </c>
    </row>
    <row r="1136" spans="1:34">
      <c r="A1136" t="str">
        <f t="shared" si="36"/>
        <v>Missouri</v>
      </c>
      <c r="B1136" t="s">
        <v>435</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434</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433</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432</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431</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430</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429</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428</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427</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426</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425</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424</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423</v>
      </c>
    </row>
    <row r="1149" spans="1:34">
      <c r="B1149" t="s">
        <v>497</v>
      </c>
    </row>
    <row r="1150" spans="1:34">
      <c r="A1150" t="str">
        <f>B1149</f>
        <v>Pennsylvania</v>
      </c>
      <c r="B1150" t="s">
        <v>484</v>
      </c>
    </row>
    <row r="1151" spans="1:34">
      <c r="A1151" t="str">
        <f t="shared" ref="A1151:A1179" si="37">A1150</f>
        <v>Pennsylvania</v>
      </c>
      <c r="B1151" t="s">
        <v>483</v>
      </c>
      <c r="C1151" t="s">
        <v>482</v>
      </c>
      <c r="D1151" t="s">
        <v>481</v>
      </c>
      <c r="E1151" t="s">
        <v>480</v>
      </c>
      <c r="F1151" t="s">
        <v>479</v>
      </c>
      <c r="G1151" t="s">
        <v>478</v>
      </c>
      <c r="H1151" t="s">
        <v>477</v>
      </c>
      <c r="I1151" t="s">
        <v>476</v>
      </c>
      <c r="J1151" t="s">
        <v>475</v>
      </c>
      <c r="K1151" t="s">
        <v>474</v>
      </c>
      <c r="L1151" t="s">
        <v>473</v>
      </c>
      <c r="M1151" t="s">
        <v>472</v>
      </c>
      <c r="N1151" t="s">
        <v>471</v>
      </c>
      <c r="O1151" t="s">
        <v>470</v>
      </c>
      <c r="P1151" t="s">
        <v>469</v>
      </c>
      <c r="Q1151" t="s">
        <v>468</v>
      </c>
      <c r="R1151" t="s">
        <v>467</v>
      </c>
      <c r="S1151" t="s">
        <v>466</v>
      </c>
      <c r="T1151" t="s">
        <v>465</v>
      </c>
      <c r="U1151" t="s">
        <v>464</v>
      </c>
      <c r="V1151" t="s">
        <v>463</v>
      </c>
      <c r="W1151" t="s">
        <v>462</v>
      </c>
      <c r="X1151" t="s">
        <v>461</v>
      </c>
      <c r="Y1151" t="s">
        <v>460</v>
      </c>
      <c r="Z1151" t="s">
        <v>459</v>
      </c>
      <c r="AA1151" t="s">
        <v>458</v>
      </c>
      <c r="AB1151" t="s">
        <v>457</v>
      </c>
      <c r="AC1151" t="s">
        <v>456</v>
      </c>
      <c r="AD1151" t="s">
        <v>455</v>
      </c>
      <c r="AE1151" t="s">
        <v>454</v>
      </c>
      <c r="AF1151" t="s">
        <v>453</v>
      </c>
      <c r="AG1151" t="s">
        <v>452</v>
      </c>
      <c r="AH1151" t="s">
        <v>451</v>
      </c>
    </row>
    <row r="1152" spans="1:34">
      <c r="A1152" t="str">
        <f t="shared" si="37"/>
        <v>Pennsylvania</v>
      </c>
      <c r="B1152" t="s">
        <v>450</v>
      </c>
    </row>
    <row r="1153" spans="1:34">
      <c r="A1153" t="str">
        <f t="shared" si="37"/>
        <v>Pennsylvania</v>
      </c>
      <c r="B1153" t="s">
        <v>449</v>
      </c>
    </row>
    <row r="1154" spans="1:34">
      <c r="A1154" t="str">
        <f t="shared" si="37"/>
        <v>Pennsylvania</v>
      </c>
      <c r="B1154" t="s">
        <v>448</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447</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446</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445</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444</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443</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442</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441</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440</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439</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438</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437</v>
      </c>
    </row>
    <row r="1166" spans="1:34">
      <c r="A1166" t="str">
        <f t="shared" si="37"/>
        <v>Pennsylvania</v>
      </c>
      <c r="B1166" t="s">
        <v>436</v>
      </c>
    </row>
    <row r="1167" spans="1:34">
      <c r="A1167" t="str">
        <f t="shared" si="37"/>
        <v>Pennsylvania</v>
      </c>
      <c r="B1167" t="s">
        <v>435</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434</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433</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432</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431</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430</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429</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428</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427</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426</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425</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424</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423</v>
      </c>
    </row>
    <row r="1180" spans="1:34">
      <c r="B1180" t="s">
        <v>496</v>
      </c>
    </row>
    <row r="1181" spans="1:34">
      <c r="A1181" t="str">
        <f>B1180</f>
        <v>Rhode Island</v>
      </c>
      <c r="B1181" t="s">
        <v>484</v>
      </c>
    </row>
    <row r="1182" spans="1:34">
      <c r="A1182" t="str">
        <f t="shared" ref="A1182:A1210" si="38">A1181</f>
        <v>Rhode Island</v>
      </c>
      <c r="B1182" t="s">
        <v>483</v>
      </c>
      <c r="C1182" t="s">
        <v>482</v>
      </c>
      <c r="D1182" t="s">
        <v>481</v>
      </c>
      <c r="E1182" t="s">
        <v>480</v>
      </c>
      <c r="F1182" t="s">
        <v>479</v>
      </c>
      <c r="G1182" t="s">
        <v>478</v>
      </c>
      <c r="H1182" t="s">
        <v>477</v>
      </c>
      <c r="I1182" t="s">
        <v>476</v>
      </c>
      <c r="J1182" t="s">
        <v>475</v>
      </c>
      <c r="K1182" t="s">
        <v>474</v>
      </c>
      <c r="L1182" t="s">
        <v>473</v>
      </c>
      <c r="M1182" t="s">
        <v>472</v>
      </c>
      <c r="N1182" t="s">
        <v>471</v>
      </c>
      <c r="O1182" t="s">
        <v>470</v>
      </c>
      <c r="P1182" t="s">
        <v>469</v>
      </c>
      <c r="Q1182" t="s">
        <v>468</v>
      </c>
      <c r="R1182" t="s">
        <v>467</v>
      </c>
      <c r="S1182" t="s">
        <v>466</v>
      </c>
      <c r="T1182" t="s">
        <v>465</v>
      </c>
      <c r="U1182" t="s">
        <v>464</v>
      </c>
      <c r="V1182" t="s">
        <v>463</v>
      </c>
      <c r="W1182" t="s">
        <v>462</v>
      </c>
      <c r="X1182" t="s">
        <v>461</v>
      </c>
      <c r="Y1182" t="s">
        <v>460</v>
      </c>
      <c r="Z1182" t="s">
        <v>459</v>
      </c>
      <c r="AA1182" t="s">
        <v>458</v>
      </c>
      <c r="AB1182" t="s">
        <v>457</v>
      </c>
      <c r="AC1182" t="s">
        <v>456</v>
      </c>
      <c r="AD1182" t="s">
        <v>455</v>
      </c>
      <c r="AE1182" t="s">
        <v>454</v>
      </c>
      <c r="AF1182" t="s">
        <v>453</v>
      </c>
      <c r="AG1182" t="s">
        <v>452</v>
      </c>
      <c r="AH1182" t="s">
        <v>451</v>
      </c>
    </row>
    <row r="1183" spans="1:34">
      <c r="A1183" t="str">
        <f t="shared" si="38"/>
        <v>Rhode Island</v>
      </c>
      <c r="B1183" t="s">
        <v>450</v>
      </c>
    </row>
    <row r="1184" spans="1:34">
      <c r="A1184" t="str">
        <f t="shared" si="38"/>
        <v>Rhode Island</v>
      </c>
      <c r="B1184" t="s">
        <v>449</v>
      </c>
    </row>
    <row r="1185" spans="1:34">
      <c r="A1185" t="str">
        <f t="shared" si="38"/>
        <v>Rhode Island</v>
      </c>
      <c r="B1185" t="s">
        <v>448</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447</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446</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445</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444</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443</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442</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441</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440</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439</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438</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437</v>
      </c>
    </row>
    <row r="1197" spans="1:34">
      <c r="A1197" t="str">
        <f t="shared" si="38"/>
        <v>Rhode Island</v>
      </c>
      <c r="B1197" t="s">
        <v>436</v>
      </c>
    </row>
    <row r="1198" spans="1:34">
      <c r="A1198" t="str">
        <f t="shared" si="38"/>
        <v>Rhode Island</v>
      </c>
      <c r="B1198" t="s">
        <v>435</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434</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433</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432</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431</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430</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429</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428</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427</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426</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425</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424</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423</v>
      </c>
    </row>
    <row r="1211" spans="1:34">
      <c r="B1211" t="s">
        <v>495</v>
      </c>
    </row>
    <row r="1212" spans="1:34">
      <c r="A1212" t="str">
        <f>B1211</f>
        <v>South Carolina</v>
      </c>
      <c r="B1212" t="s">
        <v>484</v>
      </c>
    </row>
    <row r="1213" spans="1:34">
      <c r="A1213" t="str">
        <f t="shared" ref="A1213:A1241" si="39">A1212</f>
        <v>South Carolina</v>
      </c>
      <c r="B1213" t="s">
        <v>483</v>
      </c>
      <c r="C1213" t="s">
        <v>482</v>
      </c>
      <c r="D1213" t="s">
        <v>481</v>
      </c>
      <c r="E1213" t="s">
        <v>480</v>
      </c>
      <c r="F1213" t="s">
        <v>479</v>
      </c>
      <c r="G1213" t="s">
        <v>478</v>
      </c>
      <c r="H1213" t="s">
        <v>477</v>
      </c>
      <c r="I1213" t="s">
        <v>476</v>
      </c>
      <c r="J1213" t="s">
        <v>475</v>
      </c>
      <c r="K1213" t="s">
        <v>474</v>
      </c>
      <c r="L1213" t="s">
        <v>473</v>
      </c>
      <c r="M1213" t="s">
        <v>472</v>
      </c>
      <c r="N1213" t="s">
        <v>471</v>
      </c>
      <c r="O1213" t="s">
        <v>470</v>
      </c>
      <c r="P1213" t="s">
        <v>469</v>
      </c>
      <c r="Q1213" t="s">
        <v>468</v>
      </c>
      <c r="R1213" t="s">
        <v>467</v>
      </c>
      <c r="S1213" t="s">
        <v>466</v>
      </c>
      <c r="T1213" t="s">
        <v>465</v>
      </c>
      <c r="U1213" t="s">
        <v>464</v>
      </c>
      <c r="V1213" t="s">
        <v>463</v>
      </c>
      <c r="W1213" t="s">
        <v>462</v>
      </c>
      <c r="X1213" t="s">
        <v>461</v>
      </c>
      <c r="Y1213" t="s">
        <v>460</v>
      </c>
      <c r="Z1213" t="s">
        <v>459</v>
      </c>
      <c r="AA1213" t="s">
        <v>458</v>
      </c>
      <c r="AB1213" t="s">
        <v>457</v>
      </c>
      <c r="AC1213" t="s">
        <v>456</v>
      </c>
      <c r="AD1213" t="s">
        <v>455</v>
      </c>
      <c r="AE1213" t="s">
        <v>454</v>
      </c>
      <c r="AF1213" t="s">
        <v>453</v>
      </c>
      <c r="AG1213" t="s">
        <v>452</v>
      </c>
      <c r="AH1213" t="s">
        <v>451</v>
      </c>
    </row>
    <row r="1214" spans="1:34">
      <c r="A1214" t="str">
        <f t="shared" si="39"/>
        <v>South Carolina</v>
      </c>
      <c r="B1214" t="s">
        <v>450</v>
      </c>
    </row>
    <row r="1215" spans="1:34">
      <c r="A1215" t="str">
        <f t="shared" si="39"/>
        <v>South Carolina</v>
      </c>
      <c r="B1215" t="s">
        <v>449</v>
      </c>
    </row>
    <row r="1216" spans="1:34">
      <c r="A1216" t="str">
        <f t="shared" si="39"/>
        <v>South Carolina</v>
      </c>
      <c r="B1216" t="s">
        <v>448</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447</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446</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445</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444</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443</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442</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441</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440</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439</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438</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437</v>
      </c>
    </row>
    <row r="1228" spans="1:34">
      <c r="A1228" t="str">
        <f t="shared" si="39"/>
        <v>South Carolina</v>
      </c>
      <c r="B1228" t="s">
        <v>436</v>
      </c>
    </row>
    <row r="1229" spans="1:34">
      <c r="A1229" t="str">
        <f t="shared" si="39"/>
        <v>South Carolina</v>
      </c>
      <c r="B1229" t="s">
        <v>435</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434</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433</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432</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431</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430</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429</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428</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427</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426</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425</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424</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423</v>
      </c>
    </row>
    <row r="1242" spans="1:34">
      <c r="B1242" t="s">
        <v>494</v>
      </c>
    </row>
    <row r="1243" spans="1:34">
      <c r="A1243" t="str">
        <f>B1242</f>
        <v>South Dakota</v>
      </c>
      <c r="B1243" t="s">
        <v>484</v>
      </c>
    </row>
    <row r="1244" spans="1:34">
      <c r="A1244" t="str">
        <f t="shared" ref="A1244:A1272" si="40">A1243</f>
        <v>South Dakota</v>
      </c>
      <c r="B1244" t="s">
        <v>483</v>
      </c>
      <c r="C1244" t="s">
        <v>482</v>
      </c>
      <c r="D1244" t="s">
        <v>481</v>
      </c>
      <c r="E1244" t="s">
        <v>480</v>
      </c>
      <c r="F1244" t="s">
        <v>479</v>
      </c>
      <c r="G1244" t="s">
        <v>478</v>
      </c>
      <c r="H1244" t="s">
        <v>477</v>
      </c>
      <c r="I1244" t="s">
        <v>476</v>
      </c>
      <c r="J1244" t="s">
        <v>475</v>
      </c>
      <c r="K1244" t="s">
        <v>474</v>
      </c>
      <c r="L1244" t="s">
        <v>473</v>
      </c>
      <c r="M1244" t="s">
        <v>472</v>
      </c>
      <c r="N1244" t="s">
        <v>471</v>
      </c>
      <c r="O1244" t="s">
        <v>470</v>
      </c>
      <c r="P1244" t="s">
        <v>469</v>
      </c>
      <c r="Q1244" t="s">
        <v>468</v>
      </c>
      <c r="R1244" t="s">
        <v>467</v>
      </c>
      <c r="S1244" t="s">
        <v>466</v>
      </c>
      <c r="T1244" t="s">
        <v>465</v>
      </c>
      <c r="U1244" t="s">
        <v>464</v>
      </c>
      <c r="V1244" t="s">
        <v>463</v>
      </c>
      <c r="W1244" t="s">
        <v>462</v>
      </c>
      <c r="X1244" t="s">
        <v>461</v>
      </c>
      <c r="Y1244" t="s">
        <v>460</v>
      </c>
      <c r="Z1244" t="s">
        <v>459</v>
      </c>
      <c r="AA1244" t="s">
        <v>458</v>
      </c>
      <c r="AB1244" t="s">
        <v>457</v>
      </c>
      <c r="AC1244" t="s">
        <v>456</v>
      </c>
      <c r="AD1244" t="s">
        <v>455</v>
      </c>
      <c r="AE1244" t="s">
        <v>454</v>
      </c>
      <c r="AF1244" t="s">
        <v>453</v>
      </c>
      <c r="AG1244" t="s">
        <v>452</v>
      </c>
      <c r="AH1244" t="s">
        <v>451</v>
      </c>
    </row>
    <row r="1245" spans="1:34">
      <c r="A1245" t="str">
        <f t="shared" si="40"/>
        <v>South Dakota</v>
      </c>
      <c r="B1245" t="s">
        <v>450</v>
      </c>
    </row>
    <row r="1246" spans="1:34">
      <c r="A1246" t="str">
        <f t="shared" si="40"/>
        <v>South Dakota</v>
      </c>
      <c r="B1246" t="s">
        <v>449</v>
      </c>
    </row>
    <row r="1247" spans="1:34">
      <c r="A1247" t="str">
        <f t="shared" si="40"/>
        <v>South Dakota</v>
      </c>
      <c r="B1247" t="s">
        <v>448</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447</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446</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445</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444</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443</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442</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441</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440</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439</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438</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437</v>
      </c>
    </row>
    <row r="1259" spans="1:34">
      <c r="A1259" t="str">
        <f t="shared" si="40"/>
        <v>South Dakota</v>
      </c>
      <c r="B1259" t="s">
        <v>436</v>
      </c>
    </row>
    <row r="1260" spans="1:34">
      <c r="A1260" t="str">
        <f t="shared" si="40"/>
        <v>South Dakota</v>
      </c>
      <c r="B1260" t="s">
        <v>435</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434</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433</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432</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431</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430</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429</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428</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427</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426</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425</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424</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423</v>
      </c>
    </row>
    <row r="1273" spans="1:34">
      <c r="B1273" t="s">
        <v>493</v>
      </c>
    </row>
    <row r="1274" spans="1:34">
      <c r="A1274" t="str">
        <f>B1273</f>
        <v>Tennessee</v>
      </c>
      <c r="B1274" t="s">
        <v>484</v>
      </c>
    </row>
    <row r="1275" spans="1:34">
      <c r="A1275" t="str">
        <f t="shared" ref="A1275:A1303" si="41">A1274</f>
        <v>Tennessee</v>
      </c>
      <c r="B1275" t="s">
        <v>483</v>
      </c>
      <c r="C1275" t="s">
        <v>482</v>
      </c>
      <c r="D1275" t="s">
        <v>481</v>
      </c>
      <c r="E1275" t="s">
        <v>480</v>
      </c>
      <c r="F1275" t="s">
        <v>479</v>
      </c>
      <c r="G1275" t="s">
        <v>478</v>
      </c>
      <c r="H1275" t="s">
        <v>477</v>
      </c>
      <c r="I1275" t="s">
        <v>476</v>
      </c>
      <c r="J1275" t="s">
        <v>475</v>
      </c>
      <c r="K1275" t="s">
        <v>474</v>
      </c>
      <c r="L1275" t="s">
        <v>473</v>
      </c>
      <c r="M1275" t="s">
        <v>472</v>
      </c>
      <c r="N1275" t="s">
        <v>471</v>
      </c>
      <c r="O1275" t="s">
        <v>470</v>
      </c>
      <c r="P1275" t="s">
        <v>469</v>
      </c>
      <c r="Q1275" t="s">
        <v>468</v>
      </c>
      <c r="R1275" t="s">
        <v>467</v>
      </c>
      <c r="S1275" t="s">
        <v>466</v>
      </c>
      <c r="T1275" t="s">
        <v>465</v>
      </c>
      <c r="U1275" t="s">
        <v>464</v>
      </c>
      <c r="V1275" t="s">
        <v>463</v>
      </c>
      <c r="W1275" t="s">
        <v>462</v>
      </c>
      <c r="X1275" t="s">
        <v>461</v>
      </c>
      <c r="Y1275" t="s">
        <v>460</v>
      </c>
      <c r="Z1275" t="s">
        <v>459</v>
      </c>
      <c r="AA1275" t="s">
        <v>458</v>
      </c>
      <c r="AB1275" t="s">
        <v>457</v>
      </c>
      <c r="AC1275" t="s">
        <v>456</v>
      </c>
      <c r="AD1275" t="s">
        <v>455</v>
      </c>
      <c r="AE1275" t="s">
        <v>454</v>
      </c>
      <c r="AF1275" t="s">
        <v>453</v>
      </c>
      <c r="AG1275" t="s">
        <v>452</v>
      </c>
      <c r="AH1275" t="s">
        <v>451</v>
      </c>
    </row>
    <row r="1276" spans="1:34">
      <c r="A1276" t="str">
        <f t="shared" si="41"/>
        <v>Tennessee</v>
      </c>
      <c r="B1276" t="s">
        <v>450</v>
      </c>
    </row>
    <row r="1277" spans="1:34">
      <c r="A1277" t="str">
        <f t="shared" si="41"/>
        <v>Tennessee</v>
      </c>
      <c r="B1277" t="s">
        <v>449</v>
      </c>
    </row>
    <row r="1278" spans="1:34">
      <c r="A1278" t="str">
        <f t="shared" si="41"/>
        <v>Tennessee</v>
      </c>
      <c r="B1278" t="s">
        <v>448</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447</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446</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445</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444</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443</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442</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441</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440</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439</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438</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437</v>
      </c>
    </row>
    <row r="1290" spans="1:34">
      <c r="A1290" t="str">
        <f t="shared" si="41"/>
        <v>Tennessee</v>
      </c>
      <c r="B1290" t="s">
        <v>436</v>
      </c>
    </row>
    <row r="1291" spans="1:34">
      <c r="A1291" t="str">
        <f t="shared" si="41"/>
        <v>Tennessee</v>
      </c>
      <c r="B1291" t="s">
        <v>435</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434</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433</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432</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431</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430</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429</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428</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427</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426</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425</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424</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423</v>
      </c>
    </row>
    <row r="1304" spans="1:34">
      <c r="B1304" t="s">
        <v>492</v>
      </c>
    </row>
    <row r="1305" spans="1:34">
      <c r="A1305" t="str">
        <f>B1304</f>
        <v>Texas</v>
      </c>
      <c r="B1305" t="s">
        <v>484</v>
      </c>
    </row>
    <row r="1306" spans="1:34">
      <c r="A1306" t="str">
        <f t="shared" ref="A1306:A1334" si="42">A1305</f>
        <v>Texas</v>
      </c>
      <c r="B1306" t="s">
        <v>483</v>
      </c>
      <c r="C1306" t="s">
        <v>482</v>
      </c>
      <c r="D1306" t="s">
        <v>481</v>
      </c>
      <c r="E1306" t="s">
        <v>480</v>
      </c>
      <c r="F1306" t="s">
        <v>479</v>
      </c>
      <c r="G1306" t="s">
        <v>478</v>
      </c>
      <c r="H1306" t="s">
        <v>477</v>
      </c>
      <c r="I1306" t="s">
        <v>476</v>
      </c>
      <c r="J1306" t="s">
        <v>475</v>
      </c>
      <c r="K1306" t="s">
        <v>474</v>
      </c>
      <c r="L1306" t="s">
        <v>473</v>
      </c>
      <c r="M1306" t="s">
        <v>472</v>
      </c>
      <c r="N1306" t="s">
        <v>471</v>
      </c>
      <c r="O1306" t="s">
        <v>470</v>
      </c>
      <c r="P1306" t="s">
        <v>469</v>
      </c>
      <c r="Q1306" t="s">
        <v>468</v>
      </c>
      <c r="R1306" t="s">
        <v>467</v>
      </c>
      <c r="S1306" t="s">
        <v>466</v>
      </c>
      <c r="T1306" t="s">
        <v>465</v>
      </c>
      <c r="U1306" t="s">
        <v>464</v>
      </c>
      <c r="V1306" t="s">
        <v>463</v>
      </c>
      <c r="W1306" t="s">
        <v>462</v>
      </c>
      <c r="X1306" t="s">
        <v>461</v>
      </c>
      <c r="Y1306" t="s">
        <v>460</v>
      </c>
      <c r="Z1306" t="s">
        <v>459</v>
      </c>
      <c r="AA1306" t="s">
        <v>458</v>
      </c>
      <c r="AB1306" t="s">
        <v>457</v>
      </c>
      <c r="AC1306" t="s">
        <v>456</v>
      </c>
      <c r="AD1306" t="s">
        <v>455</v>
      </c>
      <c r="AE1306" t="s">
        <v>454</v>
      </c>
      <c r="AF1306" t="s">
        <v>453</v>
      </c>
      <c r="AG1306" t="s">
        <v>452</v>
      </c>
      <c r="AH1306" t="s">
        <v>451</v>
      </c>
    </row>
    <row r="1307" spans="1:34">
      <c r="A1307" t="str">
        <f t="shared" si="42"/>
        <v>Texas</v>
      </c>
      <c r="B1307" t="s">
        <v>450</v>
      </c>
    </row>
    <row r="1308" spans="1:34">
      <c r="A1308" t="str">
        <f t="shared" si="42"/>
        <v>Texas</v>
      </c>
      <c r="B1308" t="s">
        <v>449</v>
      </c>
    </row>
    <row r="1309" spans="1:34">
      <c r="A1309" t="str">
        <f t="shared" si="42"/>
        <v>Texas</v>
      </c>
      <c r="B1309" t="s">
        <v>448</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447</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446</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445</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444</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443</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442</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441</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440</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439</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438</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437</v>
      </c>
    </row>
    <row r="1321" spans="1:34">
      <c r="A1321" t="str">
        <f t="shared" si="42"/>
        <v>Texas</v>
      </c>
      <c r="B1321" t="s">
        <v>436</v>
      </c>
    </row>
    <row r="1322" spans="1:34">
      <c r="A1322" t="str">
        <f t="shared" si="42"/>
        <v>Texas</v>
      </c>
      <c r="B1322" t="s">
        <v>435</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434</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433</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432</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431</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430</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429</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428</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427</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426</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425</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424</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423</v>
      </c>
    </row>
    <row r="1335" spans="1:34">
      <c r="B1335" t="s">
        <v>491</v>
      </c>
    </row>
    <row r="1336" spans="1:34">
      <c r="A1336" t="str">
        <f>B1335</f>
        <v>Utah</v>
      </c>
      <c r="B1336" t="s">
        <v>484</v>
      </c>
    </row>
    <row r="1337" spans="1:34">
      <c r="A1337" t="str">
        <f t="shared" ref="A1337:A1365" si="43">A1336</f>
        <v>Utah</v>
      </c>
      <c r="B1337" t="s">
        <v>483</v>
      </c>
      <c r="C1337" t="s">
        <v>482</v>
      </c>
      <c r="D1337" t="s">
        <v>481</v>
      </c>
      <c r="E1337" t="s">
        <v>480</v>
      </c>
      <c r="F1337" t="s">
        <v>479</v>
      </c>
      <c r="G1337" t="s">
        <v>478</v>
      </c>
      <c r="H1337" t="s">
        <v>477</v>
      </c>
      <c r="I1337" t="s">
        <v>476</v>
      </c>
      <c r="J1337" t="s">
        <v>475</v>
      </c>
      <c r="K1337" t="s">
        <v>474</v>
      </c>
      <c r="L1337" t="s">
        <v>473</v>
      </c>
      <c r="M1337" t="s">
        <v>472</v>
      </c>
      <c r="N1337" t="s">
        <v>471</v>
      </c>
      <c r="O1337" t="s">
        <v>470</v>
      </c>
      <c r="P1337" t="s">
        <v>469</v>
      </c>
      <c r="Q1337" t="s">
        <v>468</v>
      </c>
      <c r="R1337" t="s">
        <v>467</v>
      </c>
      <c r="S1337" t="s">
        <v>466</v>
      </c>
      <c r="T1337" t="s">
        <v>465</v>
      </c>
      <c r="U1337" t="s">
        <v>464</v>
      </c>
      <c r="V1337" t="s">
        <v>463</v>
      </c>
      <c r="W1337" t="s">
        <v>462</v>
      </c>
      <c r="X1337" t="s">
        <v>461</v>
      </c>
      <c r="Y1337" t="s">
        <v>460</v>
      </c>
      <c r="Z1337" t="s">
        <v>459</v>
      </c>
      <c r="AA1337" t="s">
        <v>458</v>
      </c>
      <c r="AB1337" t="s">
        <v>457</v>
      </c>
      <c r="AC1337" t="s">
        <v>456</v>
      </c>
      <c r="AD1337" t="s">
        <v>455</v>
      </c>
      <c r="AE1337" t="s">
        <v>454</v>
      </c>
      <c r="AF1337" t="s">
        <v>453</v>
      </c>
      <c r="AG1337" t="s">
        <v>452</v>
      </c>
      <c r="AH1337" t="s">
        <v>451</v>
      </c>
    </row>
    <row r="1338" spans="1:34">
      <c r="A1338" t="str">
        <f t="shared" si="43"/>
        <v>Utah</v>
      </c>
      <c r="B1338" t="s">
        <v>450</v>
      </c>
    </row>
    <row r="1339" spans="1:34">
      <c r="A1339" t="str">
        <f t="shared" si="43"/>
        <v>Utah</v>
      </c>
      <c r="B1339" t="s">
        <v>449</v>
      </c>
    </row>
    <row r="1340" spans="1:34">
      <c r="A1340" t="str">
        <f t="shared" si="43"/>
        <v>Utah</v>
      </c>
      <c r="B1340" t="s">
        <v>448</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447</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446</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445</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444</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443</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442</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441</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440</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439</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438</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437</v>
      </c>
    </row>
    <row r="1352" spans="1:34">
      <c r="A1352" t="str">
        <f t="shared" si="43"/>
        <v>Utah</v>
      </c>
      <c r="B1352" t="s">
        <v>436</v>
      </c>
    </row>
    <row r="1353" spans="1:34">
      <c r="A1353" t="str">
        <f t="shared" si="43"/>
        <v>Utah</v>
      </c>
      <c r="B1353" t="s">
        <v>435</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434</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433</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432</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431</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430</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429</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428</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427</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426</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425</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424</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423</v>
      </c>
    </row>
    <row r="1366" spans="1:34">
      <c r="B1366" t="s">
        <v>490</v>
      </c>
    </row>
    <row r="1367" spans="1:34">
      <c r="A1367" t="str">
        <f>B1366</f>
        <v>Vermont</v>
      </c>
      <c r="B1367" t="s">
        <v>484</v>
      </c>
    </row>
    <row r="1368" spans="1:34">
      <c r="A1368" t="str">
        <f t="shared" ref="A1368:A1396" si="44">A1367</f>
        <v>Vermont</v>
      </c>
      <c r="B1368" t="s">
        <v>483</v>
      </c>
      <c r="C1368" t="s">
        <v>482</v>
      </c>
      <c r="D1368" t="s">
        <v>481</v>
      </c>
      <c r="E1368" t="s">
        <v>480</v>
      </c>
      <c r="F1368" t="s">
        <v>479</v>
      </c>
      <c r="G1368" t="s">
        <v>478</v>
      </c>
      <c r="H1368" t="s">
        <v>477</v>
      </c>
      <c r="I1368" t="s">
        <v>476</v>
      </c>
      <c r="J1368" t="s">
        <v>475</v>
      </c>
      <c r="K1368" t="s">
        <v>474</v>
      </c>
      <c r="L1368" t="s">
        <v>473</v>
      </c>
      <c r="M1368" t="s">
        <v>472</v>
      </c>
      <c r="N1368" t="s">
        <v>471</v>
      </c>
      <c r="O1368" t="s">
        <v>470</v>
      </c>
      <c r="P1368" t="s">
        <v>469</v>
      </c>
      <c r="Q1368" t="s">
        <v>468</v>
      </c>
      <c r="R1368" t="s">
        <v>467</v>
      </c>
      <c r="S1368" t="s">
        <v>466</v>
      </c>
      <c r="T1368" t="s">
        <v>465</v>
      </c>
      <c r="U1368" t="s">
        <v>464</v>
      </c>
      <c r="V1368" t="s">
        <v>463</v>
      </c>
      <c r="W1368" t="s">
        <v>462</v>
      </c>
      <c r="X1368" t="s">
        <v>461</v>
      </c>
      <c r="Y1368" t="s">
        <v>460</v>
      </c>
      <c r="Z1368" t="s">
        <v>459</v>
      </c>
      <c r="AA1368" t="s">
        <v>458</v>
      </c>
      <c r="AB1368" t="s">
        <v>457</v>
      </c>
      <c r="AC1368" t="s">
        <v>456</v>
      </c>
      <c r="AD1368" t="s">
        <v>455</v>
      </c>
      <c r="AE1368" t="s">
        <v>454</v>
      </c>
      <c r="AF1368" t="s">
        <v>453</v>
      </c>
      <c r="AG1368" t="s">
        <v>452</v>
      </c>
      <c r="AH1368" t="s">
        <v>451</v>
      </c>
    </row>
    <row r="1369" spans="1:34">
      <c r="A1369" t="str">
        <f t="shared" si="44"/>
        <v>Vermont</v>
      </c>
      <c r="B1369" t="s">
        <v>450</v>
      </c>
    </row>
    <row r="1370" spans="1:34">
      <c r="A1370" t="str">
        <f t="shared" si="44"/>
        <v>Vermont</v>
      </c>
      <c r="B1370" t="s">
        <v>449</v>
      </c>
    </row>
    <row r="1371" spans="1:34">
      <c r="A1371" t="str">
        <f t="shared" si="44"/>
        <v>Vermont</v>
      </c>
      <c r="B1371" t="s">
        <v>448</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447</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446</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445</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444</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443</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442</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441</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440</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439</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438</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437</v>
      </c>
    </row>
    <row r="1383" spans="1:34">
      <c r="A1383" t="str">
        <f t="shared" si="44"/>
        <v>Vermont</v>
      </c>
      <c r="B1383" t="s">
        <v>436</v>
      </c>
    </row>
    <row r="1384" spans="1:34">
      <c r="A1384" t="str">
        <f t="shared" si="44"/>
        <v>Vermont</v>
      </c>
      <c r="B1384" t="s">
        <v>435</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434</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433</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432</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431</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430</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429</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428</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427</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426</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425</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424</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423</v>
      </c>
    </row>
    <row r="1397" spans="1:34">
      <c r="B1397" t="s">
        <v>489</v>
      </c>
    </row>
    <row r="1398" spans="1:34">
      <c r="A1398" t="str">
        <f>B1397</f>
        <v>Virginia</v>
      </c>
      <c r="B1398" t="s">
        <v>484</v>
      </c>
    </row>
    <row r="1399" spans="1:34">
      <c r="A1399" t="str">
        <f t="shared" ref="A1399:A1427" si="45">A1398</f>
        <v>Virginia</v>
      </c>
      <c r="B1399" t="s">
        <v>483</v>
      </c>
      <c r="C1399" t="s">
        <v>482</v>
      </c>
      <c r="D1399" t="s">
        <v>481</v>
      </c>
      <c r="E1399" t="s">
        <v>480</v>
      </c>
      <c r="F1399" t="s">
        <v>479</v>
      </c>
      <c r="G1399" t="s">
        <v>478</v>
      </c>
      <c r="H1399" t="s">
        <v>477</v>
      </c>
      <c r="I1399" t="s">
        <v>476</v>
      </c>
      <c r="J1399" t="s">
        <v>475</v>
      </c>
      <c r="K1399" t="s">
        <v>474</v>
      </c>
      <c r="L1399" t="s">
        <v>473</v>
      </c>
      <c r="M1399" t="s">
        <v>472</v>
      </c>
      <c r="N1399" t="s">
        <v>471</v>
      </c>
      <c r="O1399" t="s">
        <v>470</v>
      </c>
      <c r="P1399" t="s">
        <v>469</v>
      </c>
      <c r="Q1399" t="s">
        <v>468</v>
      </c>
      <c r="R1399" t="s">
        <v>467</v>
      </c>
      <c r="S1399" t="s">
        <v>466</v>
      </c>
      <c r="T1399" t="s">
        <v>465</v>
      </c>
      <c r="U1399" t="s">
        <v>464</v>
      </c>
      <c r="V1399" t="s">
        <v>463</v>
      </c>
      <c r="W1399" t="s">
        <v>462</v>
      </c>
      <c r="X1399" t="s">
        <v>461</v>
      </c>
      <c r="Y1399" t="s">
        <v>460</v>
      </c>
      <c r="Z1399" t="s">
        <v>459</v>
      </c>
      <c r="AA1399" t="s">
        <v>458</v>
      </c>
      <c r="AB1399" t="s">
        <v>457</v>
      </c>
      <c r="AC1399" t="s">
        <v>456</v>
      </c>
      <c r="AD1399" t="s">
        <v>455</v>
      </c>
      <c r="AE1399" t="s">
        <v>454</v>
      </c>
      <c r="AF1399" t="s">
        <v>453</v>
      </c>
      <c r="AG1399" t="s">
        <v>452</v>
      </c>
      <c r="AH1399" t="s">
        <v>451</v>
      </c>
    </row>
    <row r="1400" spans="1:34">
      <c r="A1400" t="str">
        <f t="shared" si="45"/>
        <v>Virginia</v>
      </c>
      <c r="B1400" t="s">
        <v>450</v>
      </c>
    </row>
    <row r="1401" spans="1:34">
      <c r="A1401" t="str">
        <f t="shared" si="45"/>
        <v>Virginia</v>
      </c>
      <c r="B1401" t="s">
        <v>449</v>
      </c>
    </row>
    <row r="1402" spans="1:34">
      <c r="A1402" t="str">
        <f t="shared" si="45"/>
        <v>Virginia</v>
      </c>
      <c r="B1402" t="s">
        <v>448</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447</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446</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445</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444</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443</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442</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441</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440</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439</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438</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437</v>
      </c>
    </row>
    <row r="1414" spans="1:34">
      <c r="A1414" t="str">
        <f t="shared" si="45"/>
        <v>Virginia</v>
      </c>
      <c r="B1414" t="s">
        <v>436</v>
      </c>
    </row>
    <row r="1415" spans="1:34">
      <c r="A1415" t="str">
        <f t="shared" si="45"/>
        <v>Virginia</v>
      </c>
      <c r="B1415" t="s">
        <v>435</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434</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433</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432</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431</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430</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429</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428</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427</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426</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425</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424</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423</v>
      </c>
    </row>
    <row r="1428" spans="1:34">
      <c r="B1428" t="s">
        <v>488</v>
      </c>
    </row>
    <row r="1429" spans="1:34">
      <c r="A1429" t="str">
        <f>B1428</f>
        <v>Washington</v>
      </c>
      <c r="B1429" t="s">
        <v>484</v>
      </c>
    </row>
    <row r="1430" spans="1:34">
      <c r="A1430" t="str">
        <f t="shared" ref="A1430:A1458" si="46">A1429</f>
        <v>Washington</v>
      </c>
      <c r="B1430" t="s">
        <v>483</v>
      </c>
      <c r="C1430" t="s">
        <v>482</v>
      </c>
      <c r="D1430" t="s">
        <v>481</v>
      </c>
      <c r="E1430" t="s">
        <v>480</v>
      </c>
      <c r="F1430" t="s">
        <v>479</v>
      </c>
      <c r="G1430" t="s">
        <v>478</v>
      </c>
      <c r="H1430" t="s">
        <v>477</v>
      </c>
      <c r="I1430" t="s">
        <v>476</v>
      </c>
      <c r="J1430" t="s">
        <v>475</v>
      </c>
      <c r="K1430" t="s">
        <v>474</v>
      </c>
      <c r="L1430" t="s">
        <v>473</v>
      </c>
      <c r="M1430" t="s">
        <v>472</v>
      </c>
      <c r="N1430" t="s">
        <v>471</v>
      </c>
      <c r="O1430" t="s">
        <v>470</v>
      </c>
      <c r="P1430" t="s">
        <v>469</v>
      </c>
      <c r="Q1430" t="s">
        <v>468</v>
      </c>
      <c r="R1430" t="s">
        <v>467</v>
      </c>
      <c r="S1430" t="s">
        <v>466</v>
      </c>
      <c r="T1430" t="s">
        <v>465</v>
      </c>
      <c r="U1430" t="s">
        <v>464</v>
      </c>
      <c r="V1430" t="s">
        <v>463</v>
      </c>
      <c r="W1430" t="s">
        <v>462</v>
      </c>
      <c r="X1430" t="s">
        <v>461</v>
      </c>
      <c r="Y1430" t="s">
        <v>460</v>
      </c>
      <c r="Z1430" t="s">
        <v>459</v>
      </c>
      <c r="AA1430" t="s">
        <v>458</v>
      </c>
      <c r="AB1430" t="s">
        <v>457</v>
      </c>
      <c r="AC1430" t="s">
        <v>456</v>
      </c>
      <c r="AD1430" t="s">
        <v>455</v>
      </c>
      <c r="AE1430" t="s">
        <v>454</v>
      </c>
      <c r="AF1430" t="s">
        <v>453</v>
      </c>
      <c r="AG1430" t="s">
        <v>452</v>
      </c>
      <c r="AH1430" t="s">
        <v>451</v>
      </c>
    </row>
    <row r="1431" spans="1:34">
      <c r="A1431" t="str">
        <f t="shared" si="46"/>
        <v>Washington</v>
      </c>
      <c r="B1431" t="s">
        <v>450</v>
      </c>
    </row>
    <row r="1432" spans="1:34">
      <c r="A1432" t="str">
        <f t="shared" si="46"/>
        <v>Washington</v>
      </c>
      <c r="B1432" t="s">
        <v>449</v>
      </c>
    </row>
    <row r="1433" spans="1:34">
      <c r="A1433" t="str">
        <f t="shared" si="46"/>
        <v>Washington</v>
      </c>
      <c r="B1433" t="s">
        <v>448</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447</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446</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445</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444</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443</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442</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441</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440</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439</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438</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437</v>
      </c>
    </row>
    <row r="1445" spans="1:34">
      <c r="A1445" t="str">
        <f t="shared" si="46"/>
        <v>Washington</v>
      </c>
      <c r="B1445" t="s">
        <v>436</v>
      </c>
    </row>
    <row r="1446" spans="1:34">
      <c r="A1446" t="str">
        <f t="shared" si="46"/>
        <v>Washington</v>
      </c>
      <c r="B1446" t="s">
        <v>435</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434</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433</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432</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431</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430</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429</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428</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427</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426</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425</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424</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423</v>
      </c>
    </row>
    <row r="1459" spans="1:34">
      <c r="B1459" t="s">
        <v>487</v>
      </c>
    </row>
    <row r="1460" spans="1:34">
      <c r="A1460" t="str">
        <f>B1459</f>
        <v>West Virginia</v>
      </c>
      <c r="B1460" t="s">
        <v>484</v>
      </c>
    </row>
    <row r="1461" spans="1:34">
      <c r="A1461" t="str">
        <f t="shared" ref="A1461:A1489" si="47">A1460</f>
        <v>West Virginia</v>
      </c>
      <c r="B1461" t="s">
        <v>483</v>
      </c>
      <c r="C1461" t="s">
        <v>482</v>
      </c>
      <c r="D1461" t="s">
        <v>481</v>
      </c>
      <c r="E1461" t="s">
        <v>480</v>
      </c>
      <c r="F1461" t="s">
        <v>479</v>
      </c>
      <c r="G1461" t="s">
        <v>478</v>
      </c>
      <c r="H1461" t="s">
        <v>477</v>
      </c>
      <c r="I1461" t="s">
        <v>476</v>
      </c>
      <c r="J1461" t="s">
        <v>475</v>
      </c>
      <c r="K1461" t="s">
        <v>474</v>
      </c>
      <c r="L1461" t="s">
        <v>473</v>
      </c>
      <c r="M1461" t="s">
        <v>472</v>
      </c>
      <c r="N1461" t="s">
        <v>471</v>
      </c>
      <c r="O1461" t="s">
        <v>470</v>
      </c>
      <c r="P1461" t="s">
        <v>469</v>
      </c>
      <c r="Q1461" t="s">
        <v>468</v>
      </c>
      <c r="R1461" t="s">
        <v>467</v>
      </c>
      <c r="S1461" t="s">
        <v>466</v>
      </c>
      <c r="T1461" t="s">
        <v>465</v>
      </c>
      <c r="U1461" t="s">
        <v>464</v>
      </c>
      <c r="V1461" t="s">
        <v>463</v>
      </c>
      <c r="W1461" t="s">
        <v>462</v>
      </c>
      <c r="X1461" t="s">
        <v>461</v>
      </c>
      <c r="Y1461" t="s">
        <v>460</v>
      </c>
      <c r="Z1461" t="s">
        <v>459</v>
      </c>
      <c r="AA1461" t="s">
        <v>458</v>
      </c>
      <c r="AB1461" t="s">
        <v>457</v>
      </c>
      <c r="AC1461" t="s">
        <v>456</v>
      </c>
      <c r="AD1461" t="s">
        <v>455</v>
      </c>
      <c r="AE1461" t="s">
        <v>454</v>
      </c>
      <c r="AF1461" t="s">
        <v>453</v>
      </c>
      <c r="AG1461" t="s">
        <v>452</v>
      </c>
      <c r="AH1461" t="s">
        <v>451</v>
      </c>
    </row>
    <row r="1462" spans="1:34">
      <c r="A1462" t="str">
        <f t="shared" si="47"/>
        <v>West Virginia</v>
      </c>
      <c r="B1462" t="s">
        <v>450</v>
      </c>
    </row>
    <row r="1463" spans="1:34">
      <c r="A1463" t="str">
        <f t="shared" si="47"/>
        <v>West Virginia</v>
      </c>
      <c r="B1463" t="s">
        <v>449</v>
      </c>
    </row>
    <row r="1464" spans="1:34">
      <c r="A1464" t="str">
        <f t="shared" si="47"/>
        <v>West Virginia</v>
      </c>
      <c r="B1464" t="s">
        <v>448</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447</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446</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445</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444</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443</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442</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441</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440</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439</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438</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437</v>
      </c>
    </row>
    <row r="1476" spans="1:34">
      <c r="A1476" t="str">
        <f t="shared" si="47"/>
        <v>West Virginia</v>
      </c>
      <c r="B1476" t="s">
        <v>436</v>
      </c>
    </row>
    <row r="1477" spans="1:34">
      <c r="A1477" t="str">
        <f t="shared" si="47"/>
        <v>West Virginia</v>
      </c>
      <c r="B1477" t="s">
        <v>435</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434</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433</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432</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431</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430</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429</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428</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427</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426</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425</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424</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423</v>
      </c>
    </row>
    <row r="1490" spans="1:34">
      <c r="B1490" t="s">
        <v>486</v>
      </c>
    </row>
    <row r="1491" spans="1:34">
      <c r="A1491" t="str">
        <f>B1490</f>
        <v>Wisconsin</v>
      </c>
      <c r="B1491" t="s">
        <v>484</v>
      </c>
    </row>
    <row r="1492" spans="1:34">
      <c r="A1492" t="str">
        <f t="shared" ref="A1492:A1520" si="48">A1491</f>
        <v>Wisconsin</v>
      </c>
      <c r="B1492" t="s">
        <v>483</v>
      </c>
      <c r="C1492" t="s">
        <v>482</v>
      </c>
      <c r="D1492" t="s">
        <v>481</v>
      </c>
      <c r="E1492" t="s">
        <v>480</v>
      </c>
      <c r="F1492" t="s">
        <v>479</v>
      </c>
      <c r="G1492" t="s">
        <v>478</v>
      </c>
      <c r="H1492" t="s">
        <v>477</v>
      </c>
      <c r="I1492" t="s">
        <v>476</v>
      </c>
      <c r="J1492" t="s">
        <v>475</v>
      </c>
      <c r="K1492" t="s">
        <v>474</v>
      </c>
      <c r="L1492" t="s">
        <v>473</v>
      </c>
      <c r="M1492" t="s">
        <v>472</v>
      </c>
      <c r="N1492" t="s">
        <v>471</v>
      </c>
      <c r="O1492" t="s">
        <v>470</v>
      </c>
      <c r="P1492" t="s">
        <v>469</v>
      </c>
      <c r="Q1492" t="s">
        <v>468</v>
      </c>
      <c r="R1492" t="s">
        <v>467</v>
      </c>
      <c r="S1492" t="s">
        <v>466</v>
      </c>
      <c r="T1492" t="s">
        <v>465</v>
      </c>
      <c r="U1492" t="s">
        <v>464</v>
      </c>
      <c r="V1492" t="s">
        <v>463</v>
      </c>
      <c r="W1492" t="s">
        <v>462</v>
      </c>
      <c r="X1492" t="s">
        <v>461</v>
      </c>
      <c r="Y1492" t="s">
        <v>460</v>
      </c>
      <c r="Z1492" t="s">
        <v>459</v>
      </c>
      <c r="AA1492" t="s">
        <v>458</v>
      </c>
      <c r="AB1492" t="s">
        <v>457</v>
      </c>
      <c r="AC1492" t="s">
        <v>456</v>
      </c>
      <c r="AD1492" t="s">
        <v>455</v>
      </c>
      <c r="AE1492" t="s">
        <v>454</v>
      </c>
      <c r="AF1492" t="s">
        <v>453</v>
      </c>
      <c r="AG1492" t="s">
        <v>452</v>
      </c>
      <c r="AH1492" t="s">
        <v>451</v>
      </c>
    </row>
    <row r="1493" spans="1:34">
      <c r="A1493" t="str">
        <f t="shared" si="48"/>
        <v>Wisconsin</v>
      </c>
      <c r="B1493" t="s">
        <v>450</v>
      </c>
    </row>
    <row r="1494" spans="1:34">
      <c r="A1494" t="str">
        <f t="shared" si="48"/>
        <v>Wisconsin</v>
      </c>
      <c r="B1494" t="s">
        <v>449</v>
      </c>
    </row>
    <row r="1495" spans="1:34">
      <c r="A1495" t="str">
        <f t="shared" si="48"/>
        <v>Wisconsin</v>
      </c>
      <c r="B1495" t="s">
        <v>448</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447</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446</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445</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444</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443</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442</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441</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440</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439</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438</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437</v>
      </c>
    </row>
    <row r="1507" spans="1:34">
      <c r="A1507" t="str">
        <f t="shared" si="48"/>
        <v>Wisconsin</v>
      </c>
      <c r="B1507" t="s">
        <v>436</v>
      </c>
    </row>
    <row r="1508" spans="1:34">
      <c r="A1508" t="str">
        <f t="shared" si="48"/>
        <v>Wisconsin</v>
      </c>
      <c r="B1508" t="s">
        <v>435</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434</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433</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432</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431</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430</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429</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428</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427</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426</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425</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424</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423</v>
      </c>
    </row>
    <row r="1521" spans="1:34">
      <c r="B1521" t="s">
        <v>485</v>
      </c>
    </row>
    <row r="1522" spans="1:34">
      <c r="A1522" t="str">
        <f>B1521</f>
        <v>Wyoming</v>
      </c>
      <c r="B1522" t="s">
        <v>484</v>
      </c>
    </row>
    <row r="1523" spans="1:34">
      <c r="A1523" t="str">
        <f t="shared" ref="A1523:A1551" si="49">A1522</f>
        <v>Wyoming</v>
      </c>
      <c r="B1523" t="s">
        <v>483</v>
      </c>
      <c r="C1523" t="s">
        <v>482</v>
      </c>
      <c r="D1523" t="s">
        <v>481</v>
      </c>
      <c r="E1523" t="s">
        <v>480</v>
      </c>
      <c r="F1523" t="s">
        <v>479</v>
      </c>
      <c r="G1523" t="s">
        <v>478</v>
      </c>
      <c r="H1523" t="s">
        <v>477</v>
      </c>
      <c r="I1523" t="s">
        <v>476</v>
      </c>
      <c r="J1523" t="s">
        <v>475</v>
      </c>
      <c r="K1523" t="s">
        <v>474</v>
      </c>
      <c r="L1523" t="s">
        <v>473</v>
      </c>
      <c r="M1523" t="s">
        <v>472</v>
      </c>
      <c r="N1523" t="s">
        <v>471</v>
      </c>
      <c r="O1523" t="s">
        <v>470</v>
      </c>
      <c r="P1523" t="s">
        <v>469</v>
      </c>
      <c r="Q1523" t="s">
        <v>468</v>
      </c>
      <c r="R1523" t="s">
        <v>467</v>
      </c>
      <c r="S1523" t="s">
        <v>466</v>
      </c>
      <c r="T1523" t="s">
        <v>465</v>
      </c>
      <c r="U1523" t="s">
        <v>464</v>
      </c>
      <c r="V1523" t="s">
        <v>463</v>
      </c>
      <c r="W1523" t="s">
        <v>462</v>
      </c>
      <c r="X1523" t="s">
        <v>461</v>
      </c>
      <c r="Y1523" t="s">
        <v>460</v>
      </c>
      <c r="Z1523" t="s">
        <v>459</v>
      </c>
      <c r="AA1523" t="s">
        <v>458</v>
      </c>
      <c r="AB1523" t="s">
        <v>457</v>
      </c>
      <c r="AC1523" t="s">
        <v>456</v>
      </c>
      <c r="AD1523" t="s">
        <v>455</v>
      </c>
      <c r="AE1523" t="s">
        <v>454</v>
      </c>
      <c r="AF1523" t="s">
        <v>453</v>
      </c>
      <c r="AG1523" t="s">
        <v>452</v>
      </c>
      <c r="AH1523" t="s">
        <v>451</v>
      </c>
    </row>
    <row r="1524" spans="1:34">
      <c r="A1524" t="str">
        <f t="shared" si="49"/>
        <v>Wyoming</v>
      </c>
      <c r="B1524" t="s">
        <v>450</v>
      </c>
    </row>
    <row r="1525" spans="1:34">
      <c r="A1525" t="str">
        <f t="shared" si="49"/>
        <v>Wyoming</v>
      </c>
      <c r="B1525" t="s">
        <v>449</v>
      </c>
    </row>
    <row r="1526" spans="1:34">
      <c r="A1526" t="str">
        <f t="shared" si="49"/>
        <v>Wyoming</v>
      </c>
      <c r="B1526" t="s">
        <v>448</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447</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446</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445</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444</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443</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442</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441</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440</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439</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438</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437</v>
      </c>
    </row>
    <row r="1538" spans="1:34">
      <c r="A1538" t="str">
        <f t="shared" si="49"/>
        <v>Wyoming</v>
      </c>
      <c r="B1538" t="s">
        <v>436</v>
      </c>
    </row>
    <row r="1539" spans="1:34">
      <c r="A1539" t="str">
        <f t="shared" si="49"/>
        <v>Wyoming</v>
      </c>
      <c r="B1539" t="s">
        <v>435</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434</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433</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432</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431</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430</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429</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428</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427</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426</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425</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424</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423</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tabSelected="1" workbookViewId="0">
      <selection activeCell="BZ395" sqref="BZ395"/>
    </sheetView>
  </sheetViews>
  <sheetFormatPr defaultRowHeight="15"/>
  <cols>
    <col min="10" max="10" width="13.28515625" style="156" bestFit="1" customWidth="1"/>
    <col min="11" max="11" width="14.28515625" style="168" bestFit="1" customWidth="1"/>
    <col min="12" max="77" width="0" hidden="1" customWidth="1"/>
    <col min="78" max="78" width="14.28515625" style="182" bestFit="1" customWidth="1"/>
  </cols>
  <sheetData>
    <row r="1" spans="1:121">
      <c r="A1" t="s">
        <v>1044</v>
      </c>
      <c r="B1" t="s">
        <v>35</v>
      </c>
      <c r="C1" t="s">
        <v>1043</v>
      </c>
      <c r="D1" t="s">
        <v>1042</v>
      </c>
      <c r="E1" t="s">
        <v>1041</v>
      </c>
      <c r="F1" t="s">
        <v>1040</v>
      </c>
    </row>
    <row r="2" spans="1:121">
      <c r="A2" t="s">
        <v>1039</v>
      </c>
      <c r="B2" t="s">
        <v>1038</v>
      </c>
      <c r="C2" t="s">
        <v>1037</v>
      </c>
      <c r="D2">
        <v>2012</v>
      </c>
      <c r="E2" t="s">
        <v>1036</v>
      </c>
      <c r="F2" t="s">
        <v>1035</v>
      </c>
    </row>
    <row r="3" spans="1:121">
      <c r="A3" t="s">
        <v>1034</v>
      </c>
    </row>
    <row r="4" spans="1:121">
      <c r="A4" t="s">
        <v>354</v>
      </c>
      <c r="B4" t="s">
        <v>1033</v>
      </c>
      <c r="C4" t="s">
        <v>1032</v>
      </c>
      <c r="D4" t="s">
        <v>1032</v>
      </c>
      <c r="E4" t="s">
        <v>1032</v>
      </c>
      <c r="F4" t="s">
        <v>1032</v>
      </c>
      <c r="G4" t="s">
        <v>1032</v>
      </c>
      <c r="H4" t="s">
        <v>1032</v>
      </c>
      <c r="I4" t="s">
        <v>1032</v>
      </c>
      <c r="J4" s="156" t="s">
        <v>626</v>
      </c>
      <c r="K4" s="168" t="s">
        <v>626</v>
      </c>
      <c r="L4" t="s">
        <v>1031</v>
      </c>
      <c r="M4" t="s">
        <v>1031</v>
      </c>
      <c r="N4" t="s">
        <v>1031</v>
      </c>
      <c r="O4" t="s">
        <v>1031</v>
      </c>
      <c r="P4" t="s">
        <v>1031</v>
      </c>
      <c r="Q4" t="s">
        <v>1030</v>
      </c>
      <c r="R4" t="s">
        <v>1030</v>
      </c>
      <c r="S4" t="s">
        <v>1029</v>
      </c>
      <c r="T4" t="s">
        <v>1029</v>
      </c>
      <c r="U4" t="s">
        <v>1029</v>
      </c>
      <c r="V4" t="s">
        <v>1029</v>
      </c>
      <c r="W4" t="s">
        <v>1029</v>
      </c>
      <c r="X4" t="s">
        <v>1029</v>
      </c>
      <c r="Y4" t="s">
        <v>1029</v>
      </c>
      <c r="Z4" t="s">
        <v>1029</v>
      </c>
      <c r="AA4" t="s">
        <v>1029</v>
      </c>
      <c r="AB4" t="s">
        <v>1029</v>
      </c>
      <c r="AC4" t="s">
        <v>1029</v>
      </c>
      <c r="AD4" t="s">
        <v>1029</v>
      </c>
      <c r="AE4" t="s">
        <v>1029</v>
      </c>
      <c r="AF4" t="s">
        <v>1029</v>
      </c>
      <c r="AG4" t="s">
        <v>1029</v>
      </c>
      <c r="AH4" t="s">
        <v>1029</v>
      </c>
      <c r="AI4" t="s">
        <v>1029</v>
      </c>
      <c r="AJ4" t="s">
        <v>1029</v>
      </c>
      <c r="AK4" t="s">
        <v>1029</v>
      </c>
      <c r="AL4" t="s">
        <v>1029</v>
      </c>
      <c r="AM4" t="s">
        <v>1029</v>
      </c>
      <c r="AN4" t="s">
        <v>1029</v>
      </c>
      <c r="AO4" t="s">
        <v>1029</v>
      </c>
      <c r="AP4" t="s">
        <v>1029</v>
      </c>
      <c r="AQ4" t="s">
        <v>1029</v>
      </c>
      <c r="AR4" t="s">
        <v>1029</v>
      </c>
      <c r="AS4" t="s">
        <v>1029</v>
      </c>
      <c r="AT4" t="s">
        <v>1029</v>
      </c>
      <c r="AU4" t="s">
        <v>1029</v>
      </c>
      <c r="AV4" t="s">
        <v>1029</v>
      </c>
      <c r="AW4" t="s">
        <v>1029</v>
      </c>
      <c r="AX4" t="s">
        <v>1029</v>
      </c>
      <c r="AY4" t="s">
        <v>1029</v>
      </c>
      <c r="AZ4" t="s">
        <v>1029</v>
      </c>
      <c r="BA4" t="s">
        <v>1029</v>
      </c>
      <c r="BB4" t="s">
        <v>1029</v>
      </c>
      <c r="BC4" t="s">
        <v>1029</v>
      </c>
      <c r="BD4" t="s">
        <v>1029</v>
      </c>
      <c r="BE4" t="s">
        <v>1029</v>
      </c>
      <c r="BF4" t="s">
        <v>1029</v>
      </c>
      <c r="BG4" t="s">
        <v>1029</v>
      </c>
      <c r="BH4" t="s">
        <v>1029</v>
      </c>
      <c r="BI4" t="s">
        <v>1029</v>
      </c>
      <c r="BJ4" t="s">
        <v>1029</v>
      </c>
      <c r="BK4" t="s">
        <v>1029</v>
      </c>
      <c r="BL4" t="s">
        <v>1029</v>
      </c>
      <c r="BM4" t="s">
        <v>1028</v>
      </c>
      <c r="BN4" t="s">
        <v>1028</v>
      </c>
      <c r="BO4" t="s">
        <v>1028</v>
      </c>
      <c r="BP4" t="s">
        <v>1028</v>
      </c>
      <c r="BQ4" t="s">
        <v>1027</v>
      </c>
      <c r="BR4" t="s">
        <v>1027</v>
      </c>
      <c r="BS4" t="s">
        <v>1027</v>
      </c>
      <c r="BT4" t="s">
        <v>1027</v>
      </c>
      <c r="BU4" t="s">
        <v>449</v>
      </c>
      <c r="BV4" t="s">
        <v>449</v>
      </c>
      <c r="BW4" t="s">
        <v>449</v>
      </c>
      <c r="BX4" t="s">
        <v>449</v>
      </c>
      <c r="BY4" t="s">
        <v>449</v>
      </c>
      <c r="BZ4" s="182" t="s">
        <v>449</v>
      </c>
      <c r="CA4" t="s">
        <v>449</v>
      </c>
      <c r="CB4" t="s">
        <v>449</v>
      </c>
      <c r="CC4" t="s">
        <v>449</v>
      </c>
      <c r="CD4" t="s">
        <v>449</v>
      </c>
      <c r="CE4" t="s">
        <v>449</v>
      </c>
      <c r="CF4" t="s">
        <v>449</v>
      </c>
      <c r="CG4" t="s">
        <v>449</v>
      </c>
      <c r="CH4" t="s">
        <v>449</v>
      </c>
      <c r="CI4" t="s">
        <v>449</v>
      </c>
      <c r="CJ4" t="s">
        <v>449</v>
      </c>
      <c r="CK4" t="s">
        <v>449</v>
      </c>
      <c r="CL4" t="s">
        <v>449</v>
      </c>
      <c r="CM4" t="s">
        <v>449</v>
      </c>
      <c r="CN4" t="s">
        <v>449</v>
      </c>
      <c r="CO4" t="s">
        <v>449</v>
      </c>
      <c r="CP4" t="s">
        <v>449</v>
      </c>
      <c r="CQ4" t="s">
        <v>1026</v>
      </c>
      <c r="CR4" t="s">
        <v>1026</v>
      </c>
      <c r="CS4" t="s">
        <v>1026</v>
      </c>
      <c r="CT4" t="s">
        <v>1026</v>
      </c>
      <c r="CU4" t="s">
        <v>1026</v>
      </c>
      <c r="CV4" t="s">
        <v>1026</v>
      </c>
      <c r="CW4" t="s">
        <v>1026</v>
      </c>
      <c r="CX4" t="s">
        <v>1026</v>
      </c>
      <c r="CY4" t="s">
        <v>1026</v>
      </c>
      <c r="CZ4" t="s">
        <v>1026</v>
      </c>
      <c r="DA4" t="s">
        <v>1026</v>
      </c>
      <c r="DB4" t="s">
        <v>1026</v>
      </c>
      <c r="DC4" t="s">
        <v>1026</v>
      </c>
      <c r="DD4" t="s">
        <v>1026</v>
      </c>
      <c r="DE4" t="s">
        <v>1026</v>
      </c>
      <c r="DF4" t="s">
        <v>1026</v>
      </c>
      <c r="DG4" t="s">
        <v>1026</v>
      </c>
      <c r="DH4" t="s">
        <v>1026</v>
      </c>
      <c r="DI4" t="s">
        <v>1026</v>
      </c>
      <c r="DJ4" t="s">
        <v>1025</v>
      </c>
      <c r="DK4" t="s">
        <v>1025</v>
      </c>
      <c r="DL4" t="s">
        <v>1025</v>
      </c>
      <c r="DM4" t="s">
        <v>1024</v>
      </c>
      <c r="DN4" t="s">
        <v>1024</v>
      </c>
      <c r="DO4" t="s">
        <v>1024</v>
      </c>
      <c r="DP4" t="s">
        <v>1024</v>
      </c>
      <c r="DQ4" t="s">
        <v>1024</v>
      </c>
    </row>
    <row r="5" spans="1:121">
      <c r="A5" t="s">
        <v>1023</v>
      </c>
      <c r="B5" t="s">
        <v>1023</v>
      </c>
      <c r="C5" t="s">
        <v>1013</v>
      </c>
      <c r="D5" t="s">
        <v>1013</v>
      </c>
      <c r="E5" t="s">
        <v>1013</v>
      </c>
      <c r="F5" t="s">
        <v>1013</v>
      </c>
      <c r="G5" t="s">
        <v>1013</v>
      </c>
      <c r="H5" t="s">
        <v>1013</v>
      </c>
      <c r="I5" t="s">
        <v>1013</v>
      </c>
      <c r="J5" s="156" t="s">
        <v>1013</v>
      </c>
      <c r="K5" s="168" t="s">
        <v>1013</v>
      </c>
      <c r="L5" t="s">
        <v>1022</v>
      </c>
      <c r="M5" t="s">
        <v>1022</v>
      </c>
      <c r="N5" t="s">
        <v>1021</v>
      </c>
      <c r="O5" t="s">
        <v>1020</v>
      </c>
      <c r="P5" t="s">
        <v>1014</v>
      </c>
      <c r="Q5" t="s">
        <v>1019</v>
      </c>
      <c r="R5" t="s">
        <v>1019</v>
      </c>
      <c r="S5" t="s">
        <v>1017</v>
      </c>
      <c r="T5" t="s">
        <v>1018</v>
      </c>
      <c r="U5" t="s">
        <v>1018</v>
      </c>
      <c r="V5" t="s">
        <v>1017</v>
      </c>
      <c r="W5" t="s">
        <v>1018</v>
      </c>
      <c r="X5" t="s">
        <v>1018</v>
      </c>
      <c r="Y5" t="s">
        <v>1017</v>
      </c>
      <c r="Z5" t="s">
        <v>1017</v>
      </c>
      <c r="AA5" t="s">
        <v>1017</v>
      </c>
      <c r="AB5" t="s">
        <v>1017</v>
      </c>
      <c r="AC5" t="s">
        <v>1018</v>
      </c>
      <c r="AD5" t="s">
        <v>1018</v>
      </c>
      <c r="AE5" t="s">
        <v>1017</v>
      </c>
      <c r="AF5" t="s">
        <v>1018</v>
      </c>
      <c r="AG5" t="s">
        <v>1018</v>
      </c>
      <c r="AH5" t="s">
        <v>1017</v>
      </c>
      <c r="AI5" t="s">
        <v>1017</v>
      </c>
      <c r="AJ5" t="s">
        <v>1017</v>
      </c>
      <c r="AK5" t="s">
        <v>1017</v>
      </c>
      <c r="AL5" t="s">
        <v>1018</v>
      </c>
      <c r="AM5" t="s">
        <v>1018</v>
      </c>
      <c r="AN5" t="s">
        <v>1017</v>
      </c>
      <c r="AO5" t="s">
        <v>1018</v>
      </c>
      <c r="AP5" t="s">
        <v>1018</v>
      </c>
      <c r="AQ5" t="s">
        <v>1017</v>
      </c>
      <c r="AR5" t="s">
        <v>1017</v>
      </c>
      <c r="AS5" t="s">
        <v>1017</v>
      </c>
      <c r="AT5" t="s">
        <v>1017</v>
      </c>
      <c r="AU5" t="s">
        <v>1018</v>
      </c>
      <c r="AV5" t="s">
        <v>1018</v>
      </c>
      <c r="AW5" t="s">
        <v>1017</v>
      </c>
      <c r="AX5" t="s">
        <v>1018</v>
      </c>
      <c r="AY5" t="s">
        <v>1018</v>
      </c>
      <c r="AZ5" t="s">
        <v>1017</v>
      </c>
      <c r="BA5" t="s">
        <v>1017</v>
      </c>
      <c r="BB5" t="s">
        <v>1017</v>
      </c>
      <c r="BC5" t="s">
        <v>1016</v>
      </c>
      <c r="BD5" t="s">
        <v>1016</v>
      </c>
      <c r="BE5" t="s">
        <v>1016</v>
      </c>
      <c r="BF5" t="s">
        <v>1016</v>
      </c>
      <c r="BG5" t="s">
        <v>1016</v>
      </c>
      <c r="BH5" t="s">
        <v>1016</v>
      </c>
      <c r="BI5" t="s">
        <v>1016</v>
      </c>
      <c r="BJ5" t="s">
        <v>1016</v>
      </c>
      <c r="BK5" t="s">
        <v>1016</v>
      </c>
      <c r="BL5" t="s">
        <v>1016</v>
      </c>
      <c r="BM5" t="s">
        <v>1015</v>
      </c>
      <c r="BN5" t="s">
        <v>1015</v>
      </c>
      <c r="BO5" t="s">
        <v>1015</v>
      </c>
      <c r="BP5" t="s">
        <v>1015</v>
      </c>
      <c r="BQ5" t="s">
        <v>1015</v>
      </c>
      <c r="BR5" t="s">
        <v>1015</v>
      </c>
      <c r="BS5" t="s">
        <v>1015</v>
      </c>
      <c r="BT5" t="s">
        <v>1015</v>
      </c>
      <c r="BU5" t="s">
        <v>1013</v>
      </c>
      <c r="BV5" t="s">
        <v>1013</v>
      </c>
      <c r="BW5" t="s">
        <v>1013</v>
      </c>
      <c r="BX5" t="s">
        <v>1013</v>
      </c>
      <c r="BY5" t="s">
        <v>1013</v>
      </c>
      <c r="BZ5" s="182" t="s">
        <v>1013</v>
      </c>
      <c r="CA5" t="s">
        <v>1013</v>
      </c>
      <c r="CB5" t="s">
        <v>1013</v>
      </c>
      <c r="CC5" t="s">
        <v>1013</v>
      </c>
      <c r="CD5" t="s">
        <v>1013</v>
      </c>
      <c r="CE5" t="s">
        <v>1013</v>
      </c>
      <c r="CF5" t="s">
        <v>1013</v>
      </c>
      <c r="CG5" t="s">
        <v>1013</v>
      </c>
      <c r="CH5" t="s">
        <v>1013</v>
      </c>
      <c r="CI5" t="s">
        <v>1013</v>
      </c>
      <c r="CJ5" t="s">
        <v>1013</v>
      </c>
      <c r="CK5" t="s">
        <v>1013</v>
      </c>
      <c r="CL5" t="s">
        <v>1013</v>
      </c>
      <c r="CM5" t="s">
        <v>1013</v>
      </c>
      <c r="CN5" t="s">
        <v>1013</v>
      </c>
      <c r="CO5" t="s">
        <v>1013</v>
      </c>
      <c r="CP5" t="s">
        <v>1013</v>
      </c>
      <c r="CQ5" t="s">
        <v>1014</v>
      </c>
      <c r="CR5" t="s">
        <v>1014</v>
      </c>
      <c r="CS5" t="s">
        <v>1014</v>
      </c>
      <c r="CT5" t="s">
        <v>1014</v>
      </c>
      <c r="CU5" t="s">
        <v>1014</v>
      </c>
      <c r="CV5" t="s">
        <v>1014</v>
      </c>
      <c r="CW5" t="s">
        <v>1014</v>
      </c>
      <c r="CX5" t="s">
        <v>1014</v>
      </c>
      <c r="CY5" t="s">
        <v>1014</v>
      </c>
      <c r="CZ5" t="s">
        <v>1014</v>
      </c>
      <c r="DA5" t="s">
        <v>1014</v>
      </c>
      <c r="DB5" t="s">
        <v>1014</v>
      </c>
      <c r="DC5" t="s">
        <v>1014</v>
      </c>
      <c r="DD5" t="s">
        <v>1014</v>
      </c>
      <c r="DE5" t="s">
        <v>1014</v>
      </c>
      <c r="DF5" t="s">
        <v>1014</v>
      </c>
      <c r="DG5" t="s">
        <v>1014</v>
      </c>
      <c r="DH5" t="s">
        <v>1014</v>
      </c>
      <c r="DI5" t="s">
        <v>1014</v>
      </c>
      <c r="DJ5" t="s">
        <v>1013</v>
      </c>
      <c r="DK5" t="s">
        <v>1013</v>
      </c>
      <c r="DL5" t="s">
        <v>1013</v>
      </c>
      <c r="DM5" t="s">
        <v>1012</v>
      </c>
      <c r="DN5" t="s">
        <v>1011</v>
      </c>
      <c r="DO5" t="s">
        <v>1012</v>
      </c>
      <c r="DP5" t="s">
        <v>1011</v>
      </c>
      <c r="DQ5" t="s">
        <v>1010</v>
      </c>
    </row>
    <row r="6" spans="1:121">
      <c r="A6" t="s">
        <v>894</v>
      </c>
      <c r="B6" t="s">
        <v>893</v>
      </c>
      <c r="C6" t="s">
        <v>1009</v>
      </c>
      <c r="D6" t="s">
        <v>1008</v>
      </c>
      <c r="E6" t="s">
        <v>1007</v>
      </c>
      <c r="F6" t="s">
        <v>1006</v>
      </c>
      <c r="G6" t="s">
        <v>1005</v>
      </c>
      <c r="H6" t="s">
        <v>1004</v>
      </c>
      <c r="I6" t="s">
        <v>1003</v>
      </c>
      <c r="J6" s="156" t="s">
        <v>848</v>
      </c>
      <c r="K6" s="168" t="s">
        <v>849</v>
      </c>
      <c r="L6" t="s">
        <v>1002</v>
      </c>
      <c r="M6" t="s">
        <v>1001</v>
      </c>
      <c r="N6" t="s">
        <v>1000</v>
      </c>
      <c r="O6" t="s">
        <v>999</v>
      </c>
      <c r="P6" t="s">
        <v>998</v>
      </c>
      <c r="Q6" t="s">
        <v>997</v>
      </c>
      <c r="R6" t="s">
        <v>996</v>
      </c>
      <c r="S6" t="s">
        <v>995</v>
      </c>
      <c r="T6" t="s">
        <v>994</v>
      </c>
      <c r="U6" t="s">
        <v>993</v>
      </c>
      <c r="V6" t="s">
        <v>992</v>
      </c>
      <c r="W6" t="s">
        <v>991</v>
      </c>
      <c r="X6" t="s">
        <v>990</v>
      </c>
      <c r="Y6" t="s">
        <v>989</v>
      </c>
      <c r="Z6" t="s">
        <v>988</v>
      </c>
      <c r="AA6" t="s">
        <v>987</v>
      </c>
      <c r="AB6" t="s">
        <v>986</v>
      </c>
      <c r="AC6" t="s">
        <v>985</v>
      </c>
      <c r="AD6" t="s">
        <v>984</v>
      </c>
      <c r="AE6" t="s">
        <v>983</v>
      </c>
      <c r="AF6" t="s">
        <v>982</v>
      </c>
      <c r="AG6" t="s">
        <v>981</v>
      </c>
      <c r="AH6" t="s">
        <v>980</v>
      </c>
      <c r="AI6" t="s">
        <v>979</v>
      </c>
      <c r="AJ6" t="s">
        <v>978</v>
      </c>
      <c r="AK6" t="s">
        <v>977</v>
      </c>
      <c r="AL6" t="s">
        <v>976</v>
      </c>
      <c r="AM6" t="s">
        <v>975</v>
      </c>
      <c r="AN6" t="s">
        <v>974</v>
      </c>
      <c r="AO6" t="s">
        <v>973</v>
      </c>
      <c r="AP6" t="s">
        <v>972</v>
      </c>
      <c r="AQ6" t="s">
        <v>971</v>
      </c>
      <c r="AR6" t="s">
        <v>970</v>
      </c>
      <c r="AS6" t="s">
        <v>969</v>
      </c>
      <c r="AT6" t="s">
        <v>968</v>
      </c>
      <c r="AU6" t="s">
        <v>967</v>
      </c>
      <c r="AV6" t="s">
        <v>966</v>
      </c>
      <c r="AW6" t="s">
        <v>965</v>
      </c>
      <c r="AX6" t="s">
        <v>964</v>
      </c>
      <c r="AY6" t="s">
        <v>963</v>
      </c>
      <c r="AZ6" t="s">
        <v>962</v>
      </c>
      <c r="BA6" t="s">
        <v>961</v>
      </c>
      <c r="BB6" t="s">
        <v>960</v>
      </c>
      <c r="BC6" t="s">
        <v>959</v>
      </c>
      <c r="BD6" t="s">
        <v>958</v>
      </c>
      <c r="BE6" t="s">
        <v>957</v>
      </c>
      <c r="BF6" t="s">
        <v>956</v>
      </c>
      <c r="BG6" t="s">
        <v>955</v>
      </c>
      <c r="BH6" t="s">
        <v>954</v>
      </c>
      <c r="BI6" t="s">
        <v>953</v>
      </c>
      <c r="BJ6" t="s">
        <v>952</v>
      </c>
      <c r="BK6" t="s">
        <v>951</v>
      </c>
      <c r="BL6" t="s">
        <v>950</v>
      </c>
      <c r="BM6" t="s">
        <v>949</v>
      </c>
      <c r="BN6" t="s">
        <v>948</v>
      </c>
      <c r="BO6" t="s">
        <v>947</v>
      </c>
      <c r="BP6" t="s">
        <v>946</v>
      </c>
      <c r="BQ6" t="s">
        <v>945</v>
      </c>
      <c r="BR6" t="s">
        <v>944</v>
      </c>
      <c r="BS6" t="s">
        <v>943</v>
      </c>
      <c r="BT6" t="s">
        <v>942</v>
      </c>
      <c r="BU6" t="s">
        <v>853</v>
      </c>
      <c r="BV6" t="s">
        <v>941</v>
      </c>
      <c r="BW6" t="s">
        <v>873</v>
      </c>
      <c r="BX6" t="s">
        <v>940</v>
      </c>
      <c r="BY6" t="s">
        <v>939</v>
      </c>
      <c r="BZ6" s="182" t="s">
        <v>871</v>
      </c>
      <c r="CA6" t="s">
        <v>869</v>
      </c>
      <c r="CB6" t="s">
        <v>938</v>
      </c>
      <c r="CC6" t="s">
        <v>868</v>
      </c>
      <c r="CD6" t="s">
        <v>867</v>
      </c>
      <c r="CE6" t="s">
        <v>937</v>
      </c>
      <c r="CF6" t="s">
        <v>936</v>
      </c>
      <c r="CG6" t="s">
        <v>935</v>
      </c>
      <c r="CH6" t="s">
        <v>934</v>
      </c>
      <c r="CI6" t="s">
        <v>862</v>
      </c>
      <c r="CJ6" t="s">
        <v>861</v>
      </c>
      <c r="CK6" t="s">
        <v>859</v>
      </c>
      <c r="CL6" t="s">
        <v>933</v>
      </c>
      <c r="CM6" t="s">
        <v>932</v>
      </c>
      <c r="CN6" t="s">
        <v>856</v>
      </c>
      <c r="CO6" t="s">
        <v>931</v>
      </c>
      <c r="CP6" t="s">
        <v>930</v>
      </c>
      <c r="CQ6" t="s">
        <v>892</v>
      </c>
      <c r="CR6" t="s">
        <v>929</v>
      </c>
      <c r="CS6" t="s">
        <v>928</v>
      </c>
      <c r="CT6" t="s">
        <v>889</v>
      </c>
      <c r="CU6" t="s">
        <v>927</v>
      </c>
      <c r="CV6" t="s">
        <v>888</v>
      </c>
      <c r="CW6" t="s">
        <v>887</v>
      </c>
      <c r="CX6" t="s">
        <v>926</v>
      </c>
      <c r="CY6" t="s">
        <v>925</v>
      </c>
      <c r="CZ6" t="s">
        <v>924</v>
      </c>
      <c r="DA6" t="s">
        <v>923</v>
      </c>
      <c r="DB6" t="s">
        <v>882</v>
      </c>
      <c r="DC6" t="s">
        <v>881</v>
      </c>
      <c r="DD6" t="s">
        <v>879</v>
      </c>
      <c r="DE6" t="s">
        <v>922</v>
      </c>
      <c r="DF6" t="s">
        <v>921</v>
      </c>
      <c r="DG6" t="s">
        <v>876</v>
      </c>
      <c r="DH6" t="s">
        <v>920</v>
      </c>
      <c r="DI6" t="s">
        <v>919</v>
      </c>
      <c r="DJ6" t="s">
        <v>918</v>
      </c>
      <c r="DK6" t="s">
        <v>917</v>
      </c>
      <c r="DL6" t="s">
        <v>916</v>
      </c>
      <c r="DM6" t="s">
        <v>915</v>
      </c>
      <c r="DN6" t="s">
        <v>914</v>
      </c>
      <c r="DO6" t="s">
        <v>913</v>
      </c>
      <c r="DP6" t="s">
        <v>912</v>
      </c>
      <c r="DQ6" t="s">
        <v>911</v>
      </c>
    </row>
    <row r="7" spans="1:121" hidden="1">
      <c r="A7" t="s">
        <v>536</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536</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536</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536</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536</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536</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536</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536</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539</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539</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539</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539</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539</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539</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539</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539</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538</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538</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538</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538</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538</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538</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538</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538</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540</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540</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540</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540</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540</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540</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540</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540</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541</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541</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541</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541</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541</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541</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541</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541</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542</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542</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542</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542</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542</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542</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542</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542</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543</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543</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543</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543</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543</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543</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543</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543</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544</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544</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544</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544</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544</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544</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544</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544</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545</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545</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545</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545</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545</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545</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545</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545</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550</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550</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550</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550</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550</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550</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550</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550</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547</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547</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547</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547</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547</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547</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547</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547</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548</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548</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548</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548</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548</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548</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548</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548</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549</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549</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549</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549</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549</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549</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549</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549</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551</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551</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551</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551</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551</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551</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551</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551</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552</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552</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552</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552</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552</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552</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552</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552</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553</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553</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553</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553</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553</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553</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553</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553</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556</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556</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556</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556</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556</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556</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556</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556</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555</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555</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555</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555</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555</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555</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555</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555</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554</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554</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554</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554</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554</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554</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554</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554</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557</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557</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557</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557</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557</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557</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557</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557</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558</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558</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558</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558</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558</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558</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558</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558</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560</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560</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560</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560</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560</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560</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560</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560</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559</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559</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559</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559</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559</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559</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559</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559</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561</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561</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561</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561</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561</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561</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561</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561</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568</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568</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568</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568</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568</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568</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568</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568</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569</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569</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569</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569</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569</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569</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569</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569</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562</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562</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562</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562</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562</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562</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562</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562</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564</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564</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564</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564</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564</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564</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564</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564</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565</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565</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565</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565</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565</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565</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565</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565</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566</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566</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566</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566</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566</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566</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566</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566</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563</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563</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563</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563</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563</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563</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563</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563</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567</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567</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567</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567</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567</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567</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567</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567</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570</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570</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570</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570</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570</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570</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570</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570</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571</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571</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571</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571</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571</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571</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571</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571</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572</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572</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572</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572</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572</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572</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572</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572</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573</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573</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573</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573</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573</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573</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573</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573</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574</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574</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574</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574</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574</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574</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574</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574</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575</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575</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575</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575</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575</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575</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575</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575</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576</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576</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576</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576</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576</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576</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576</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576</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577</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577</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577</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577</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577</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577</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577</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577</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578</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578</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578</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578</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578</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578</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578</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578</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579</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579</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579</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579</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579</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579</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579</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579</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581</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581</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581</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581</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581</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581</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581</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581</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580</v>
      </c>
      <c r="B351">
        <v>2024</v>
      </c>
      <c r="C351">
        <v>6037888</v>
      </c>
      <c r="D351">
        <v>1574.7</v>
      </c>
      <c r="E351">
        <v>0</v>
      </c>
      <c r="F351">
        <v>211009.4</v>
      </c>
      <c r="G351">
        <v>6250471.9000000004</v>
      </c>
      <c r="H351">
        <v>5820752.7999999998</v>
      </c>
      <c r="I351">
        <v>4383502.0999999996</v>
      </c>
      <c r="J351" s="180">
        <v>7211.2</v>
      </c>
      <c r="K351" s="181">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3">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580</v>
      </c>
      <c r="B352">
        <v>2026</v>
      </c>
      <c r="C352">
        <v>6103924.5</v>
      </c>
      <c r="D352">
        <v>1562.9</v>
      </c>
      <c r="E352">
        <v>0</v>
      </c>
      <c r="F352">
        <v>203983.5</v>
      </c>
      <c r="G352">
        <v>6309470.5999999996</v>
      </c>
      <c r="H352">
        <v>5884414.7999999998</v>
      </c>
      <c r="I352">
        <v>4419994.8</v>
      </c>
      <c r="J352" s="180">
        <v>4655.7</v>
      </c>
      <c r="K352" s="181">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3">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580</v>
      </c>
      <c r="B353">
        <v>2028</v>
      </c>
      <c r="C353">
        <v>6215366</v>
      </c>
      <c r="D353">
        <v>1428.1</v>
      </c>
      <c r="E353">
        <v>0</v>
      </c>
      <c r="F353">
        <v>201652.2</v>
      </c>
      <c r="G353">
        <v>6418446.4000000004</v>
      </c>
      <c r="H353">
        <v>5991850</v>
      </c>
      <c r="I353">
        <v>4493216.8</v>
      </c>
      <c r="J353" s="180">
        <v>4125.5</v>
      </c>
      <c r="K353" s="181">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3">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580</v>
      </c>
      <c r="B354">
        <v>2030</v>
      </c>
      <c r="C354">
        <v>6395260.5</v>
      </c>
      <c r="D354">
        <v>1511.4</v>
      </c>
      <c r="E354">
        <v>0</v>
      </c>
      <c r="F354">
        <v>180211.7</v>
      </c>
      <c r="G354">
        <v>6576983.7999999998</v>
      </c>
      <c r="H354">
        <v>6165277.2000000002</v>
      </c>
      <c r="I354">
        <v>4608337.4000000004</v>
      </c>
      <c r="J354" s="180">
        <v>58158</v>
      </c>
      <c r="K354" s="181">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3">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580</v>
      </c>
      <c r="B355">
        <v>2035</v>
      </c>
      <c r="C355">
        <v>6872111</v>
      </c>
      <c r="D355">
        <v>2894.8</v>
      </c>
      <c r="E355">
        <v>0</v>
      </c>
      <c r="F355">
        <v>160620.20000000001</v>
      </c>
      <c r="G355">
        <v>7035626.4000000004</v>
      </c>
      <c r="H355">
        <v>6624984.7999999998</v>
      </c>
      <c r="I355">
        <v>5045038.7</v>
      </c>
      <c r="J355" s="180">
        <v>616567.1</v>
      </c>
      <c r="K355" s="181">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3">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580</v>
      </c>
      <c r="B356">
        <v>2040</v>
      </c>
      <c r="C356">
        <v>7444902.5</v>
      </c>
      <c r="D356">
        <v>3431.6</v>
      </c>
      <c r="E356">
        <v>0</v>
      </c>
      <c r="F356">
        <v>178922.4</v>
      </c>
      <c r="G356">
        <v>7627256.7999999998</v>
      </c>
      <c r="H356">
        <v>7177179.7000000002</v>
      </c>
      <c r="I356">
        <v>5647393.2999999998</v>
      </c>
      <c r="J356" s="180">
        <v>2234796.5</v>
      </c>
      <c r="K356" s="181">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3">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580</v>
      </c>
      <c r="B357">
        <v>2045</v>
      </c>
      <c r="C357">
        <v>7921741</v>
      </c>
      <c r="D357">
        <v>119276.9</v>
      </c>
      <c r="E357">
        <v>0</v>
      </c>
      <c r="F357">
        <v>184113.3</v>
      </c>
      <c r="G357">
        <v>8225131.4000000004</v>
      </c>
      <c r="H357">
        <v>7636862</v>
      </c>
      <c r="I357">
        <v>6120204.2999999998</v>
      </c>
      <c r="J357" s="180">
        <v>2606460.7999999998</v>
      </c>
      <c r="K357" s="181">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3">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580</v>
      </c>
      <c r="B358">
        <v>2050</v>
      </c>
      <c r="C358">
        <v>8409475</v>
      </c>
      <c r="D358">
        <v>202336</v>
      </c>
      <c r="E358">
        <v>0</v>
      </c>
      <c r="F358">
        <v>181923.5</v>
      </c>
      <c r="G358">
        <v>8793734.4000000004</v>
      </c>
      <c r="H358">
        <v>8107034.4000000004</v>
      </c>
      <c r="I358">
        <v>6401262.7999999998</v>
      </c>
      <c r="J358" s="180">
        <v>2531478.2000000002</v>
      </c>
      <c r="K358" s="181">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3">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582</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582</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582</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582</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582</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582</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582</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582</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584</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584</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584</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584</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584</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584</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584</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584</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583</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583</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583</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583</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583</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583</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583</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583</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585</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585</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585</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585</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585</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585</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585</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585</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B1:K83"/>
  <sheetViews>
    <sheetView topLeftCell="A22" workbookViewId="0">
      <selection activeCell="C46" sqref="C46"/>
    </sheetView>
  </sheetViews>
  <sheetFormatPr defaultRowHeight="15"/>
  <cols>
    <col min="3" max="4" width="15.28515625" bestFit="1" customWidth="1"/>
    <col min="7" max="7" width="14.28515625" bestFit="1" customWidth="1"/>
    <col min="8" max="8" width="27.7109375" customWidth="1"/>
    <col min="9" max="9" width="14.28515625" bestFit="1" customWidth="1"/>
    <col min="11" max="11" width="10.5703125" bestFit="1" customWidth="1"/>
  </cols>
  <sheetData>
    <row r="1" spans="2:4">
      <c r="B1" s="171">
        <v>2024</v>
      </c>
      <c r="C1" s="175" t="s">
        <v>848</v>
      </c>
      <c r="D1" s="176" t="s">
        <v>849</v>
      </c>
    </row>
    <row r="2" spans="2:4">
      <c r="B2" s="85" t="s">
        <v>536</v>
      </c>
      <c r="C2" s="174">
        <f>SUM(SUMIFS(Cambium22_MidCase_annual_state!J:J,Cambium22_MidCase_annual_state!$A:$A,$B2,Cambium22_MidCase_annual_state!$B:$B,$B$1),SUMIFS(Cambium22_MidCase_annual_state!BZ:BZ,Cambium22_MidCase_annual_state!$A:$A,$B2,Cambium22_MidCase_annual_state!$B:$B,$B$1))</f>
        <v>7001347</v>
      </c>
      <c r="D2" s="174">
        <f>SUMIFS(Cambium22_MidCase_annual_state!K:K,Cambium22_MidCase_annual_state!$A:$A,$B2,Cambium22_MidCase_annual_state!$B:$B,$B$1)</f>
        <v>57492184</v>
      </c>
    </row>
    <row r="3" spans="2:4">
      <c r="B3" s="85" t="s">
        <v>537</v>
      </c>
      <c r="C3" s="174">
        <f>SUM(SUMIFS(Cambium22_MidCase_annual_state!J:J,Cambium22_MidCase_annual_state!$A:$A,$B3,Cambium22_MidCase_annual_state!$B:$B,$B$1),SUMIFS(Cambium22_MidCase_annual_state!BZ:BZ,Cambium22_MidCase_annual_state!$A:$A,$B3,Cambium22_MidCase_annual_state!$B:$B,$B$1))</f>
        <v>0</v>
      </c>
      <c r="D3" s="174">
        <f>SUMIFS(Cambium22_MidCase_annual_state!K:K,Cambium22_MidCase_annual_state!$A:$A,$B3,Cambium22_MidCase_annual_state!$B:$B,$B$1)</f>
        <v>0</v>
      </c>
    </row>
    <row r="4" spans="2:4">
      <c r="B4" s="85" t="s">
        <v>538</v>
      </c>
      <c r="C4" s="174">
        <f>SUM(SUMIFS(Cambium22_MidCase_annual_state!J:J,Cambium22_MidCase_annual_state!$A:$A,$B4,Cambium22_MidCase_annual_state!$B:$B,$B$1),SUMIFS(Cambium22_MidCase_annual_state!BZ:BZ,Cambium22_MidCase_annual_state!$A:$A,$B4,Cambium22_MidCase_annual_state!$B:$B,$B$1))</f>
        <v>31149532</v>
      </c>
      <c r="D4" s="174">
        <f>SUMIFS(Cambium22_MidCase_annual_state!K:K,Cambium22_MidCase_annual_state!$A:$A,$B4,Cambium22_MidCase_annual_state!$B:$B,$B$1)</f>
        <v>72940160</v>
      </c>
    </row>
    <row r="5" spans="2:4">
      <c r="B5" s="85" t="s">
        <v>539</v>
      </c>
      <c r="C5" s="174">
        <f>SUM(SUMIFS(Cambium22_MidCase_annual_state!J:J,Cambium22_MidCase_annual_state!$A:$A,$B5,Cambium22_MidCase_annual_state!$B:$B,$B$1),SUMIFS(Cambium22_MidCase_annual_state!BZ:BZ,Cambium22_MidCase_annual_state!$A:$A,$B5,Cambium22_MidCase_annual_state!$B:$B,$B$1))</f>
        <v>48007376</v>
      </c>
      <c r="D5" s="174">
        <f>SUMIFS(Cambium22_MidCase_annual_state!K:K,Cambium22_MidCase_annual_state!$A:$A,$B5,Cambium22_MidCase_annual_state!$B:$B,$B$1)</f>
        <v>44824250</v>
      </c>
    </row>
    <row r="6" spans="2:4">
      <c r="B6" s="85" t="s">
        <v>540</v>
      </c>
      <c r="C6" s="174">
        <f>SUM(SUMIFS(Cambium22_MidCase_annual_state!J:J,Cambium22_MidCase_annual_state!$A:$A,$B6,Cambium22_MidCase_annual_state!$B:$B,$B$1),SUMIFS(Cambium22_MidCase_annual_state!BZ:BZ,Cambium22_MidCase_annual_state!$A:$A,$B6,Cambium22_MidCase_annual_state!$B:$B,$B$1))</f>
        <v>109195120</v>
      </c>
      <c r="D6" s="174">
        <f>SUMIFS(Cambium22_MidCase_annual_state!K:K,Cambium22_MidCase_annual_state!$A:$A,$B6,Cambium22_MidCase_annual_state!$B:$B,$B$1)</f>
        <v>45540468</v>
      </c>
    </row>
    <row r="7" spans="2:4">
      <c r="B7" s="85" t="s">
        <v>541</v>
      </c>
      <c r="C7" s="174">
        <f>SUM(SUMIFS(Cambium22_MidCase_annual_state!J:J,Cambium22_MidCase_annual_state!$A:$A,$B7,Cambium22_MidCase_annual_state!$B:$B,$B$1),SUMIFS(Cambium22_MidCase_annual_state!BZ:BZ,Cambium22_MidCase_annual_state!$A:$A,$B7,Cambium22_MidCase_annual_state!$B:$B,$B$1))</f>
        <v>32434150</v>
      </c>
      <c r="D7" s="174">
        <f>SUMIFS(Cambium22_MidCase_annual_state!K:K,Cambium22_MidCase_annual_state!$A:$A,$B7,Cambium22_MidCase_annual_state!$B:$B,$B$1)</f>
        <v>19356276</v>
      </c>
    </row>
    <row r="8" spans="2:4">
      <c r="B8" s="85" t="s">
        <v>542</v>
      </c>
      <c r="C8" s="174">
        <f>SUM(SUMIFS(Cambium22_MidCase_annual_state!J:J,Cambium22_MidCase_annual_state!$A:$A,$B8,Cambium22_MidCase_annual_state!$B:$B,$B$1),SUMIFS(Cambium22_MidCase_annual_state!BZ:BZ,Cambium22_MidCase_annual_state!$A:$A,$B8,Cambium22_MidCase_annual_state!$B:$B,$B$1))</f>
        <v>328162.59999999998</v>
      </c>
      <c r="D8" s="174">
        <f>SUMIFS(Cambium22_MidCase_annual_state!K:K,Cambium22_MidCase_annual_state!$A:$A,$B8,Cambium22_MidCase_annual_state!$B:$B,$B$1)</f>
        <v>11822086</v>
      </c>
    </row>
    <row r="9" spans="2:4">
      <c r="B9" s="85" t="s">
        <v>543</v>
      </c>
      <c r="C9" s="174">
        <f>SUM(SUMIFS(Cambium22_MidCase_annual_state!J:J,Cambium22_MidCase_annual_state!$A:$A,$B9,Cambium22_MidCase_annual_state!$B:$B,$B$1),SUMIFS(Cambium22_MidCase_annual_state!BZ:BZ,Cambium22_MidCase_annual_state!$A:$A,$B9,Cambium22_MidCase_annual_state!$B:$B,$B$1))</f>
        <v>10484592</v>
      </c>
      <c r="D9" s="174">
        <f>SUMIFS(Cambium22_MidCase_annual_state!K:K,Cambium22_MidCase_annual_state!$A:$A,$B9,Cambium22_MidCase_annual_state!$B:$B,$B$1)</f>
        <v>4323573</v>
      </c>
    </row>
    <row r="10" spans="2:4">
      <c r="B10" s="85" t="s">
        <v>544</v>
      </c>
      <c r="C10" s="174">
        <f>SUM(SUMIFS(Cambium22_MidCase_annual_state!J:J,Cambium22_MidCase_annual_state!$A:$A,$B10,Cambium22_MidCase_annual_state!$B:$B,$B$1),SUMIFS(Cambium22_MidCase_annual_state!BZ:BZ,Cambium22_MidCase_annual_state!$A:$A,$B10,Cambium22_MidCase_annual_state!$B:$B,$B$1))</f>
        <v>48279480</v>
      </c>
      <c r="D10" s="174">
        <f>SUMIFS(Cambium22_MidCase_annual_state!K:K,Cambium22_MidCase_annual_state!$A:$A,$B10,Cambium22_MidCase_annual_state!$B:$B,$B$1)</f>
        <v>36302692</v>
      </c>
    </row>
    <row r="11" spans="2:4">
      <c r="B11" s="85" t="s">
        <v>545</v>
      </c>
      <c r="C11" s="174">
        <f>SUM(SUMIFS(Cambium22_MidCase_annual_state!J:J,Cambium22_MidCase_annual_state!$A:$A,$B11,Cambium22_MidCase_annual_state!$B:$B,$B$1),SUMIFS(Cambium22_MidCase_annual_state!BZ:BZ,Cambium22_MidCase_annual_state!$A:$A,$B11,Cambium22_MidCase_annual_state!$B:$B,$B$1))</f>
        <v>60218696</v>
      </c>
      <c r="D11" s="174">
        <f>SUMIFS(Cambium22_MidCase_annual_state!K:K,Cambium22_MidCase_annual_state!$A:$A,$B11,Cambium22_MidCase_annual_state!$B:$B,$B$1)</f>
        <v>23211710</v>
      </c>
    </row>
    <row r="12" spans="2:4">
      <c r="B12" s="85" t="s">
        <v>546</v>
      </c>
      <c r="C12" s="174">
        <f>SUM(SUMIFS(Cambium22_MidCase_annual_state!J:J,Cambium22_MidCase_annual_state!$A:$A,$B12,Cambium22_MidCase_annual_state!$B:$B,$B$1),SUMIFS(Cambium22_MidCase_annual_state!BZ:BZ,Cambium22_MidCase_annual_state!$A:$A,$B12,Cambium22_MidCase_annual_state!$B:$B,$B$1))</f>
        <v>0</v>
      </c>
      <c r="D12" s="174">
        <f>SUMIFS(Cambium22_MidCase_annual_state!K:K,Cambium22_MidCase_annual_state!$A:$A,$B12,Cambium22_MidCase_annual_state!$B:$B,$B$1)</f>
        <v>0</v>
      </c>
    </row>
    <row r="13" spans="2:4">
      <c r="B13" s="85" t="s">
        <v>547</v>
      </c>
      <c r="C13" s="174">
        <f>SUM(SUMIFS(Cambium22_MidCase_annual_state!J:J,Cambium22_MidCase_annual_state!$A:$A,$B13,Cambium22_MidCase_annual_state!$B:$B,$B$1),SUMIFS(Cambium22_MidCase_annual_state!BZ:BZ,Cambium22_MidCase_annual_state!$A:$A,$B13,Cambium22_MidCase_annual_state!$B:$B,$B$1))</f>
        <v>34077976</v>
      </c>
      <c r="D13" s="174">
        <f>SUMIFS(Cambium22_MidCase_annual_state!K:K,Cambium22_MidCase_annual_state!$A:$A,$B13,Cambium22_MidCase_annual_state!$B:$B,$B$1)</f>
        <v>23304760</v>
      </c>
    </row>
    <row r="14" spans="2:4">
      <c r="B14" s="85" t="s">
        <v>548</v>
      </c>
      <c r="C14" s="174">
        <f>SUM(SUMIFS(Cambium22_MidCase_annual_state!J:J,Cambium22_MidCase_annual_state!$A:$A,$B14,Cambium22_MidCase_annual_state!$B:$B,$B$1),SUMIFS(Cambium22_MidCase_annual_state!BZ:BZ,Cambium22_MidCase_annual_state!$A:$A,$B14,Cambium22_MidCase_annual_state!$B:$B,$B$1))</f>
        <v>117136620</v>
      </c>
      <c r="D14" s="174">
        <f>SUMIFS(Cambium22_MidCase_annual_state!K:K,Cambium22_MidCase_annual_state!$A:$A,$B14,Cambium22_MidCase_annual_state!$B:$B,$B$1)</f>
        <v>147799410</v>
      </c>
    </row>
    <row r="15" spans="2:4">
      <c r="B15" s="85" t="s">
        <v>549</v>
      </c>
      <c r="C15" s="174">
        <f>SUM(SUMIFS(Cambium22_MidCase_annual_state!J:J,Cambium22_MidCase_annual_state!$A:$A,$B15,Cambium22_MidCase_annual_state!$B:$B,$B$1),SUMIFS(Cambium22_MidCase_annual_state!BZ:BZ,Cambium22_MidCase_annual_state!$A:$A,$B15,Cambium22_MidCase_annual_state!$B:$B,$B$1))</f>
        <v>103704470</v>
      </c>
      <c r="D15" s="174">
        <f>SUMIFS(Cambium22_MidCase_annual_state!K:K,Cambium22_MidCase_annual_state!$A:$A,$B15,Cambium22_MidCase_annual_state!$B:$B,$B$1)</f>
        <v>68331784</v>
      </c>
    </row>
    <row r="16" spans="2:4">
      <c r="B16" s="85" t="s">
        <v>550</v>
      </c>
      <c r="C16" s="174">
        <f>SUM(SUMIFS(Cambium22_MidCase_annual_state!J:J,Cambium22_MidCase_annual_state!$A:$A,$B16,Cambium22_MidCase_annual_state!$B:$B,$B$1),SUMIFS(Cambium22_MidCase_annual_state!BZ:BZ,Cambium22_MidCase_annual_state!$A:$A,$B16,Cambium22_MidCase_annual_state!$B:$B,$B$1))</f>
        <v>75812840</v>
      </c>
      <c r="D16" s="174">
        <f>SUMIFS(Cambium22_MidCase_annual_state!K:K,Cambium22_MidCase_annual_state!$A:$A,$B16,Cambium22_MidCase_annual_state!$B:$B,$B$1)</f>
        <v>102469016</v>
      </c>
    </row>
    <row r="17" spans="2:4">
      <c r="B17" s="85" t="s">
        <v>551</v>
      </c>
      <c r="C17" s="174">
        <f>SUM(SUMIFS(Cambium22_MidCase_annual_state!J:J,Cambium22_MidCase_annual_state!$A:$A,$B17,Cambium22_MidCase_annual_state!$B:$B,$B$1),SUMIFS(Cambium22_MidCase_annual_state!BZ:BZ,Cambium22_MidCase_annual_state!$A:$A,$B17,Cambium22_MidCase_annual_state!$B:$B,$B$1))</f>
        <v>22417458</v>
      </c>
      <c r="D17" s="174">
        <f>SUMIFS(Cambium22_MidCase_annual_state!K:K,Cambium22_MidCase_annual_state!$A:$A,$B17,Cambium22_MidCase_annual_state!$B:$B,$B$1)</f>
        <v>35497240</v>
      </c>
    </row>
    <row r="18" spans="2:4">
      <c r="B18" s="85" t="s">
        <v>552</v>
      </c>
      <c r="C18" s="174">
        <f>SUM(SUMIFS(Cambium22_MidCase_annual_state!J:J,Cambium22_MidCase_annual_state!$A:$A,$B18,Cambium22_MidCase_annual_state!$B:$B,$B$1),SUMIFS(Cambium22_MidCase_annual_state!BZ:BZ,Cambium22_MidCase_annual_state!$A:$A,$B18,Cambium22_MidCase_annual_state!$B:$B,$B$1))</f>
        <v>63268000</v>
      </c>
      <c r="D18" s="174">
        <f>SUMIFS(Cambium22_MidCase_annual_state!K:K,Cambium22_MidCase_annual_state!$A:$A,$B18,Cambium22_MidCase_annual_state!$B:$B,$B$1)</f>
        <v>30659604</v>
      </c>
    </row>
    <row r="19" spans="2:4">
      <c r="B19" s="85" t="s">
        <v>553</v>
      </c>
      <c r="C19" s="174">
        <f>SUM(SUMIFS(Cambium22_MidCase_annual_state!J:J,Cambium22_MidCase_annual_state!$A:$A,$B19,Cambium22_MidCase_annual_state!$B:$B,$B$1),SUMIFS(Cambium22_MidCase_annual_state!BZ:BZ,Cambium22_MidCase_annual_state!$A:$A,$B19,Cambium22_MidCase_annual_state!$B:$B,$B$1))</f>
        <v>29459098</v>
      </c>
      <c r="D19" s="174">
        <f>SUMIFS(Cambium22_MidCase_annual_state!K:K,Cambium22_MidCase_annual_state!$A:$A,$B19,Cambium22_MidCase_annual_state!$B:$B,$B$1)</f>
        <v>16557002</v>
      </c>
    </row>
    <row r="20" spans="2:4">
      <c r="B20" s="85" t="s">
        <v>554</v>
      </c>
      <c r="C20" s="174">
        <f>SUM(SUMIFS(Cambium22_MidCase_annual_state!J:J,Cambium22_MidCase_annual_state!$A:$A,$B20,Cambium22_MidCase_annual_state!$B:$B,$B$1),SUMIFS(Cambium22_MidCase_annual_state!BZ:BZ,Cambium22_MidCase_annual_state!$A:$A,$B20,Cambium22_MidCase_annual_state!$B:$B,$B$1))</f>
        <v>3816166</v>
      </c>
      <c r="D20" s="174">
        <f>SUMIFS(Cambium22_MidCase_annual_state!K:K,Cambium22_MidCase_annual_state!$A:$A,$B20,Cambium22_MidCase_annual_state!$B:$B,$B$1)</f>
        <v>291928.40000000002</v>
      </c>
    </row>
    <row r="21" spans="2:4">
      <c r="B21" s="85" t="s">
        <v>555</v>
      </c>
      <c r="C21" s="174">
        <f>SUM(SUMIFS(Cambium22_MidCase_annual_state!J:J,Cambium22_MidCase_annual_state!$A:$A,$B21,Cambium22_MidCase_annual_state!$B:$B,$B$1),SUMIFS(Cambium22_MidCase_annual_state!BZ:BZ,Cambium22_MidCase_annual_state!$A:$A,$B21,Cambium22_MidCase_annual_state!$B:$B,$B$1))</f>
        <v>46904550</v>
      </c>
      <c r="D21" s="174">
        <f>SUMIFS(Cambium22_MidCase_annual_state!K:K,Cambium22_MidCase_annual_state!$A:$A,$B21,Cambium22_MidCase_annual_state!$B:$B,$B$1)</f>
        <v>18292702</v>
      </c>
    </row>
    <row r="22" spans="2:4">
      <c r="B22" s="85" t="s">
        <v>556</v>
      </c>
      <c r="C22" s="174">
        <f>SUM(SUMIFS(Cambium22_MidCase_annual_state!J:J,Cambium22_MidCase_annual_state!$A:$A,$B22,Cambium22_MidCase_annual_state!$B:$B,$B$1),SUMIFS(Cambium22_MidCase_annual_state!BZ:BZ,Cambium22_MidCase_annual_state!$A:$A,$B22,Cambium22_MidCase_annual_state!$B:$B,$B$1))</f>
        <v>32382604</v>
      </c>
      <c r="D22" s="174">
        <f>SUMIFS(Cambium22_MidCase_annual_state!K:K,Cambium22_MidCase_annual_state!$A:$A,$B22,Cambium22_MidCase_annual_state!$B:$B,$B$1)</f>
        <v>1813008.4</v>
      </c>
    </row>
    <row r="23" spans="2:4">
      <c r="B23" s="85" t="s">
        <v>557</v>
      </c>
      <c r="C23" s="174">
        <f>SUM(SUMIFS(Cambium22_MidCase_annual_state!J:J,Cambium22_MidCase_annual_state!$A:$A,$B23,Cambium22_MidCase_annual_state!$B:$B,$B$1),SUMIFS(Cambium22_MidCase_annual_state!BZ:BZ,Cambium22_MidCase_annual_state!$A:$A,$B23,Cambium22_MidCase_annual_state!$B:$B,$B$1))</f>
        <v>23427153.800000001</v>
      </c>
      <c r="D23" s="174">
        <f>SUMIFS(Cambium22_MidCase_annual_state!K:K,Cambium22_MidCase_annual_state!$A:$A,$B23,Cambium22_MidCase_annual_state!$B:$B,$B$1)</f>
        <v>26307906</v>
      </c>
    </row>
    <row r="24" spans="2:4">
      <c r="B24" s="85" t="s">
        <v>558</v>
      </c>
      <c r="C24" s="174">
        <f>SUM(SUMIFS(Cambium22_MidCase_annual_state!J:J,Cambium22_MidCase_annual_state!$A:$A,$B24,Cambium22_MidCase_annual_state!$B:$B,$B$1),SUMIFS(Cambium22_MidCase_annual_state!BZ:BZ,Cambium22_MidCase_annual_state!$A:$A,$B24,Cambium22_MidCase_annual_state!$B:$B,$B$1))</f>
        <v>69679545</v>
      </c>
      <c r="D24" s="174">
        <f>SUMIFS(Cambium22_MidCase_annual_state!K:K,Cambium22_MidCase_annual_state!$A:$A,$B24,Cambium22_MidCase_annual_state!$B:$B,$B$1)</f>
        <v>68735260</v>
      </c>
    </row>
    <row r="25" spans="2:4">
      <c r="B25" s="85" t="s">
        <v>559</v>
      </c>
      <c r="C25" s="174">
        <f>SUM(SUMIFS(Cambium22_MidCase_annual_state!J:J,Cambium22_MidCase_annual_state!$A:$A,$B25,Cambium22_MidCase_annual_state!$B:$B,$B$1),SUMIFS(Cambium22_MidCase_annual_state!BZ:BZ,Cambium22_MidCase_annual_state!$A:$A,$B25,Cambium22_MidCase_annual_state!$B:$B,$B$1))</f>
        <v>23281996</v>
      </c>
      <c r="D25" s="174">
        <f>SUMIFS(Cambium22_MidCase_annual_state!K:K,Cambium22_MidCase_annual_state!$A:$A,$B25,Cambium22_MidCase_annual_state!$B:$B,$B$1)</f>
        <v>17253144</v>
      </c>
    </row>
    <row r="26" spans="2:4">
      <c r="B26" s="85" t="s">
        <v>560</v>
      </c>
      <c r="C26" s="174">
        <f>SUM(SUMIFS(Cambium22_MidCase_annual_state!J:J,Cambium22_MidCase_annual_state!$A:$A,$B26,Cambium22_MidCase_annual_state!$B:$B,$B$1),SUMIFS(Cambium22_MidCase_annual_state!BZ:BZ,Cambium22_MidCase_annual_state!$A:$A,$B26,Cambium22_MidCase_annual_state!$B:$B,$B$1))</f>
        <v>88500260</v>
      </c>
      <c r="D26" s="174">
        <f>SUMIFS(Cambium22_MidCase_annual_state!K:K,Cambium22_MidCase_annual_state!$A:$A,$B26,Cambium22_MidCase_annual_state!$B:$B,$B$1)</f>
        <v>82016380</v>
      </c>
    </row>
    <row r="27" spans="2:4">
      <c r="B27" s="85" t="s">
        <v>561</v>
      </c>
      <c r="C27" s="174">
        <f>SUM(SUMIFS(Cambium22_MidCase_annual_state!J:J,Cambium22_MidCase_annual_state!$A:$A,$B27,Cambium22_MidCase_annual_state!$B:$B,$B$1),SUMIFS(Cambium22_MidCase_annual_state!BZ:BZ,Cambium22_MidCase_annual_state!$A:$A,$B27,Cambium22_MidCase_annual_state!$B:$B,$B$1))</f>
        <v>18236575.399999999</v>
      </c>
      <c r="D27" s="174">
        <f>SUMIFS(Cambium22_MidCase_annual_state!K:K,Cambium22_MidCase_annual_state!$A:$A,$B27,Cambium22_MidCase_annual_state!$B:$B,$B$1)</f>
        <v>26944262</v>
      </c>
    </row>
    <row r="28" spans="2:4">
      <c r="B28" s="85" t="s">
        <v>562</v>
      </c>
      <c r="C28" s="174">
        <f>SUM(SUMIFS(Cambium22_MidCase_annual_state!J:J,Cambium22_MidCase_annual_state!$A:$A,$B28,Cambium22_MidCase_annual_state!$B:$B,$B$1),SUMIFS(Cambium22_MidCase_annual_state!BZ:BZ,Cambium22_MidCase_annual_state!$A:$A,$B28,Cambium22_MidCase_annual_state!$B:$B,$B$1))</f>
        <v>22227818</v>
      </c>
      <c r="D28" s="174">
        <f>SUMIFS(Cambium22_MidCase_annual_state!K:K,Cambium22_MidCase_annual_state!$A:$A,$B28,Cambium22_MidCase_annual_state!$B:$B,$B$1)</f>
        <v>39763480</v>
      </c>
    </row>
    <row r="29" spans="2:4">
      <c r="B29" s="85" t="s">
        <v>563</v>
      </c>
      <c r="C29" s="174">
        <f>SUM(SUMIFS(Cambium22_MidCase_annual_state!J:J,Cambium22_MidCase_annual_state!$A:$A,$B29,Cambium22_MidCase_annual_state!$B:$B,$B$1),SUMIFS(Cambium22_MidCase_annual_state!BZ:BZ,Cambium22_MidCase_annual_state!$A:$A,$B29,Cambium22_MidCase_annual_state!$B:$B,$B$1))</f>
        <v>25341504</v>
      </c>
      <c r="D29" s="174">
        <f>SUMIFS(Cambium22_MidCase_annual_state!K:K,Cambium22_MidCase_annual_state!$A:$A,$B29,Cambium22_MidCase_annual_state!$B:$B,$B$1)</f>
        <v>21446326</v>
      </c>
    </row>
    <row r="30" spans="2:4">
      <c r="B30" s="85" t="s">
        <v>564</v>
      </c>
      <c r="C30" s="174">
        <f>SUM(SUMIFS(Cambium22_MidCase_annual_state!J:J,Cambium22_MidCase_annual_state!$A:$A,$B30,Cambium22_MidCase_annual_state!$B:$B,$B$1),SUMIFS(Cambium22_MidCase_annual_state!BZ:BZ,Cambium22_MidCase_annual_state!$A:$A,$B30,Cambium22_MidCase_annual_state!$B:$B,$B$1))</f>
        <v>8778659</v>
      </c>
      <c r="D30" s="174">
        <f>SUMIFS(Cambium22_MidCase_annual_state!K:K,Cambium22_MidCase_annual_state!$A:$A,$B30,Cambium22_MidCase_annual_state!$B:$B,$B$1)</f>
        <v>13843795</v>
      </c>
    </row>
    <row r="31" spans="2:4">
      <c r="B31" s="85" t="s">
        <v>565</v>
      </c>
      <c r="C31" s="174">
        <f>SUM(SUMIFS(Cambium22_MidCase_annual_state!J:J,Cambium22_MidCase_annual_state!$A:$A,$B31,Cambium22_MidCase_annual_state!$B:$B,$B$1),SUMIFS(Cambium22_MidCase_annual_state!BZ:BZ,Cambium22_MidCase_annual_state!$A:$A,$B31,Cambium22_MidCase_annual_state!$B:$B,$B$1))</f>
        <v>20743186</v>
      </c>
      <c r="D31" s="174">
        <f>SUMIFS(Cambium22_MidCase_annual_state!K:K,Cambium22_MidCase_annual_state!$A:$A,$B31,Cambium22_MidCase_annual_state!$B:$B,$B$1)</f>
        <v>18762830</v>
      </c>
    </row>
    <row r="32" spans="2:4">
      <c r="B32" s="85" t="s">
        <v>566</v>
      </c>
      <c r="C32" s="174">
        <f>SUM(SUMIFS(Cambium22_MidCase_annual_state!J:J,Cambium22_MidCase_annual_state!$A:$A,$B32,Cambium22_MidCase_annual_state!$B:$B,$B$1),SUMIFS(Cambium22_MidCase_annual_state!BZ:BZ,Cambium22_MidCase_annual_state!$A:$A,$B32,Cambium22_MidCase_annual_state!$B:$B,$B$1))</f>
        <v>24895854</v>
      </c>
      <c r="D32" s="174">
        <f>SUMIFS(Cambium22_MidCase_annual_state!K:K,Cambium22_MidCase_annual_state!$A:$A,$B32,Cambium22_MidCase_annual_state!$B:$B,$B$1)</f>
        <v>30020412</v>
      </c>
    </row>
    <row r="33" spans="2:8">
      <c r="B33" s="85" t="s">
        <v>567</v>
      </c>
      <c r="C33" s="174">
        <f>SUM(SUMIFS(Cambium22_MidCase_annual_state!J:J,Cambium22_MidCase_annual_state!$A:$A,$B33,Cambium22_MidCase_annual_state!$B:$B,$B$1),SUMIFS(Cambium22_MidCase_annual_state!BZ:BZ,Cambium22_MidCase_annual_state!$A:$A,$B33,Cambium22_MidCase_annual_state!$B:$B,$B$1))</f>
        <v>41209982</v>
      </c>
      <c r="D33" s="174">
        <f>SUMIFS(Cambium22_MidCase_annual_state!K:K,Cambium22_MidCase_annual_state!$A:$A,$B33,Cambium22_MidCase_annual_state!$B:$B,$B$1)</f>
        <v>13722966</v>
      </c>
    </row>
    <row r="34" spans="2:8">
      <c r="B34" s="85" t="s">
        <v>568</v>
      </c>
      <c r="C34" s="174">
        <f>SUM(SUMIFS(Cambium22_MidCase_annual_state!J:J,Cambium22_MidCase_annual_state!$A:$A,$B34,Cambium22_MidCase_annual_state!$B:$B,$B$1),SUMIFS(Cambium22_MidCase_annual_state!BZ:BZ,Cambium22_MidCase_annual_state!$A:$A,$B34,Cambium22_MidCase_annual_state!$B:$B,$B$1))</f>
        <v>40042748</v>
      </c>
      <c r="D34" s="174">
        <f>SUMIFS(Cambium22_MidCase_annual_state!K:K,Cambium22_MidCase_annual_state!$A:$A,$B34,Cambium22_MidCase_annual_state!$B:$B,$B$1)</f>
        <v>21927466</v>
      </c>
    </row>
    <row r="35" spans="2:8">
      <c r="B35" s="85" t="s">
        <v>569</v>
      </c>
      <c r="C35" s="174">
        <f>SUM(SUMIFS(Cambium22_MidCase_annual_state!J:J,Cambium22_MidCase_annual_state!$A:$A,$B35,Cambium22_MidCase_annual_state!$B:$B,$B$1),SUMIFS(Cambium22_MidCase_annual_state!BZ:BZ,Cambium22_MidCase_annual_state!$A:$A,$B35,Cambium22_MidCase_annual_state!$B:$B,$B$1))</f>
        <v>19023486.5</v>
      </c>
      <c r="D35" s="174">
        <f>SUMIFS(Cambium22_MidCase_annual_state!K:K,Cambium22_MidCase_annual_state!$A:$A,$B35,Cambium22_MidCase_annual_state!$B:$B,$B$1)</f>
        <v>28949594</v>
      </c>
    </row>
    <row r="36" spans="2:8">
      <c r="B36" s="85" t="s">
        <v>570</v>
      </c>
      <c r="C36" s="174">
        <f>SUM(SUMIFS(Cambium22_MidCase_annual_state!J:J,Cambium22_MidCase_annual_state!$A:$A,$B36,Cambium22_MidCase_annual_state!$B:$B,$B$1),SUMIFS(Cambium22_MidCase_annual_state!BZ:BZ,Cambium22_MidCase_annual_state!$A:$A,$B36,Cambium22_MidCase_annual_state!$B:$B,$B$1))</f>
        <v>59616756</v>
      </c>
      <c r="D36" s="174">
        <f>SUMIFS(Cambium22_MidCase_annual_state!K:K,Cambium22_MidCase_annual_state!$A:$A,$B36,Cambium22_MidCase_annual_state!$B:$B,$B$1)</f>
        <v>47608156</v>
      </c>
    </row>
    <row r="37" spans="2:8">
      <c r="B37" s="85" t="s">
        <v>571</v>
      </c>
      <c r="C37" s="174">
        <f>SUM(SUMIFS(Cambium22_MidCase_annual_state!J:J,Cambium22_MidCase_annual_state!$A:$A,$B37,Cambium22_MidCase_annual_state!$B:$B,$B$1),SUMIFS(Cambium22_MidCase_annual_state!BZ:BZ,Cambium22_MidCase_annual_state!$A:$A,$B37,Cambium22_MidCase_annual_state!$B:$B,$B$1))</f>
        <v>29385446</v>
      </c>
      <c r="D37" s="174">
        <f>SUMIFS(Cambium22_MidCase_annual_state!K:K,Cambium22_MidCase_annual_state!$A:$A,$B37,Cambium22_MidCase_annual_state!$B:$B,$B$1)</f>
        <v>72480580</v>
      </c>
    </row>
    <row r="38" spans="2:8">
      <c r="B38" s="85" t="s">
        <v>572</v>
      </c>
      <c r="C38" s="174">
        <f>SUM(SUMIFS(Cambium22_MidCase_annual_state!J:J,Cambium22_MidCase_annual_state!$A:$A,$B38,Cambium22_MidCase_annual_state!$B:$B,$B$1),SUMIFS(Cambium22_MidCase_annual_state!BZ:BZ,Cambium22_MidCase_annual_state!$A:$A,$B38,Cambium22_MidCase_annual_state!$B:$B,$B$1))</f>
        <v>59785850</v>
      </c>
      <c r="D38" s="174">
        <f>SUMIFS(Cambium22_MidCase_annual_state!K:K,Cambium22_MidCase_annual_state!$A:$A,$B38,Cambium22_MidCase_annual_state!$B:$B,$B$1)</f>
        <v>61248250</v>
      </c>
    </row>
    <row r="39" spans="2:8">
      <c r="B39" s="85" t="s">
        <v>573</v>
      </c>
      <c r="C39" s="174">
        <f>SUM(SUMIFS(Cambium22_MidCase_annual_state!J:J,Cambium22_MidCase_annual_state!$A:$A,$B39,Cambium22_MidCase_annual_state!$B:$B,$B$1),SUMIFS(Cambium22_MidCase_annual_state!BZ:BZ,Cambium22_MidCase_annual_state!$A:$A,$B39,Cambium22_MidCase_annual_state!$B:$B,$B$1))</f>
        <v>24911482</v>
      </c>
      <c r="D39" s="174">
        <f>SUMIFS(Cambium22_MidCase_annual_state!K:K,Cambium22_MidCase_annual_state!$A:$A,$B39,Cambium22_MidCase_annual_state!$B:$B,$B$1)</f>
        <v>96271670</v>
      </c>
    </row>
    <row r="40" spans="2:8">
      <c r="B40" s="85" t="s">
        <v>574</v>
      </c>
      <c r="C40" s="174">
        <f>SUM(SUMIFS(Cambium22_MidCase_annual_state!J:J,Cambium22_MidCase_annual_state!$A:$A,$B40,Cambium22_MidCase_annual_state!$B:$B,$B$1),SUMIFS(Cambium22_MidCase_annual_state!BZ:BZ,Cambium22_MidCase_annual_state!$A:$A,$B40,Cambium22_MidCase_annual_state!$B:$B,$B$1))</f>
        <v>6158901.5</v>
      </c>
      <c r="D40" s="174">
        <f>SUMIFS(Cambium22_MidCase_annual_state!K:K,Cambium22_MidCase_annual_state!$A:$A,$B40,Cambium22_MidCase_annual_state!$B:$B,$B$1)</f>
        <v>4930804</v>
      </c>
    </row>
    <row r="41" spans="2:8">
      <c r="B41" s="85" t="s">
        <v>575</v>
      </c>
      <c r="C41" s="174">
        <f>SUM(SUMIFS(Cambium22_MidCase_annual_state!J:J,Cambium22_MidCase_annual_state!$A:$A,$B41,Cambium22_MidCase_annual_state!$B:$B,$B$1),SUMIFS(Cambium22_MidCase_annual_state!BZ:BZ,Cambium22_MidCase_annual_state!$A:$A,$B41,Cambium22_MidCase_annual_state!$B:$B,$B$1))</f>
        <v>25458424</v>
      </c>
      <c r="D41" s="174">
        <f>SUMIFS(Cambium22_MidCase_annual_state!K:K,Cambium22_MidCase_annual_state!$A:$A,$B41,Cambium22_MidCase_annual_state!$B:$B,$B$1)</f>
        <v>21783330</v>
      </c>
    </row>
    <row r="42" spans="2:8">
      <c r="B42" s="85" t="s">
        <v>576</v>
      </c>
      <c r="C42" s="174">
        <f>SUM(SUMIFS(Cambium22_MidCase_annual_state!J:J,Cambium22_MidCase_annual_state!$A:$A,$B42,Cambium22_MidCase_annual_state!$B:$B,$B$1),SUMIFS(Cambium22_MidCase_annual_state!BZ:BZ,Cambium22_MidCase_annual_state!$A:$A,$B42,Cambium22_MidCase_annual_state!$B:$B,$B$1))</f>
        <v>8487187</v>
      </c>
      <c r="D42" s="174">
        <f>SUMIFS(Cambium22_MidCase_annual_state!K:K,Cambium22_MidCase_annual_state!$A:$A,$B42,Cambium22_MidCase_annual_state!$B:$B,$B$1)</f>
        <v>14232429</v>
      </c>
    </row>
    <row r="43" spans="2:8">
      <c r="B43" s="85" t="s">
        <v>577</v>
      </c>
      <c r="C43" s="174">
        <f>SUM(SUMIFS(Cambium22_MidCase_annual_state!J:J,Cambium22_MidCase_annual_state!$A:$A,$B43,Cambium22_MidCase_annual_state!$B:$B,$B$1),SUMIFS(Cambium22_MidCase_annual_state!BZ:BZ,Cambium22_MidCase_annual_state!$A:$A,$B43,Cambium22_MidCase_annual_state!$B:$B,$B$1))</f>
        <v>45261704</v>
      </c>
      <c r="D43" s="174">
        <f>SUMIFS(Cambium22_MidCase_annual_state!K:K,Cambium22_MidCase_annual_state!$A:$A,$B43,Cambium22_MidCase_annual_state!$B:$B,$B$1)</f>
        <v>20776046</v>
      </c>
    </row>
    <row r="44" spans="2:8">
      <c r="B44" s="85" t="s">
        <v>578</v>
      </c>
      <c r="C44" s="174">
        <f>SUM(SUMIFS(Cambium22_MidCase_annual_state!J:J,Cambium22_MidCase_annual_state!$A:$A,$B44,Cambium22_MidCase_annual_state!$B:$B,$B$1),SUMIFS(Cambium22_MidCase_annual_state!BZ:BZ,Cambium22_MidCase_annual_state!$A:$A,$B44,Cambium22_MidCase_annual_state!$B:$B,$B$1))</f>
        <v>285643400</v>
      </c>
      <c r="D44" s="174">
        <f>SUMIFS(Cambium22_MidCase_annual_state!K:K,Cambium22_MidCase_annual_state!$A:$A,$B44,Cambium22_MidCase_annual_state!$B:$B,$B$1)</f>
        <v>296760700</v>
      </c>
    </row>
    <row r="45" spans="2:8">
      <c r="B45" s="85" t="s">
        <v>579</v>
      </c>
      <c r="C45" s="174">
        <f>SUM(SUMIFS(Cambium22_MidCase_annual_state!J:J,Cambium22_MidCase_annual_state!$A:$A,$B45,Cambium22_MidCase_annual_state!$B:$B,$B$1),SUMIFS(Cambium22_MidCase_annual_state!BZ:BZ,Cambium22_MidCase_annual_state!$A:$A,$B45,Cambium22_MidCase_annual_state!$B:$B,$B$1))</f>
        <v>18161794</v>
      </c>
      <c r="D45" s="174">
        <f>SUMIFS(Cambium22_MidCase_annual_state!K:K,Cambium22_MidCase_annual_state!$A:$A,$B45,Cambium22_MidCase_annual_state!$B:$B,$B$1)</f>
        <v>16343501</v>
      </c>
    </row>
    <row r="46" spans="2:8">
      <c r="B46" s="85" t="s">
        <v>580</v>
      </c>
      <c r="C46" s="174">
        <f>SUM(SUMIFS(Cambium22_MidCase_annual_state!J:J,Cambium22_MidCase_annual_state!$A:$A,$B46,Cambium22_MidCase_annual_state!$B:$B,$B$1),SUMIFS(Cambium22_MidCase_annual_state!BZ:BZ,Cambium22_MidCase_annual_state!$A:$A,$B46,Cambium22_MidCase_annual_state!$B:$B,$B$1))</f>
        <v>24088903.199999999</v>
      </c>
      <c r="D46" s="174">
        <f>SUMIFS(Cambium22_MidCase_annual_state!K:K,Cambium22_MidCase_annual_state!$A:$A,$B46,Cambium22_MidCase_annual_state!$B:$B,$B$1)</f>
        <v>21431764</v>
      </c>
      <c r="G46" s="177"/>
      <c r="H46" s="177"/>
    </row>
    <row r="47" spans="2:8">
      <c r="B47" s="85" t="s">
        <v>581</v>
      </c>
      <c r="C47" s="174">
        <f>SUM(SUMIFS(Cambium22_MidCase_annual_state!J:J,Cambium22_MidCase_annual_state!$A:$A,$B47,Cambium22_MidCase_annual_state!$B:$B,$B$1),SUMIFS(Cambium22_MidCase_annual_state!BZ:BZ,Cambium22_MidCase_annual_state!$A:$A,$B47,Cambium22_MidCase_annual_state!$B:$B,$B$1))</f>
        <v>50391864</v>
      </c>
      <c r="D47" s="174">
        <f>SUMIFS(Cambium22_MidCase_annual_state!K:K,Cambium22_MidCase_annual_state!$A:$A,$B47,Cambium22_MidCase_annual_state!$B:$B,$B$1)</f>
        <v>33529628</v>
      </c>
    </row>
    <row r="48" spans="2:8">
      <c r="B48" s="85" t="s">
        <v>582</v>
      </c>
      <c r="C48" s="174">
        <f>SUM(SUMIFS(Cambium22_MidCase_annual_state!J:J,Cambium22_MidCase_annual_state!$A:$A,$B48,Cambium22_MidCase_annual_state!$B:$B,$B$1),SUMIFS(Cambium22_MidCase_annual_state!BZ:BZ,Cambium22_MidCase_annual_state!$A:$A,$B48,Cambium22_MidCase_annual_state!$B:$B,$B$1))</f>
        <v>94799447</v>
      </c>
      <c r="D48" s="174">
        <f>SUMIFS(Cambium22_MidCase_annual_state!K:K,Cambium22_MidCase_annual_state!$A:$A,$B48,Cambium22_MidCase_annual_state!$B:$B,$B$1)</f>
        <v>93715930</v>
      </c>
    </row>
    <row r="49" spans="2:9">
      <c r="B49" s="85" t="s">
        <v>583</v>
      </c>
      <c r="C49" s="174">
        <f>SUM(SUMIFS(Cambium22_MidCase_annual_state!J:J,Cambium22_MidCase_annual_state!$A:$A,$B49,Cambium22_MidCase_annual_state!$B:$B,$B$1),SUMIFS(Cambium22_MidCase_annual_state!BZ:BZ,Cambium22_MidCase_annual_state!$A:$A,$B49,Cambium22_MidCase_annual_state!$B:$B,$B$1))</f>
        <v>50932050</v>
      </c>
      <c r="D49" s="174">
        <f>SUMIFS(Cambium22_MidCase_annual_state!K:K,Cambium22_MidCase_annual_state!$A:$A,$B49,Cambium22_MidCase_annual_state!$B:$B,$B$1)</f>
        <v>42092144</v>
      </c>
    </row>
    <row r="50" spans="2:9">
      <c r="B50" s="85" t="s">
        <v>584</v>
      </c>
      <c r="C50" s="174">
        <f>SUM(SUMIFS(Cambium22_MidCase_annual_state!J:J,Cambium22_MidCase_annual_state!$A:$A,$B50,Cambium22_MidCase_annual_state!$B:$B,$B$1),SUMIFS(Cambium22_MidCase_annual_state!BZ:BZ,Cambium22_MidCase_annual_state!$A:$A,$B50,Cambium22_MidCase_annual_state!$B:$B,$B$1))</f>
        <v>68507096</v>
      </c>
      <c r="D50" s="174">
        <f>SUMIFS(Cambium22_MidCase_annual_state!K:K,Cambium22_MidCase_annual_state!$A:$A,$B50,Cambium22_MidCase_annual_state!$B:$B,$B$1)</f>
        <v>53225860</v>
      </c>
    </row>
    <row r="51" spans="2:9">
      <c r="B51" s="85" t="s">
        <v>585</v>
      </c>
      <c r="C51" s="174">
        <f>SUM(SUMIFS(Cambium22_MidCase_annual_state!J:J,Cambium22_MidCase_annual_state!$A:$A,$B51,Cambium22_MidCase_annual_state!$B:$B,$B$1),SUMIFS(Cambium22_MidCase_annual_state!BZ:BZ,Cambium22_MidCase_annual_state!$A:$A,$B51,Cambium22_MidCase_annual_state!$B:$B,$B$1))</f>
        <v>13467738</v>
      </c>
      <c r="D51" s="174">
        <f>SUMIFS(Cambium22_MidCase_annual_state!K:K,Cambium22_MidCase_annual_state!$A:$A,$B51,Cambium22_MidCase_annual_state!$B:$B,$B$1)</f>
        <v>35465444</v>
      </c>
    </row>
    <row r="54" spans="2:9">
      <c r="G54" s="177"/>
      <c r="H54" s="177"/>
      <c r="I54" s="177"/>
    </row>
    <row r="55" spans="2:9">
      <c r="G55" s="177"/>
      <c r="H55" s="177"/>
      <c r="I55" s="177"/>
    </row>
    <row r="56" spans="2:9">
      <c r="G56" s="177"/>
      <c r="H56" s="177"/>
      <c r="I56" s="177"/>
    </row>
    <row r="57" spans="2:9">
      <c r="G57" s="177"/>
      <c r="H57" s="177"/>
      <c r="I57" s="177"/>
    </row>
    <row r="58" spans="2:9">
      <c r="G58" s="177"/>
      <c r="H58" s="177"/>
      <c r="I58" s="177"/>
    </row>
    <row r="59" spans="2:9">
      <c r="G59" s="177"/>
      <c r="H59" s="177"/>
      <c r="I59" s="177"/>
    </row>
    <row r="60" spans="2:9">
      <c r="G60" s="177"/>
      <c r="H60" s="177"/>
      <c r="I60" s="177"/>
    </row>
    <row r="61" spans="2:9">
      <c r="G61" s="177"/>
      <c r="H61" s="177"/>
      <c r="I61" s="177"/>
    </row>
    <row r="62" spans="2:9">
      <c r="G62" s="177"/>
      <c r="H62" s="177"/>
      <c r="I62" s="177"/>
    </row>
    <row r="63" spans="2:9">
      <c r="G63" s="177"/>
      <c r="H63" s="177"/>
      <c r="I63" s="177"/>
    </row>
    <row r="64" spans="2:9">
      <c r="G64" s="177"/>
      <c r="H64" s="177"/>
      <c r="I64" s="177"/>
    </row>
    <row r="65" spans="7:11">
      <c r="G65" s="177"/>
      <c r="H65" s="177"/>
      <c r="I65" s="177"/>
    </row>
    <row r="66" spans="7:11">
      <c r="G66" s="177"/>
      <c r="H66" s="177"/>
      <c r="I66" s="177"/>
    </row>
    <row r="67" spans="7:11">
      <c r="G67" s="177"/>
      <c r="H67" s="177"/>
      <c r="I67" s="177"/>
    </row>
    <row r="68" spans="7:11">
      <c r="G68" s="177"/>
      <c r="H68" s="177"/>
      <c r="I68" s="177"/>
    </row>
    <row r="69" spans="7:11">
      <c r="G69" s="177"/>
      <c r="H69" s="177"/>
      <c r="I69" s="177"/>
    </row>
    <row r="70" spans="7:11">
      <c r="G70" s="177"/>
      <c r="H70" s="177"/>
      <c r="I70" s="177"/>
    </row>
    <row r="71" spans="7:11">
      <c r="G71" s="177"/>
      <c r="H71" s="177"/>
      <c r="I71" s="177"/>
    </row>
    <row r="72" spans="7:11">
      <c r="G72" s="177"/>
      <c r="H72" s="177"/>
      <c r="I72" s="177"/>
    </row>
    <row r="73" spans="7:11">
      <c r="G73" s="177"/>
      <c r="H73" s="177"/>
      <c r="I73" s="177"/>
    </row>
    <row r="74" spans="7:11">
      <c r="G74" s="177"/>
      <c r="H74" s="177"/>
      <c r="I74" s="177"/>
    </row>
    <row r="75" spans="7:11">
      <c r="G75" s="177"/>
      <c r="H75" s="177"/>
      <c r="I75" s="177"/>
    </row>
    <row r="76" spans="7:11">
      <c r="G76" s="177"/>
      <c r="H76" s="177"/>
      <c r="I76" s="177"/>
    </row>
    <row r="77" spans="7:11">
      <c r="G77" s="177"/>
      <c r="H77" s="177"/>
      <c r="I77" s="177"/>
    </row>
    <row r="78" spans="7:11">
      <c r="G78" s="177"/>
      <c r="H78" s="177"/>
      <c r="I78" s="177"/>
    </row>
    <row r="79" spans="7:11">
      <c r="G79" s="177"/>
      <c r="H79" s="177"/>
      <c r="I79" s="177"/>
      <c r="K79" s="178"/>
    </row>
    <row r="80" spans="7:11">
      <c r="G80" s="177"/>
      <c r="H80" s="177"/>
      <c r="I80" s="177"/>
    </row>
    <row r="81" spans="7:9">
      <c r="G81" s="177"/>
      <c r="H81" s="177"/>
      <c r="I81" s="177"/>
    </row>
    <row r="82" spans="7:9">
      <c r="G82" s="177"/>
      <c r="H82" s="177"/>
      <c r="I82" s="177"/>
    </row>
    <row r="83" spans="7:9">
      <c r="G83" s="177"/>
      <c r="H83" s="177"/>
      <c r="I83" s="177"/>
    </row>
  </sheetData>
  <conditionalFormatting sqref="B2:B51">
    <cfRule type="duplicateValues" dxfId="0" priority="1"/>
  </conditionalFormatting>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5"/>
  <cols>
    <col min="1" max="1" width="22.5703125" customWidth="1"/>
    <col min="2" max="2" width="22.140625" customWidth="1"/>
    <col min="3" max="32" width="14.28515625" bestFit="1" customWidth="1"/>
  </cols>
  <sheetData>
    <row r="1" spans="1:32">
      <c r="B1" t="s">
        <v>909</v>
      </c>
      <c r="C1" t="s">
        <v>39</v>
      </c>
      <c r="E1">
        <f>IF(B2=TRUE,SUMIFS($B$147:$B$162,$A$147:$A$162,$A10),SUMIFS(E$125:E$140,$A$125:$A$140,$A10))</f>
        <v>0.08</v>
      </c>
    </row>
    <row r="2" spans="1:32">
      <c r="A2" t="str">
        <f>About!B1</f>
        <v>California</v>
      </c>
      <c r="B2" t="b">
        <f>INDEX('Intl Imports'!D:D,MATCH($A2,'Intl Imports'!$B:$B,0))</f>
        <v>1</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9" t="s">
        <v>439</v>
      </c>
      <c r="B5" s="174">
        <f>C5</f>
        <v>109195120</v>
      </c>
      <c r="C5" s="172">
        <f>SUMIFS(Cambium!C:C,Cambium!B:B,About!B2)</f>
        <v>109195120</v>
      </c>
      <c r="D5" s="174">
        <f>C5</f>
        <v>109195120</v>
      </c>
      <c r="E5" s="174">
        <f t="shared" ref="E5:AF5" si="0">D5</f>
        <v>109195120</v>
      </c>
      <c r="F5" s="174">
        <f t="shared" si="0"/>
        <v>109195120</v>
      </c>
      <c r="G5" s="174">
        <f t="shared" si="0"/>
        <v>109195120</v>
      </c>
      <c r="H5" s="174">
        <f t="shared" si="0"/>
        <v>109195120</v>
      </c>
      <c r="I5" s="174">
        <f t="shared" si="0"/>
        <v>109195120</v>
      </c>
      <c r="J5" s="174">
        <f t="shared" si="0"/>
        <v>109195120</v>
      </c>
      <c r="K5" s="174">
        <f t="shared" si="0"/>
        <v>109195120</v>
      </c>
      <c r="L5" s="174">
        <f t="shared" si="0"/>
        <v>109195120</v>
      </c>
      <c r="M5" s="174">
        <f t="shared" si="0"/>
        <v>109195120</v>
      </c>
      <c r="N5" s="174">
        <f t="shared" si="0"/>
        <v>109195120</v>
      </c>
      <c r="O5" s="174">
        <f t="shared" si="0"/>
        <v>109195120</v>
      </c>
      <c r="P5" s="174">
        <f t="shared" si="0"/>
        <v>109195120</v>
      </c>
      <c r="Q5" s="174">
        <f t="shared" si="0"/>
        <v>109195120</v>
      </c>
      <c r="R5" s="174">
        <f t="shared" si="0"/>
        <v>109195120</v>
      </c>
      <c r="S5" s="174">
        <f t="shared" si="0"/>
        <v>109195120</v>
      </c>
      <c r="T5" s="174">
        <f t="shared" si="0"/>
        <v>109195120</v>
      </c>
      <c r="U5" s="174">
        <f t="shared" si="0"/>
        <v>109195120</v>
      </c>
      <c r="V5" s="174">
        <f t="shared" si="0"/>
        <v>109195120</v>
      </c>
      <c r="W5" s="174">
        <f t="shared" si="0"/>
        <v>109195120</v>
      </c>
      <c r="X5" s="174">
        <f t="shared" si="0"/>
        <v>109195120</v>
      </c>
      <c r="Y5" s="174">
        <f t="shared" si="0"/>
        <v>109195120</v>
      </c>
      <c r="Z5" s="174">
        <f t="shared" si="0"/>
        <v>109195120</v>
      </c>
      <c r="AA5" s="174">
        <f t="shared" si="0"/>
        <v>109195120</v>
      </c>
      <c r="AB5" s="174">
        <f t="shared" si="0"/>
        <v>109195120</v>
      </c>
      <c r="AC5" s="174">
        <f t="shared" si="0"/>
        <v>109195120</v>
      </c>
      <c r="AD5" s="174">
        <f t="shared" si="0"/>
        <v>109195120</v>
      </c>
      <c r="AE5" s="174">
        <f t="shared" si="0"/>
        <v>109195120</v>
      </c>
      <c r="AF5" s="174">
        <f t="shared" si="0"/>
        <v>109195120</v>
      </c>
    </row>
    <row r="6" spans="1:32" s="174" customFormat="1">
      <c r="A6" s="179" t="s">
        <v>440</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910</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18304814.958784647</v>
      </c>
      <c r="C10">
        <f>D10</f>
        <v>18304814.958784647</v>
      </c>
      <c r="D10" s="170">
        <f>SUM(D$5*SUMIFS(C$39:C$48,$B$39:$B$48,$A10),D$6*IF($B$2=TRUE,SUMIFS($B$147:$B$162,$A$147:$A$162,$A10),SUMIFS(E$125:E$140,$A$125:$A$140,$A10)))</f>
        <v>18304814.958784647</v>
      </c>
      <c r="E10">
        <f t="shared" ref="E10:N10" si="1">SUM(E$5*SUMIFS(D$39:D$48,$B$39:$B$48,$A10),E$6*IF($B$2=TRUE,SUMIFS($B$147:$B$162,$A$147:$A$162,$A10),SUMIFS(F$125:F$140,$A$125:$A$140,$A10)))</f>
        <v>18693942.683794796</v>
      </c>
      <c r="F10">
        <f t="shared" si="1"/>
        <v>15240221.612011129</v>
      </c>
      <c r="G10">
        <f t="shared" si="1"/>
        <v>14995102.185281582</v>
      </c>
      <c r="H10">
        <f t="shared" si="1"/>
        <v>14194506.384774378</v>
      </c>
      <c r="I10">
        <f t="shared" si="1"/>
        <v>13915689.368329993</v>
      </c>
      <c r="J10">
        <f t="shared" si="1"/>
        <v>10123658.325212512</v>
      </c>
      <c r="K10">
        <f t="shared" si="1"/>
        <v>9750279.964876866</v>
      </c>
      <c r="L10">
        <f t="shared" si="1"/>
        <v>8866485.1172981132</v>
      </c>
      <c r="M10">
        <f t="shared" si="1"/>
        <v>8866485.1172981132</v>
      </c>
      <c r="N10">
        <f t="shared" si="1"/>
        <v>8866485.1172981132</v>
      </c>
      <c r="O10">
        <f t="shared" ref="O10:AE10" si="2">SUM(O$5*SUMIFS(N$39:N$48,$B$39:$B$48,$A10),O$6*IF($B$2=TRUE,SUMIFS($B$147:$B$162,$A$147:$A$162,$A10),SUMIFS(P$125:P$140,$A$125:$A$140,$A10)))</f>
        <v>8866485.1172981132</v>
      </c>
      <c r="P10">
        <f t="shared" si="2"/>
        <v>8866485.1172981132</v>
      </c>
      <c r="Q10">
        <f t="shared" si="2"/>
        <v>8866485.1172981132</v>
      </c>
      <c r="R10">
        <f t="shared" si="2"/>
        <v>8866485.1172981132</v>
      </c>
      <c r="S10">
        <f t="shared" si="2"/>
        <v>8866485.1172981132</v>
      </c>
      <c r="T10">
        <f t="shared" si="2"/>
        <v>8866485.1172981132</v>
      </c>
      <c r="U10">
        <f t="shared" si="2"/>
        <v>8866485.1172981132</v>
      </c>
      <c r="V10">
        <f t="shared" si="2"/>
        <v>8866485.1172981132</v>
      </c>
      <c r="W10">
        <f t="shared" si="2"/>
        <v>8866485.1172981132</v>
      </c>
      <c r="X10">
        <f t="shared" si="2"/>
        <v>8866485.1172981132</v>
      </c>
      <c r="Y10">
        <f t="shared" si="2"/>
        <v>8866485.1172981132</v>
      </c>
      <c r="Z10">
        <f t="shared" si="2"/>
        <v>8866485.1172981132</v>
      </c>
      <c r="AA10">
        <f t="shared" si="2"/>
        <v>8866485.1172981132</v>
      </c>
      <c r="AB10">
        <f t="shared" si="2"/>
        <v>8866485.1172981132</v>
      </c>
      <c r="AC10">
        <f t="shared" si="2"/>
        <v>8866485.1172981132</v>
      </c>
      <c r="AD10">
        <f t="shared" si="2"/>
        <v>8866485.1172981132</v>
      </c>
      <c r="AE10">
        <f t="shared" si="2"/>
        <v>8866485.1172981132</v>
      </c>
      <c r="AF10">
        <f>SUM(AF$5*SUMIFS(AE$39:AE$48,$B$39:$B$48,$A10),AF$6*IF($B$2=TRUE,SUMIFS($B$147:$B$162,$A$147:$A$162,$A10),SUMIFS(AG$125:AG$140,$A$125:$A$140,$A10)))</f>
        <v>8866485.1172981132</v>
      </c>
    </row>
    <row r="11" spans="1:32">
      <c r="A11" s="100" t="s">
        <v>347</v>
      </c>
      <c r="B11">
        <f t="shared" ref="B11:B33" si="3">D11</f>
        <v>33786560.477939159</v>
      </c>
      <c r="C11">
        <f t="shared" ref="C11:C33" si="4">D11</f>
        <v>33786560.477939159</v>
      </c>
      <c r="D11" s="170">
        <f t="shared" ref="D11:D33" si="5">SUM(D$5*SUMIFS(C$39:C$48,$B$39:$B$48,$A11),D$6*IF($B$2=TRUE,SUMIFS($B$147:$B$162,$A$147:$A$162,$A11),SUMIFS(E$125:E$140,$A$125:$A$140,$A11)))</f>
        <v>33786560.477939159</v>
      </c>
      <c r="E11">
        <f t="shared" ref="E11:N11" si="6">SUM(E$5*SUMIFS(D$39:D$48,$B$39:$B$48,$A11),E$6*IF($B$2=TRUE,SUMIFS($B$147:$B$162,$A$147:$A$162,$A11),SUMIFS(F$125:F$140,$A$125:$A$140,$A11)))</f>
        <v>27617349.382235978</v>
      </c>
      <c r="F11">
        <f t="shared" si="6"/>
        <v>29622070.808967974</v>
      </c>
      <c r="G11">
        <f t="shared" si="6"/>
        <v>27797348.684574731</v>
      </c>
      <c r="H11">
        <f t="shared" si="6"/>
        <v>26791651.510909546</v>
      </c>
      <c r="I11">
        <f t="shared" si="6"/>
        <v>24011362.553013604</v>
      </c>
      <c r="J11">
        <f t="shared" si="6"/>
        <v>18602994.931672759</v>
      </c>
      <c r="K11">
        <f t="shared" si="6"/>
        <v>16285392.295977358</v>
      </c>
      <c r="L11">
        <f t="shared" si="6"/>
        <v>11845282.87444347</v>
      </c>
      <c r="M11">
        <f t="shared" si="6"/>
        <v>11845282.87444347</v>
      </c>
      <c r="N11">
        <f t="shared" si="6"/>
        <v>11845282.87444347</v>
      </c>
      <c r="O11">
        <f t="shared" ref="O11:AF11" si="7">SUM(O$5*SUMIFS(N$39:N$48,$B$39:$B$48,$A11),O$6*IF($B$2=TRUE,SUMIFS($B$147:$B$162,$A$147:$A$162,$A11),SUMIFS(P$125:P$140,$A$125:$A$140,$A11)))</f>
        <v>11845282.87444347</v>
      </c>
      <c r="P11">
        <f t="shared" si="7"/>
        <v>11845282.87444347</v>
      </c>
      <c r="Q11">
        <f t="shared" si="7"/>
        <v>11845282.87444347</v>
      </c>
      <c r="R11">
        <f t="shared" si="7"/>
        <v>11845282.87444347</v>
      </c>
      <c r="S11">
        <f t="shared" si="7"/>
        <v>11845282.87444347</v>
      </c>
      <c r="T11">
        <f t="shared" si="7"/>
        <v>11845282.87444347</v>
      </c>
      <c r="U11">
        <f t="shared" si="7"/>
        <v>11845282.87444347</v>
      </c>
      <c r="V11">
        <f t="shared" si="7"/>
        <v>11845282.87444347</v>
      </c>
      <c r="W11">
        <f t="shared" si="7"/>
        <v>11845282.87444347</v>
      </c>
      <c r="X11">
        <f t="shared" si="7"/>
        <v>11845282.87444347</v>
      </c>
      <c r="Y11">
        <f t="shared" si="7"/>
        <v>11845282.87444347</v>
      </c>
      <c r="Z11">
        <f t="shared" si="7"/>
        <v>11845282.87444347</v>
      </c>
      <c r="AA11">
        <f t="shared" si="7"/>
        <v>11845282.87444347</v>
      </c>
      <c r="AB11">
        <f t="shared" si="7"/>
        <v>11845282.87444347</v>
      </c>
      <c r="AC11">
        <f t="shared" si="7"/>
        <v>11845282.87444347</v>
      </c>
      <c r="AD11">
        <f t="shared" si="7"/>
        <v>11845282.87444347</v>
      </c>
      <c r="AE11">
        <f t="shared" si="7"/>
        <v>11845282.87444347</v>
      </c>
      <c r="AF11">
        <f t="shared" si="7"/>
        <v>11845282.87444347</v>
      </c>
    </row>
    <row r="12" spans="1:32">
      <c r="A12" s="100" t="s">
        <v>348</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5759958.110557165</v>
      </c>
      <c r="C13">
        <f t="shared" si="4"/>
        <v>5759958.110557165</v>
      </c>
      <c r="D13" s="170">
        <f t="shared" si="5"/>
        <v>5759958.110557165</v>
      </c>
      <c r="E13">
        <f t="shared" ref="E13:N13" si="10">SUM(E$5*SUMIFS(D$39:D$48,$B$39:$B$48,$A13),E$6*IF($B$2=TRUE,SUMIFS($B$147:$B$162,$A$147:$A$162,$A13),SUMIFS(F$125:F$140,$A$125:$A$140,$A13)))</f>
        <v>6513142.4856025325</v>
      </c>
      <c r="F13">
        <f t="shared" si="10"/>
        <v>6266814.3582600746</v>
      </c>
      <c r="G13">
        <f t="shared" si="10"/>
        <v>6351616.413685238</v>
      </c>
      <c r="H13">
        <f t="shared" si="10"/>
        <v>6269180.8468729313</v>
      </c>
      <c r="I13">
        <f t="shared" si="10"/>
        <v>6359845.6861456027</v>
      </c>
      <c r="J13">
        <f t="shared" si="10"/>
        <v>6088191.374021126</v>
      </c>
      <c r="K13">
        <f t="shared" si="10"/>
        <v>5853946.2822800921</v>
      </c>
      <c r="L13">
        <f t="shared" si="10"/>
        <v>5870339.499685443</v>
      </c>
      <c r="M13">
        <f t="shared" si="10"/>
        <v>5870339.499685443</v>
      </c>
      <c r="N13">
        <f t="shared" si="10"/>
        <v>5870339.499685443</v>
      </c>
      <c r="O13">
        <f t="shared" ref="O13:AF13" si="11">SUM(O$5*SUMIFS(N$39:N$48,$B$39:$B$48,$A13),O$6*IF($B$2=TRUE,SUMIFS($B$147:$B$162,$A$147:$A$162,$A13),SUMIFS(P$125:P$140,$A$125:$A$140,$A13)))</f>
        <v>5870339.499685443</v>
      </c>
      <c r="P13">
        <f t="shared" si="11"/>
        <v>5870339.499685443</v>
      </c>
      <c r="Q13">
        <f t="shared" si="11"/>
        <v>5870339.499685443</v>
      </c>
      <c r="R13">
        <f t="shared" si="11"/>
        <v>5870339.499685443</v>
      </c>
      <c r="S13">
        <f t="shared" si="11"/>
        <v>5870339.499685443</v>
      </c>
      <c r="T13">
        <f t="shared" si="11"/>
        <v>5870339.499685443</v>
      </c>
      <c r="U13">
        <f t="shared" si="11"/>
        <v>5870339.499685443</v>
      </c>
      <c r="V13">
        <f t="shared" si="11"/>
        <v>5870339.499685443</v>
      </c>
      <c r="W13">
        <f t="shared" si="11"/>
        <v>5870339.499685443</v>
      </c>
      <c r="X13">
        <f t="shared" si="11"/>
        <v>5870339.499685443</v>
      </c>
      <c r="Y13">
        <f t="shared" si="11"/>
        <v>5870339.499685443</v>
      </c>
      <c r="Z13">
        <f t="shared" si="11"/>
        <v>5870339.499685443</v>
      </c>
      <c r="AA13">
        <f t="shared" si="11"/>
        <v>5870339.499685443</v>
      </c>
      <c r="AB13">
        <f t="shared" si="11"/>
        <v>5870339.499685443</v>
      </c>
      <c r="AC13">
        <f t="shared" si="11"/>
        <v>5870339.499685443</v>
      </c>
      <c r="AD13">
        <f t="shared" si="11"/>
        <v>5870339.499685443</v>
      </c>
      <c r="AE13">
        <f t="shared" si="11"/>
        <v>5870339.499685443</v>
      </c>
      <c r="AF13">
        <f t="shared" si="11"/>
        <v>5870339.499685443</v>
      </c>
    </row>
    <row r="14" spans="1:32">
      <c r="A14" s="100" t="s">
        <v>101</v>
      </c>
      <c r="B14">
        <f t="shared" si="3"/>
        <v>31941272.18125562</v>
      </c>
      <c r="C14">
        <f t="shared" si="4"/>
        <v>31941272.18125562</v>
      </c>
      <c r="D14" s="170">
        <f t="shared" si="5"/>
        <v>31941272.18125562</v>
      </c>
      <c r="E14">
        <f t="shared" ref="E14:N14" si="12">SUM(E$5*SUMIFS(D$39:D$48,$B$39:$B$48,$A14),E$6*IF($B$2=TRUE,SUMIFS($B$147:$B$162,$A$147:$A$162,$A14),SUMIFS(F$125:F$140,$A$125:$A$140,$A14)))</f>
        <v>34098901.029428855</v>
      </c>
      <c r="F14">
        <f t="shared" si="12"/>
        <v>33990191.510097601</v>
      </c>
      <c r="G14">
        <f t="shared" si="12"/>
        <v>35016936.32190641</v>
      </c>
      <c r="H14">
        <f t="shared" si="12"/>
        <v>35583117.335085437</v>
      </c>
      <c r="I14">
        <f t="shared" si="12"/>
        <v>35964405.411258407</v>
      </c>
      <c r="J14">
        <f t="shared" si="12"/>
        <v>38577269.508325353</v>
      </c>
      <c r="K14">
        <f t="shared" si="12"/>
        <v>38335414.045181066</v>
      </c>
      <c r="L14">
        <f t="shared" si="12"/>
        <v>39732298.373145603</v>
      </c>
      <c r="M14">
        <f t="shared" si="12"/>
        <v>39732298.373145603</v>
      </c>
      <c r="N14">
        <f t="shared" si="12"/>
        <v>39732298.373145603</v>
      </c>
      <c r="O14">
        <f t="shared" ref="O14:AF14" si="13">SUM(O$5*SUMIFS(N$39:N$48,$B$39:$B$48,$A14),O$6*IF($B$2=TRUE,SUMIFS($B$147:$B$162,$A$147:$A$162,$A14),SUMIFS(P$125:P$140,$A$125:$A$140,$A14)))</f>
        <v>39732298.373145603</v>
      </c>
      <c r="P14">
        <f t="shared" si="13"/>
        <v>39732298.373145603</v>
      </c>
      <c r="Q14">
        <f t="shared" si="13"/>
        <v>39732298.373145603</v>
      </c>
      <c r="R14">
        <f t="shared" si="13"/>
        <v>39732298.373145603</v>
      </c>
      <c r="S14">
        <f t="shared" si="13"/>
        <v>39732298.373145603</v>
      </c>
      <c r="T14">
        <f t="shared" si="13"/>
        <v>39732298.373145603</v>
      </c>
      <c r="U14">
        <f t="shared" si="13"/>
        <v>39732298.373145603</v>
      </c>
      <c r="V14">
        <f t="shared" si="13"/>
        <v>39732298.373145603</v>
      </c>
      <c r="W14">
        <f t="shared" si="13"/>
        <v>39732298.373145603</v>
      </c>
      <c r="X14">
        <f t="shared" si="13"/>
        <v>39732298.373145603</v>
      </c>
      <c r="Y14">
        <f t="shared" si="13"/>
        <v>39732298.373145603</v>
      </c>
      <c r="Z14">
        <f t="shared" si="13"/>
        <v>39732298.373145603</v>
      </c>
      <c r="AA14">
        <f t="shared" si="13"/>
        <v>39732298.373145603</v>
      </c>
      <c r="AB14">
        <f t="shared" si="13"/>
        <v>39732298.373145603</v>
      </c>
      <c r="AC14">
        <f t="shared" si="13"/>
        <v>39732298.373145603</v>
      </c>
      <c r="AD14">
        <f t="shared" si="13"/>
        <v>39732298.373145603</v>
      </c>
      <c r="AE14">
        <f t="shared" si="13"/>
        <v>39732298.373145603</v>
      </c>
      <c r="AF14">
        <f t="shared" si="13"/>
        <v>39732298.373145603</v>
      </c>
    </row>
    <row r="15" spans="1:32">
      <c r="A15" s="100" t="s">
        <v>100</v>
      </c>
      <c r="B15">
        <f t="shared" si="3"/>
        <v>9503299.507772414</v>
      </c>
      <c r="C15">
        <f t="shared" si="4"/>
        <v>9503299.507772414</v>
      </c>
      <c r="D15" s="170">
        <f t="shared" si="5"/>
        <v>9503299.507772414</v>
      </c>
      <c r="E15">
        <f t="shared" ref="E15:N15" si="14">SUM(E$5*SUMIFS(D$39:D$48,$B$39:$B$48,$A15),E$6*IF($B$2=TRUE,SUMIFS($B$147:$B$162,$A$147:$A$162,$A15),SUMIFS(F$125:F$140,$A$125:$A$140,$A15)))</f>
        <v>10487324.721024487</v>
      </c>
      <c r="F15">
        <f t="shared" si="14"/>
        <v>10569146.806787644</v>
      </c>
      <c r="G15">
        <f t="shared" si="14"/>
        <v>10705314.475806002</v>
      </c>
      <c r="H15">
        <f t="shared" si="14"/>
        <v>10987024.021565232</v>
      </c>
      <c r="I15">
        <f t="shared" si="14"/>
        <v>11378852.892689278</v>
      </c>
      <c r="J15">
        <f t="shared" si="14"/>
        <v>12540250.833139563</v>
      </c>
      <c r="K15">
        <f t="shared" si="14"/>
        <v>12760894.878887361</v>
      </c>
      <c r="L15">
        <f t="shared" si="14"/>
        <v>13031147.19893511</v>
      </c>
      <c r="M15">
        <f t="shared" si="14"/>
        <v>13031147.19893511</v>
      </c>
      <c r="N15">
        <f t="shared" si="14"/>
        <v>13031147.19893511</v>
      </c>
      <c r="O15">
        <f t="shared" ref="O15:AF15" si="15">SUM(O$5*SUMIFS(N$39:N$48,$B$39:$B$48,$A15),O$6*IF($B$2=TRUE,SUMIFS($B$147:$B$162,$A$147:$A$162,$A15),SUMIFS(P$125:P$140,$A$125:$A$140,$A15)))</f>
        <v>13031147.19893511</v>
      </c>
      <c r="P15">
        <f t="shared" si="15"/>
        <v>13031147.19893511</v>
      </c>
      <c r="Q15">
        <f t="shared" si="15"/>
        <v>13031147.19893511</v>
      </c>
      <c r="R15">
        <f t="shared" si="15"/>
        <v>13031147.19893511</v>
      </c>
      <c r="S15">
        <f t="shared" si="15"/>
        <v>13031147.19893511</v>
      </c>
      <c r="T15">
        <f t="shared" si="15"/>
        <v>13031147.19893511</v>
      </c>
      <c r="U15">
        <f t="shared" si="15"/>
        <v>13031147.19893511</v>
      </c>
      <c r="V15">
        <f t="shared" si="15"/>
        <v>13031147.19893511</v>
      </c>
      <c r="W15">
        <f t="shared" si="15"/>
        <v>13031147.19893511</v>
      </c>
      <c r="X15">
        <f t="shared" si="15"/>
        <v>13031147.19893511</v>
      </c>
      <c r="Y15">
        <f t="shared" si="15"/>
        <v>13031147.19893511</v>
      </c>
      <c r="Z15">
        <f t="shared" si="15"/>
        <v>13031147.19893511</v>
      </c>
      <c r="AA15">
        <f t="shared" si="15"/>
        <v>13031147.19893511</v>
      </c>
      <c r="AB15">
        <f t="shared" si="15"/>
        <v>13031147.19893511</v>
      </c>
      <c r="AC15">
        <f t="shared" si="15"/>
        <v>13031147.19893511</v>
      </c>
      <c r="AD15">
        <f t="shared" si="15"/>
        <v>13031147.19893511</v>
      </c>
      <c r="AE15">
        <f t="shared" si="15"/>
        <v>13031147.19893511</v>
      </c>
      <c r="AF15">
        <f t="shared" si="15"/>
        <v>13031147.19893511</v>
      </c>
    </row>
    <row r="16" spans="1:32">
      <c r="A16" s="100" t="s">
        <v>102</v>
      </c>
      <c r="B16">
        <f t="shared" si="3"/>
        <v>8156742.2017726209</v>
      </c>
      <c r="C16">
        <f t="shared" si="4"/>
        <v>8156742.2017726209</v>
      </c>
      <c r="D16" s="170">
        <f t="shared" si="5"/>
        <v>8156742.2017726209</v>
      </c>
      <c r="E16">
        <f t="shared" ref="E16:N16" si="16">SUM(E$5*SUMIFS(D$39:D$48,$B$39:$B$48,$A16),E$6*IF($B$2=TRUE,SUMIFS($B$147:$B$162,$A$147:$A$162,$A16),SUMIFS(F$125:F$140,$A$125:$A$140,$A16)))</f>
        <v>9883178.2077256832</v>
      </c>
      <c r="F16">
        <f t="shared" si="16"/>
        <v>11903005.721289584</v>
      </c>
      <c r="G16">
        <f t="shared" si="16"/>
        <v>12719073.007426236</v>
      </c>
      <c r="H16">
        <f t="shared" si="16"/>
        <v>13738249.528005451</v>
      </c>
      <c r="I16">
        <f t="shared" si="16"/>
        <v>14544407.069805834</v>
      </c>
      <c r="J16">
        <f t="shared" si="16"/>
        <v>19803462.398457564</v>
      </c>
      <c r="K16">
        <f t="shared" si="16"/>
        <v>22940783.337134507</v>
      </c>
      <c r="L16">
        <f t="shared" si="16"/>
        <v>26372084.967140123</v>
      </c>
      <c r="M16">
        <f t="shared" si="16"/>
        <v>26372084.967140123</v>
      </c>
      <c r="N16">
        <f t="shared" si="16"/>
        <v>26372084.967140123</v>
      </c>
      <c r="O16">
        <f t="shared" ref="O16:AF16" si="17">SUM(O$5*SUMIFS(N$39:N$48,$B$39:$B$48,$A16),O$6*IF($B$2=TRUE,SUMIFS($B$147:$B$162,$A$147:$A$162,$A16),SUMIFS(P$125:P$140,$A$125:$A$140,$A16)))</f>
        <v>26372084.967140123</v>
      </c>
      <c r="P16">
        <f t="shared" si="17"/>
        <v>26372084.967140123</v>
      </c>
      <c r="Q16">
        <f t="shared" si="17"/>
        <v>26372084.967140123</v>
      </c>
      <c r="R16">
        <f t="shared" si="17"/>
        <v>26372084.967140123</v>
      </c>
      <c r="S16">
        <f t="shared" si="17"/>
        <v>26372084.967140123</v>
      </c>
      <c r="T16">
        <f t="shared" si="17"/>
        <v>26372084.967140123</v>
      </c>
      <c r="U16">
        <f t="shared" si="17"/>
        <v>26372084.967140123</v>
      </c>
      <c r="V16">
        <f t="shared" si="17"/>
        <v>26372084.967140123</v>
      </c>
      <c r="W16">
        <f t="shared" si="17"/>
        <v>26372084.967140123</v>
      </c>
      <c r="X16">
        <f t="shared" si="17"/>
        <v>26372084.967140123</v>
      </c>
      <c r="Y16">
        <f t="shared" si="17"/>
        <v>26372084.967140123</v>
      </c>
      <c r="Z16">
        <f t="shared" si="17"/>
        <v>26372084.967140123</v>
      </c>
      <c r="AA16">
        <f t="shared" si="17"/>
        <v>26372084.967140123</v>
      </c>
      <c r="AB16">
        <f t="shared" si="17"/>
        <v>26372084.967140123</v>
      </c>
      <c r="AC16">
        <f t="shared" si="17"/>
        <v>26372084.967140123</v>
      </c>
      <c r="AD16">
        <f t="shared" si="17"/>
        <v>26372084.967140123</v>
      </c>
      <c r="AE16">
        <f t="shared" si="17"/>
        <v>26372084.967140123</v>
      </c>
      <c r="AF16">
        <f t="shared" si="17"/>
        <v>26372084.967140123</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257714.25691896843</v>
      </c>
      <c r="C18">
        <f t="shared" si="4"/>
        <v>257714.25691896843</v>
      </c>
      <c r="D18" s="170">
        <f t="shared" si="5"/>
        <v>257714.25691896843</v>
      </c>
      <c r="E18">
        <f t="shared" ref="E18:N18" si="20">SUM(E$5*SUMIFS(D$39:D$48,$B$39:$B$48,$A18),E$6*IF($B$2=TRUE,SUMIFS($B$147:$B$162,$A$147:$A$162,$A18),SUMIFS(F$125:F$140,$A$125:$A$140,$A18)))</f>
        <v>246813.12294893229</v>
      </c>
      <c r="F18">
        <f t="shared" si="20"/>
        <v>248749.02220975401</v>
      </c>
      <c r="G18">
        <f t="shared" si="20"/>
        <v>246514.35797191778</v>
      </c>
      <c r="H18">
        <f t="shared" si="20"/>
        <v>251418.27491085618</v>
      </c>
      <c r="I18">
        <f t="shared" si="20"/>
        <v>250159.1893261486</v>
      </c>
      <c r="J18">
        <f t="shared" si="20"/>
        <v>248427.13750421963</v>
      </c>
      <c r="K18">
        <f t="shared" si="20"/>
        <v>224409.69002786369</v>
      </c>
      <c r="L18">
        <f t="shared" si="20"/>
        <v>226866.70789205516</v>
      </c>
      <c r="M18">
        <f t="shared" si="20"/>
        <v>226866.70789205516</v>
      </c>
      <c r="N18">
        <f t="shared" si="20"/>
        <v>226866.70789205516</v>
      </c>
      <c r="O18">
        <f t="shared" ref="O18:AF18" si="21">SUM(O$5*SUMIFS(N$39:N$48,$B$39:$B$48,$A18),O$6*IF($B$2=TRUE,SUMIFS($B$147:$B$162,$A$147:$A$162,$A18),SUMIFS(P$125:P$140,$A$125:$A$140,$A18)))</f>
        <v>226866.70789205516</v>
      </c>
      <c r="P18">
        <f t="shared" si="21"/>
        <v>226866.70789205516</v>
      </c>
      <c r="Q18">
        <f t="shared" si="21"/>
        <v>226866.70789205516</v>
      </c>
      <c r="R18">
        <f t="shared" si="21"/>
        <v>226866.70789205516</v>
      </c>
      <c r="S18">
        <f t="shared" si="21"/>
        <v>226866.70789205516</v>
      </c>
      <c r="T18">
        <f t="shared" si="21"/>
        <v>226866.70789205516</v>
      </c>
      <c r="U18">
        <f t="shared" si="21"/>
        <v>226866.70789205516</v>
      </c>
      <c r="V18">
        <f t="shared" si="21"/>
        <v>226866.70789205516</v>
      </c>
      <c r="W18">
        <f t="shared" si="21"/>
        <v>226866.70789205516</v>
      </c>
      <c r="X18">
        <f t="shared" si="21"/>
        <v>226866.70789205516</v>
      </c>
      <c r="Y18">
        <f t="shared" si="21"/>
        <v>226866.70789205516</v>
      </c>
      <c r="Z18">
        <f t="shared" si="21"/>
        <v>226866.70789205516</v>
      </c>
      <c r="AA18">
        <f t="shared" si="21"/>
        <v>226866.70789205516</v>
      </c>
      <c r="AB18">
        <f t="shared" si="21"/>
        <v>226866.70789205516</v>
      </c>
      <c r="AC18">
        <f t="shared" si="21"/>
        <v>226866.70789205516</v>
      </c>
      <c r="AD18">
        <f t="shared" si="21"/>
        <v>226866.70789205516</v>
      </c>
      <c r="AE18">
        <f t="shared" si="21"/>
        <v>226866.70789205516</v>
      </c>
      <c r="AF18">
        <f t="shared" si="21"/>
        <v>226866.70789205516</v>
      </c>
    </row>
    <row r="19" spans="1:32">
      <c r="A19" s="100" t="s">
        <v>105</v>
      </c>
      <c r="B19">
        <f t="shared" si="3"/>
        <v>1085394.863805972</v>
      </c>
      <c r="C19">
        <f t="shared" si="4"/>
        <v>1085394.863805972</v>
      </c>
      <c r="D19" s="170">
        <f t="shared" si="5"/>
        <v>1085394.863805972</v>
      </c>
      <c r="E19">
        <f t="shared" ref="E19:N19" si="22">SUM(E$5*SUMIFS(D$39:D$48,$B$39:$B$48,$A19),E$6*IF($B$2=TRUE,SUMIFS($B$147:$B$162,$A$147:$A$162,$A19),SUMIFS(F$125:F$140,$A$125:$A$140,$A19)))</f>
        <v>1206226.0908812012</v>
      </c>
      <c r="F19">
        <f t="shared" si="22"/>
        <v>1110106.0640577176</v>
      </c>
      <c r="G19">
        <f t="shared" si="22"/>
        <v>1118086.5652078195</v>
      </c>
      <c r="H19">
        <f t="shared" si="22"/>
        <v>1135309.8808055143</v>
      </c>
      <c r="I19">
        <f t="shared" si="22"/>
        <v>2543447.4543941733</v>
      </c>
      <c r="J19">
        <f t="shared" si="22"/>
        <v>2988477.4834041996</v>
      </c>
      <c r="K19">
        <f t="shared" si="22"/>
        <v>2845182.470481643</v>
      </c>
      <c r="L19">
        <f t="shared" si="22"/>
        <v>3123170.2229039283</v>
      </c>
      <c r="M19">
        <f t="shared" si="22"/>
        <v>3123170.2229039283</v>
      </c>
      <c r="N19">
        <f t="shared" si="22"/>
        <v>3123170.2229039283</v>
      </c>
      <c r="O19">
        <f t="shared" ref="O19:AF19" si="23">SUM(O$5*SUMIFS(N$39:N$48,$B$39:$B$48,$A19),O$6*IF($B$2=TRUE,SUMIFS($B$147:$B$162,$A$147:$A$162,$A19),SUMIFS(P$125:P$140,$A$125:$A$140,$A19)))</f>
        <v>3123170.2229039283</v>
      </c>
      <c r="P19">
        <f t="shared" si="23"/>
        <v>3123170.2229039283</v>
      </c>
      <c r="Q19">
        <f t="shared" si="23"/>
        <v>3123170.2229039283</v>
      </c>
      <c r="R19">
        <f t="shared" si="23"/>
        <v>3123170.2229039283</v>
      </c>
      <c r="S19">
        <f t="shared" si="23"/>
        <v>3123170.2229039283</v>
      </c>
      <c r="T19">
        <f t="shared" si="23"/>
        <v>3123170.2229039283</v>
      </c>
      <c r="U19">
        <f t="shared" si="23"/>
        <v>3123170.2229039283</v>
      </c>
      <c r="V19">
        <f t="shared" si="23"/>
        <v>3123170.2229039283</v>
      </c>
      <c r="W19">
        <f t="shared" si="23"/>
        <v>3123170.2229039283</v>
      </c>
      <c r="X19">
        <f t="shared" si="23"/>
        <v>3123170.2229039283</v>
      </c>
      <c r="Y19">
        <f t="shared" si="23"/>
        <v>3123170.2229039283</v>
      </c>
      <c r="Z19">
        <f t="shared" si="23"/>
        <v>3123170.2229039283</v>
      </c>
      <c r="AA19">
        <f t="shared" si="23"/>
        <v>3123170.2229039283</v>
      </c>
      <c r="AB19">
        <f t="shared" si="23"/>
        <v>3123170.2229039283</v>
      </c>
      <c r="AC19">
        <f t="shared" si="23"/>
        <v>3123170.2229039283</v>
      </c>
      <c r="AD19">
        <f t="shared" si="23"/>
        <v>3123170.2229039283</v>
      </c>
      <c r="AE19">
        <f t="shared" si="23"/>
        <v>3123170.2229039283</v>
      </c>
      <c r="AF19">
        <f t="shared" si="23"/>
        <v>3123170.2229039283</v>
      </c>
    </row>
    <row r="20" spans="1:32">
      <c r="A20" s="100" t="s">
        <v>106</v>
      </c>
      <c r="B20">
        <f t="shared" si="3"/>
        <v>399363.44119343493</v>
      </c>
      <c r="C20">
        <f t="shared" si="4"/>
        <v>399363.44119343493</v>
      </c>
      <c r="D20" s="170">
        <f t="shared" si="5"/>
        <v>399363.44119343493</v>
      </c>
      <c r="E20">
        <f t="shared" ref="E20:N20" si="24">SUM(E$5*SUMIFS(D$39:D$48,$B$39:$B$48,$A20),E$6*IF($B$2=TRUE,SUMIFS($B$147:$B$162,$A$147:$A$162,$A20),SUMIFS(F$125:F$140,$A$125:$A$140,$A20)))</f>
        <v>448242.2763575344</v>
      </c>
      <c r="F20">
        <f t="shared" si="24"/>
        <v>244814.09631853798</v>
      </c>
      <c r="G20">
        <f t="shared" si="24"/>
        <v>245127.98814006685</v>
      </c>
      <c r="H20">
        <f t="shared" si="24"/>
        <v>244662.21707066117</v>
      </c>
      <c r="I20">
        <f t="shared" si="24"/>
        <v>226950.37503697368</v>
      </c>
      <c r="J20">
        <f t="shared" si="24"/>
        <v>222388.00826271434</v>
      </c>
      <c r="K20">
        <f t="shared" si="24"/>
        <v>198817.03515326261</v>
      </c>
      <c r="L20">
        <f t="shared" si="24"/>
        <v>127445.03855615546</v>
      </c>
      <c r="M20">
        <f t="shared" si="24"/>
        <v>127445.03855615546</v>
      </c>
      <c r="N20">
        <f t="shared" si="24"/>
        <v>127445.03855615546</v>
      </c>
      <c r="O20">
        <f t="shared" ref="O20:AF20" si="25">SUM(O$5*SUMIFS(N$39:N$48,$B$39:$B$48,$A20),O$6*IF($B$2=TRUE,SUMIFS($B$147:$B$162,$A$147:$A$162,$A20),SUMIFS(P$125:P$140,$A$125:$A$140,$A20)))</f>
        <v>127445.03855615546</v>
      </c>
      <c r="P20">
        <f t="shared" si="25"/>
        <v>127445.03855615546</v>
      </c>
      <c r="Q20">
        <f t="shared" si="25"/>
        <v>127445.03855615546</v>
      </c>
      <c r="R20">
        <f t="shared" si="25"/>
        <v>127445.03855615546</v>
      </c>
      <c r="S20">
        <f t="shared" si="25"/>
        <v>127445.03855615546</v>
      </c>
      <c r="T20">
        <f t="shared" si="25"/>
        <v>127445.03855615546</v>
      </c>
      <c r="U20">
        <f t="shared" si="25"/>
        <v>127445.03855615546</v>
      </c>
      <c r="V20">
        <f t="shared" si="25"/>
        <v>127445.03855615546</v>
      </c>
      <c r="W20">
        <f t="shared" si="25"/>
        <v>127445.03855615546</v>
      </c>
      <c r="X20">
        <f t="shared" si="25"/>
        <v>127445.03855615546</v>
      </c>
      <c r="Y20">
        <f t="shared" si="25"/>
        <v>127445.03855615546</v>
      </c>
      <c r="Z20">
        <f t="shared" si="25"/>
        <v>127445.03855615546</v>
      </c>
      <c r="AA20">
        <f t="shared" si="25"/>
        <v>127445.03855615546</v>
      </c>
      <c r="AB20">
        <f t="shared" si="25"/>
        <v>127445.03855615546</v>
      </c>
      <c r="AC20">
        <f t="shared" si="25"/>
        <v>127445.03855615546</v>
      </c>
      <c r="AD20">
        <f t="shared" si="25"/>
        <v>127445.03855615546</v>
      </c>
      <c r="AE20">
        <f t="shared" si="25"/>
        <v>127445.03855615546</v>
      </c>
      <c r="AF20">
        <f t="shared" si="25"/>
        <v>127445.03855615546</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0</v>
      </c>
      <c r="G23">
        <f t="shared" si="30"/>
        <v>0</v>
      </c>
      <c r="H23">
        <f t="shared" si="30"/>
        <v>0</v>
      </c>
      <c r="I23">
        <f t="shared" si="30"/>
        <v>0</v>
      </c>
      <c r="J23">
        <f t="shared" si="30"/>
        <v>0</v>
      </c>
      <c r="K23">
        <f t="shared" si="30"/>
        <v>0</v>
      </c>
      <c r="L23">
        <f t="shared" si="30"/>
        <v>0</v>
      </c>
      <c r="M23">
        <f t="shared" si="30"/>
        <v>0</v>
      </c>
      <c r="N23">
        <f t="shared" si="30"/>
        <v>0</v>
      </c>
      <c r="O23">
        <f t="shared" ref="O23:AF23" si="31">SUM(O$5*SUMIFS(N$39:N$48,$B$39:$B$48,$A23),O$6*IF($B$2=TRUE,SUMIFS($B$147:$B$162,$A$147:$A$162,$A23),SUMIFS(P$125:P$140,$A$125:$A$140,$A23)))</f>
        <v>0</v>
      </c>
      <c r="P23">
        <f t="shared" si="31"/>
        <v>0</v>
      </c>
      <c r="Q23">
        <f t="shared" si="31"/>
        <v>0</v>
      </c>
      <c r="R23">
        <f t="shared" si="31"/>
        <v>0</v>
      </c>
      <c r="S23">
        <f t="shared" si="31"/>
        <v>0</v>
      </c>
      <c r="T23">
        <f t="shared" si="31"/>
        <v>0</v>
      </c>
      <c r="U23">
        <f t="shared" si="31"/>
        <v>0</v>
      </c>
      <c r="V23">
        <f t="shared" si="31"/>
        <v>0</v>
      </c>
      <c r="W23">
        <f t="shared" si="31"/>
        <v>0</v>
      </c>
      <c r="X23">
        <f t="shared" si="31"/>
        <v>0</v>
      </c>
      <c r="Y23">
        <f t="shared" si="31"/>
        <v>0</v>
      </c>
      <c r="Z23">
        <f t="shared" si="31"/>
        <v>0</v>
      </c>
      <c r="AA23">
        <f t="shared" si="31"/>
        <v>0</v>
      </c>
      <c r="AB23">
        <f t="shared" si="31"/>
        <v>0</v>
      </c>
      <c r="AC23">
        <f t="shared" si="31"/>
        <v>0</v>
      </c>
      <c r="AD23">
        <f t="shared" si="31"/>
        <v>0</v>
      </c>
      <c r="AE23">
        <f t="shared" si="31"/>
        <v>0</v>
      </c>
      <c r="AF23">
        <f t="shared" si="31"/>
        <v>0</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416</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417</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418</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419</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420</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421</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422</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901</v>
      </c>
      <c r="C37" t="s">
        <v>904</v>
      </c>
      <c r="D37" t="s">
        <v>904</v>
      </c>
      <c r="E37" t="s">
        <v>904</v>
      </c>
      <c r="F37" t="s">
        <v>904</v>
      </c>
      <c r="G37" t="s">
        <v>904</v>
      </c>
      <c r="H37" t="s">
        <v>904</v>
      </c>
      <c r="I37" t="s">
        <v>904</v>
      </c>
      <c r="J37" t="s">
        <v>904</v>
      </c>
      <c r="K37" t="s">
        <v>904</v>
      </c>
      <c r="L37" t="s">
        <v>905</v>
      </c>
    </row>
    <row r="38" spans="1:32">
      <c r="B38" s="1" t="s">
        <v>902</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2.3601261385945492E-3</v>
      </c>
      <c r="D39">
        <f>SUMPRODUCT(P$57:P$106,$B$57:$B$106)</f>
        <v>2.2602944430935401E-3</v>
      </c>
      <c r="E39">
        <f>SUMPRODUCT(AB$57:AB$106,$B$57:$B$106)</f>
        <v>2.2780232505789089E-3</v>
      </c>
      <c r="F39">
        <f>SUMPRODUCT(AN$57:AN$106,$B$57:$B$106)</f>
        <v>2.2575583778095373E-3</v>
      </c>
      <c r="G39">
        <f>SUMPRODUCT(AZ$57:AZ$106,$B$57:$B$106)</f>
        <v>2.3024680490378708E-3</v>
      </c>
      <c r="H39">
        <f>SUMPRODUCT(BL$57:BL$106,$B$57:$B$106)</f>
        <v>2.2909374459788002E-3</v>
      </c>
      <c r="I39">
        <f>SUMPRODUCT(BX$57:BX$106,$B$57:$B$106)</f>
        <v>2.2750754567074025E-3</v>
      </c>
      <c r="J39">
        <f>SUMPRODUCT(CJ$57:CJ$106,$B$57:$B$106)</f>
        <v>2.055125632243123E-3</v>
      </c>
      <c r="K39">
        <f>SUMPRODUCT(CV$57:CV$106,$B$57:$B$106)</f>
        <v>2.0776268013813727E-3</v>
      </c>
      <c r="L39" s="156">
        <f>K39</f>
        <v>2.0776268013813727E-3</v>
      </c>
      <c r="M39" s="156">
        <f t="shared" ref="M39:AE50" si="53">L39</f>
        <v>2.0776268013813727E-3</v>
      </c>
      <c r="N39" s="156">
        <f t="shared" si="53"/>
        <v>2.0776268013813727E-3</v>
      </c>
      <c r="O39" s="156">
        <f t="shared" si="53"/>
        <v>2.0776268013813727E-3</v>
      </c>
      <c r="P39" s="156">
        <f t="shared" si="53"/>
        <v>2.0776268013813727E-3</v>
      </c>
      <c r="Q39" s="156">
        <f t="shared" si="53"/>
        <v>2.0776268013813727E-3</v>
      </c>
      <c r="R39" s="156">
        <f t="shared" si="53"/>
        <v>2.0776268013813727E-3</v>
      </c>
      <c r="S39" s="156">
        <f t="shared" si="53"/>
        <v>2.0776268013813727E-3</v>
      </c>
      <c r="T39" s="156">
        <f t="shared" si="53"/>
        <v>2.0776268013813727E-3</v>
      </c>
      <c r="U39" s="156">
        <f t="shared" si="53"/>
        <v>2.0776268013813727E-3</v>
      </c>
      <c r="V39" s="156">
        <f t="shared" si="53"/>
        <v>2.0776268013813727E-3</v>
      </c>
      <c r="W39" s="156">
        <f t="shared" si="53"/>
        <v>2.0776268013813727E-3</v>
      </c>
      <c r="X39" s="156">
        <f t="shared" si="53"/>
        <v>2.0776268013813727E-3</v>
      </c>
      <c r="Y39" s="156">
        <f t="shared" si="53"/>
        <v>2.0776268013813727E-3</v>
      </c>
      <c r="Z39" s="156">
        <f t="shared" si="53"/>
        <v>2.0776268013813727E-3</v>
      </c>
      <c r="AA39" s="156">
        <f t="shared" si="53"/>
        <v>2.0776268013813727E-3</v>
      </c>
      <c r="AB39" s="156">
        <f t="shared" si="53"/>
        <v>2.0776268013813727E-3</v>
      </c>
      <c r="AC39" s="156">
        <f t="shared" si="53"/>
        <v>2.0776268013813727E-3</v>
      </c>
      <c r="AD39" s="156">
        <f t="shared" si="53"/>
        <v>2.0776268013813727E-3</v>
      </c>
      <c r="AE39" s="156">
        <f t="shared" si="53"/>
        <v>2.0776268013813727E-3</v>
      </c>
    </row>
    <row r="40" spans="1:32">
      <c r="B40" s="2" t="s">
        <v>98</v>
      </c>
      <c r="C40">
        <f>SUMPRODUCT(E57:E106,$B$57:$B$106)</f>
        <v>0.16763400194793179</v>
      </c>
      <c r="D40">
        <f>SUMPRODUCT(Q$57:Q$106,$B$57:$B$106)</f>
        <v>0.17119760190560529</v>
      </c>
      <c r="E40">
        <f>SUMPRODUCT(AC$57:AC$106,$B$57:$B$106)</f>
        <v>0.13956870611077793</v>
      </c>
      <c r="F40">
        <f>SUMPRODUCT(AO$57:AO$106,$B$57:$B$106)</f>
        <v>0.13732392239947702</v>
      </c>
      <c r="G40">
        <f>SUMPRODUCT(BA$57:BA$106,$B$57:$B$106)</f>
        <v>0.129992131377065</v>
      </c>
      <c r="H40">
        <f>SUMPRODUCT(BM$57:BM$106,$B$57:$B$106)</f>
        <v>0.12743874788845869</v>
      </c>
      <c r="I40">
        <f>SUMPRODUCT(BY$57:BY$106,$B$57:$B$106)</f>
        <v>9.2711636978030809E-2</v>
      </c>
      <c r="J40">
        <f>SUMPRODUCT(CK$57:CK$106,$B$57:$B$106)</f>
        <v>8.92922684170947E-2</v>
      </c>
      <c r="K40">
        <f>SUMPRODUCT(CW$57:CW$106,$B$57:$B$106)</f>
        <v>8.1198547309606073E-2</v>
      </c>
      <c r="L40" s="156">
        <f t="shared" ref="L40:AA50" si="54">K40</f>
        <v>8.1198547309606073E-2</v>
      </c>
      <c r="M40" s="156">
        <f t="shared" si="54"/>
        <v>8.1198547309606073E-2</v>
      </c>
      <c r="N40" s="156">
        <f t="shared" si="54"/>
        <v>8.1198547309606073E-2</v>
      </c>
      <c r="O40" s="156">
        <f t="shared" si="54"/>
        <v>8.1198547309606073E-2</v>
      </c>
      <c r="P40" s="156">
        <f t="shared" si="54"/>
        <v>8.1198547309606073E-2</v>
      </c>
      <c r="Q40" s="156">
        <f t="shared" si="54"/>
        <v>8.1198547309606073E-2</v>
      </c>
      <c r="R40" s="156">
        <f t="shared" si="54"/>
        <v>8.1198547309606073E-2</v>
      </c>
      <c r="S40" s="156">
        <f t="shared" si="54"/>
        <v>8.1198547309606073E-2</v>
      </c>
      <c r="T40" s="156">
        <f t="shared" si="54"/>
        <v>8.1198547309606073E-2</v>
      </c>
      <c r="U40" s="156">
        <f t="shared" si="54"/>
        <v>8.1198547309606073E-2</v>
      </c>
      <c r="V40" s="156">
        <f t="shared" si="54"/>
        <v>8.1198547309606073E-2</v>
      </c>
      <c r="W40" s="156">
        <f t="shared" si="54"/>
        <v>8.1198547309606073E-2</v>
      </c>
      <c r="X40" s="156">
        <f t="shared" si="54"/>
        <v>8.1198547309606073E-2</v>
      </c>
      <c r="Y40" s="156">
        <f t="shared" si="54"/>
        <v>8.1198547309606073E-2</v>
      </c>
      <c r="Z40" s="156">
        <f t="shared" si="54"/>
        <v>8.1198547309606073E-2</v>
      </c>
      <c r="AA40" s="156">
        <f t="shared" si="54"/>
        <v>8.1198547309606073E-2</v>
      </c>
      <c r="AB40" s="156">
        <f t="shared" si="53"/>
        <v>8.1198547309606073E-2</v>
      </c>
      <c r="AC40" s="156">
        <f t="shared" si="53"/>
        <v>8.1198547309606073E-2</v>
      </c>
      <c r="AD40" s="156">
        <f t="shared" si="53"/>
        <v>8.1198547309606073E-2</v>
      </c>
      <c r="AE40" s="156">
        <f t="shared" si="53"/>
        <v>8.1198547309606073E-2</v>
      </c>
    </row>
    <row r="41" spans="1:32">
      <c r="B41" s="2" t="s">
        <v>105</v>
      </c>
      <c r="C41">
        <f>SUMPRODUCT(F57:F106,$B$57:$B$106)</f>
        <v>9.9399576080503593E-3</v>
      </c>
      <c r="D41">
        <f>SUMPRODUCT(R$57:R$106,$B$57:$B$106)</f>
        <v>1.1046520127284088E-2</v>
      </c>
      <c r="E41">
        <f>SUMPRODUCT(AD$57:AD$106,$B$57:$B$106)</f>
        <v>1.0166260763830082E-2</v>
      </c>
      <c r="F41">
        <f>SUMPRODUCT(AP$57:AP$106,$B$57:$B$106)</f>
        <v>1.0239345542253349E-2</v>
      </c>
      <c r="G41">
        <f>SUMPRODUCT(BB$57:BB$106,$B$57:$B$106)</f>
        <v>1.0397075261289281E-2</v>
      </c>
      <c r="H41">
        <f>SUMPRODUCT(BN$57:BN$106,$B$57:$B$106)</f>
        <v>2.3292684273749354E-2</v>
      </c>
      <c r="I41">
        <f>SUMPRODUCT(BZ$57:BZ$106,$B$57:$B$106)</f>
        <v>2.7368232970522856E-2</v>
      </c>
      <c r="J41">
        <f>SUMPRODUCT(CL$57:CL$106,$B$57:$B$106)</f>
        <v>2.605594893326408E-2</v>
      </c>
      <c r="K41">
        <f>SUMPRODUCT(CX$57:CX$106,$B$57:$B$106)</f>
        <v>2.8601738089613603E-2</v>
      </c>
      <c r="L41" s="156">
        <f t="shared" si="54"/>
        <v>2.8601738089613603E-2</v>
      </c>
      <c r="M41" s="156">
        <f t="shared" si="53"/>
        <v>2.8601738089613603E-2</v>
      </c>
      <c r="N41" s="156">
        <f t="shared" si="53"/>
        <v>2.8601738089613603E-2</v>
      </c>
      <c r="O41" s="156">
        <f t="shared" si="53"/>
        <v>2.8601738089613603E-2</v>
      </c>
      <c r="P41" s="156">
        <f t="shared" si="53"/>
        <v>2.8601738089613603E-2</v>
      </c>
      <c r="Q41" s="156">
        <f t="shared" si="53"/>
        <v>2.8601738089613603E-2</v>
      </c>
      <c r="R41" s="156">
        <f t="shared" si="53"/>
        <v>2.8601738089613603E-2</v>
      </c>
      <c r="S41" s="156">
        <f t="shared" si="53"/>
        <v>2.8601738089613603E-2</v>
      </c>
      <c r="T41" s="156">
        <f t="shared" si="53"/>
        <v>2.8601738089613603E-2</v>
      </c>
      <c r="U41" s="156">
        <f t="shared" si="53"/>
        <v>2.8601738089613603E-2</v>
      </c>
      <c r="V41" s="156">
        <f t="shared" si="53"/>
        <v>2.8601738089613603E-2</v>
      </c>
      <c r="W41" s="156">
        <f t="shared" si="53"/>
        <v>2.8601738089613603E-2</v>
      </c>
      <c r="X41" s="156">
        <f t="shared" si="53"/>
        <v>2.8601738089613603E-2</v>
      </c>
      <c r="Y41" s="156">
        <f t="shared" si="53"/>
        <v>2.8601738089613603E-2</v>
      </c>
      <c r="Z41" s="156">
        <f t="shared" si="53"/>
        <v>2.8601738089613603E-2</v>
      </c>
      <c r="AA41" s="156">
        <f t="shared" si="53"/>
        <v>2.8601738089613603E-2</v>
      </c>
      <c r="AB41" s="156">
        <f t="shared" si="53"/>
        <v>2.8601738089613603E-2</v>
      </c>
      <c r="AC41" s="156">
        <f t="shared" si="53"/>
        <v>2.8601738089613603E-2</v>
      </c>
      <c r="AD41" s="156">
        <f t="shared" si="53"/>
        <v>2.8601738089613603E-2</v>
      </c>
      <c r="AE41" s="156">
        <f t="shared" si="53"/>
        <v>2.8601738089613603E-2</v>
      </c>
    </row>
    <row r="42" spans="1:32">
      <c r="B42" s="2" t="s">
        <v>101</v>
      </c>
      <c r="C42">
        <f>SUMPRODUCT(G57:G106,$B$57:$B$106)</f>
        <v>0.29251556462647432</v>
      </c>
      <c r="D42">
        <f>SUMPRODUCT(S$57:S$106,$B$57:$B$106)</f>
        <v>0.31227495358243901</v>
      </c>
      <c r="E42">
        <f>SUMPRODUCT(AE$57:AE$106,$B$57:$B$106)</f>
        <v>0.31127940067374438</v>
      </c>
      <c r="F42">
        <f>SUMPRODUCT(AQ$57:AQ$106,$B$57:$B$106)</f>
        <v>0.32068224589071759</v>
      </c>
      <c r="G42">
        <f>SUMPRODUCT(BC$57:BC$106,$B$57:$B$106)</f>
        <v>0.32586728541610133</v>
      </c>
      <c r="H42">
        <f>SUMPRODUCT(BO$57:BO$106,$B$57:$B$106)</f>
        <v>0.32935909050934148</v>
      </c>
      <c r="I42">
        <f>SUMPRODUCT(CA$57:CA$106,$B$57:$B$106)</f>
        <v>0.3532874867331558</v>
      </c>
      <c r="J42">
        <f>SUMPRODUCT(CM$57:CM$106,$B$57:$B$106)</f>
        <v>0.35107259413406994</v>
      </c>
      <c r="K42">
        <f>SUMPRODUCT(CY$57:CY$106,$B$57:$B$106)</f>
        <v>0.36386514684122884</v>
      </c>
      <c r="L42" s="156">
        <f t="shared" si="54"/>
        <v>0.36386514684122884</v>
      </c>
      <c r="M42" s="156">
        <f t="shared" si="53"/>
        <v>0.36386514684122884</v>
      </c>
      <c r="N42" s="156">
        <f t="shared" si="53"/>
        <v>0.36386514684122884</v>
      </c>
      <c r="O42" s="156">
        <f t="shared" si="53"/>
        <v>0.36386514684122884</v>
      </c>
      <c r="P42" s="156">
        <f t="shared" si="53"/>
        <v>0.36386514684122884</v>
      </c>
      <c r="Q42" s="156">
        <f t="shared" si="53"/>
        <v>0.36386514684122884</v>
      </c>
      <c r="R42" s="156">
        <f t="shared" si="53"/>
        <v>0.36386514684122884</v>
      </c>
      <c r="S42" s="156">
        <f t="shared" si="53"/>
        <v>0.36386514684122884</v>
      </c>
      <c r="T42" s="156">
        <f t="shared" si="53"/>
        <v>0.36386514684122884</v>
      </c>
      <c r="U42" s="156">
        <f t="shared" si="53"/>
        <v>0.36386514684122884</v>
      </c>
      <c r="V42" s="156">
        <f t="shared" si="53"/>
        <v>0.36386514684122884</v>
      </c>
      <c r="W42" s="156">
        <f t="shared" si="53"/>
        <v>0.36386514684122884</v>
      </c>
      <c r="X42" s="156">
        <f t="shared" si="53"/>
        <v>0.36386514684122884</v>
      </c>
      <c r="Y42" s="156">
        <f t="shared" si="53"/>
        <v>0.36386514684122884</v>
      </c>
      <c r="Z42" s="156">
        <f t="shared" si="53"/>
        <v>0.36386514684122884</v>
      </c>
      <c r="AA42" s="156">
        <f t="shared" si="53"/>
        <v>0.36386514684122884</v>
      </c>
      <c r="AB42" s="156">
        <f t="shared" si="53"/>
        <v>0.36386514684122884</v>
      </c>
      <c r="AC42" s="156">
        <f t="shared" si="53"/>
        <v>0.36386514684122884</v>
      </c>
      <c r="AD42" s="156">
        <f t="shared" si="53"/>
        <v>0.36386514684122884</v>
      </c>
      <c r="AE42" s="156">
        <f t="shared" si="53"/>
        <v>0.36386514684122884</v>
      </c>
    </row>
    <row r="43" spans="1:32">
      <c r="B43" s="2" t="s">
        <v>347</v>
      </c>
      <c r="C43">
        <f>SUMPRODUCT(H57:H106,$B$57:$B$106)</f>
        <v>0.30941456429499009</v>
      </c>
      <c r="D43">
        <f>SUMPRODUCT(T$57:T$106,$B$57:$B$106)</f>
        <v>0.25291743241122844</v>
      </c>
      <c r="E43">
        <f>SUMPRODUCT(AF$57:AF$106,$B$57:$B$106)</f>
        <v>0.27127650767697287</v>
      </c>
      <c r="F43">
        <f>SUMPRODUCT(AR$57:AR$106,$B$57:$B$106)</f>
        <v>0.25456585133634846</v>
      </c>
      <c r="G43">
        <f>SUMPRODUCT(BD$57:BD$106,$B$57:$B$106)</f>
        <v>0.24535575867226986</v>
      </c>
      <c r="H43">
        <f>SUMPRODUCT(BP$57:BP$106,$B$57:$B$106)</f>
        <v>0.21989409923276429</v>
      </c>
      <c r="I43">
        <f>SUMPRODUCT(CB$57:CB$106,$B$57:$B$106)</f>
        <v>0.17036470981187402</v>
      </c>
      <c r="J43">
        <f>SUMPRODUCT(CN$57:CN$106,$B$57:$B$106)</f>
        <v>0.14914029396164735</v>
      </c>
      <c r="K43">
        <f>SUMPRODUCT(CZ$57:CZ$106,$B$57:$B$106)</f>
        <v>0.1084781341367954</v>
      </c>
      <c r="L43" s="156">
        <f t="shared" si="54"/>
        <v>0.1084781341367954</v>
      </c>
      <c r="M43" s="156">
        <f t="shared" si="53"/>
        <v>0.1084781341367954</v>
      </c>
      <c r="N43" s="156">
        <f t="shared" si="53"/>
        <v>0.1084781341367954</v>
      </c>
      <c r="O43" s="156">
        <f t="shared" si="53"/>
        <v>0.1084781341367954</v>
      </c>
      <c r="P43" s="156">
        <f t="shared" si="53"/>
        <v>0.1084781341367954</v>
      </c>
      <c r="Q43" s="156">
        <f t="shared" si="53"/>
        <v>0.1084781341367954</v>
      </c>
      <c r="R43" s="156">
        <f t="shared" si="53"/>
        <v>0.1084781341367954</v>
      </c>
      <c r="S43" s="156">
        <f t="shared" si="53"/>
        <v>0.1084781341367954</v>
      </c>
      <c r="T43" s="156">
        <f t="shared" si="53"/>
        <v>0.1084781341367954</v>
      </c>
      <c r="U43" s="156">
        <f t="shared" si="53"/>
        <v>0.1084781341367954</v>
      </c>
      <c r="V43" s="156">
        <f t="shared" si="53"/>
        <v>0.1084781341367954</v>
      </c>
      <c r="W43" s="156">
        <f t="shared" si="53"/>
        <v>0.1084781341367954</v>
      </c>
      <c r="X43" s="156">
        <f t="shared" si="53"/>
        <v>0.1084781341367954</v>
      </c>
      <c r="Y43" s="156">
        <f t="shared" si="53"/>
        <v>0.1084781341367954</v>
      </c>
      <c r="Z43" s="156">
        <f t="shared" si="53"/>
        <v>0.1084781341367954</v>
      </c>
      <c r="AA43" s="156">
        <f t="shared" si="53"/>
        <v>0.1084781341367954</v>
      </c>
      <c r="AB43" s="156">
        <f t="shared" si="53"/>
        <v>0.1084781341367954</v>
      </c>
      <c r="AC43" s="156">
        <f t="shared" si="53"/>
        <v>0.1084781341367954</v>
      </c>
      <c r="AD43" s="156">
        <f t="shared" si="53"/>
        <v>0.1084781341367954</v>
      </c>
      <c r="AE43" s="156">
        <f t="shared" si="53"/>
        <v>0.1084781341367954</v>
      </c>
    </row>
    <row r="44" spans="1:32">
      <c r="B44" s="2" t="s">
        <v>99</v>
      </c>
      <c r="C44">
        <f>SUMPRODUCT(I57:I106,$B$57:$B$106)</f>
        <v>5.2749226435734167E-2</v>
      </c>
      <c r="D44">
        <f>SUMPRODUCT(U$57:U$106,$B$57:$B$106)</f>
        <v>5.9646827491947739E-2</v>
      </c>
      <c r="E44">
        <f>SUMPRODUCT(AG$57:AG$106,$B$57:$B$106)</f>
        <v>5.7390974599048697E-2</v>
      </c>
      <c r="F44">
        <f>SUMPRODUCT(AS$57:AS$106,$B$57:$B$106)</f>
        <v>5.8167584903842204E-2</v>
      </c>
      <c r="G44">
        <f>SUMPRODUCT(BE$57:BE$106,$B$57:$B$106)</f>
        <v>5.7412646708689286E-2</v>
      </c>
      <c r="H44">
        <f>SUMPRODUCT(BQ$57:BQ$106,$B$57:$B$106)</f>
        <v>5.8242947909628223E-2</v>
      </c>
      <c r="I44">
        <f>SUMPRODUCT(CC$57:CC$106,$B$57:$B$106)</f>
        <v>5.5755159882796286E-2</v>
      </c>
      <c r="J44">
        <f>SUMPRODUCT(CO$57:CO$106,$B$57:$B$106)</f>
        <v>5.3609962444110065E-2</v>
      </c>
      <c r="K44">
        <f>SUMPRODUCT(DA$57:DA$106,$B$57:$B$106)</f>
        <v>5.376009019162617E-2</v>
      </c>
      <c r="L44" s="156">
        <f t="shared" si="54"/>
        <v>5.376009019162617E-2</v>
      </c>
      <c r="M44" s="156">
        <f t="shared" si="53"/>
        <v>5.376009019162617E-2</v>
      </c>
      <c r="N44" s="156">
        <f t="shared" si="53"/>
        <v>5.376009019162617E-2</v>
      </c>
      <c r="O44" s="156">
        <f t="shared" si="53"/>
        <v>5.376009019162617E-2</v>
      </c>
      <c r="P44" s="156">
        <f t="shared" si="53"/>
        <v>5.376009019162617E-2</v>
      </c>
      <c r="Q44" s="156">
        <f t="shared" si="53"/>
        <v>5.376009019162617E-2</v>
      </c>
      <c r="R44" s="156">
        <f t="shared" si="53"/>
        <v>5.376009019162617E-2</v>
      </c>
      <c r="S44" s="156">
        <f t="shared" si="53"/>
        <v>5.376009019162617E-2</v>
      </c>
      <c r="T44" s="156">
        <f t="shared" si="53"/>
        <v>5.376009019162617E-2</v>
      </c>
      <c r="U44" s="156">
        <f t="shared" si="53"/>
        <v>5.376009019162617E-2</v>
      </c>
      <c r="V44" s="156">
        <f t="shared" si="53"/>
        <v>5.376009019162617E-2</v>
      </c>
      <c r="W44" s="156">
        <f t="shared" si="53"/>
        <v>5.376009019162617E-2</v>
      </c>
      <c r="X44" s="156">
        <f t="shared" si="53"/>
        <v>5.376009019162617E-2</v>
      </c>
      <c r="Y44" s="156">
        <f t="shared" si="53"/>
        <v>5.376009019162617E-2</v>
      </c>
      <c r="Z44" s="156">
        <f t="shared" si="53"/>
        <v>5.376009019162617E-2</v>
      </c>
      <c r="AA44" s="156">
        <f t="shared" si="53"/>
        <v>5.376009019162617E-2</v>
      </c>
      <c r="AB44" s="156">
        <f t="shared" si="53"/>
        <v>5.376009019162617E-2</v>
      </c>
      <c r="AC44" s="156">
        <f t="shared" si="53"/>
        <v>5.376009019162617E-2</v>
      </c>
      <c r="AD44" s="156">
        <f t="shared" si="53"/>
        <v>5.376009019162617E-2</v>
      </c>
      <c r="AE44" s="156">
        <f t="shared" si="53"/>
        <v>5.376009019162617E-2</v>
      </c>
    </row>
    <row r="45" spans="1:32">
      <c r="B45" s="2" t="s">
        <v>109</v>
      </c>
      <c r="C45">
        <f>SUMPRODUCT(J57:J106,$B$57:$B$106)</f>
        <v>0</v>
      </c>
      <c r="D45">
        <f>SUMPRODUCT(V$57:V$106,$B$57:$B$106)</f>
        <v>0</v>
      </c>
      <c r="E45">
        <f>SUMPRODUCT(AH$57:AH$106,$B$57:$B$106)</f>
        <v>0</v>
      </c>
      <c r="F45">
        <f>SUMPRODUCT(AT$57:AT$106,$B$57:$B$106)</f>
        <v>0</v>
      </c>
      <c r="G45">
        <f>SUMPRODUCT(BF$57:BF$106,$B$57:$B$106)</f>
        <v>0</v>
      </c>
      <c r="H45">
        <f>SUMPRODUCT(BR$57:BR$106,$B$57:$B$106)</f>
        <v>0</v>
      </c>
      <c r="I45">
        <f>SUMPRODUCT(CD$57:CD$106,$B$57:$B$106)</f>
        <v>0</v>
      </c>
      <c r="J45">
        <f>SUMPRODUCT(CP$57:CP$106,$B$57:$B$106)</f>
        <v>0</v>
      </c>
      <c r="K45">
        <f>SUMPRODUCT(DB$57:DB$106,$B$57:$B$106)</f>
        <v>0</v>
      </c>
      <c r="L45" s="156">
        <f t="shared" si="54"/>
        <v>0</v>
      </c>
      <c r="M45" s="156">
        <f t="shared" si="53"/>
        <v>0</v>
      </c>
      <c r="N45" s="156">
        <f t="shared" si="53"/>
        <v>0</v>
      </c>
      <c r="O45" s="156">
        <f t="shared" si="53"/>
        <v>0</v>
      </c>
      <c r="P45" s="156">
        <f t="shared" si="53"/>
        <v>0</v>
      </c>
      <c r="Q45" s="156">
        <f t="shared" si="53"/>
        <v>0</v>
      </c>
      <c r="R45" s="156">
        <f t="shared" si="53"/>
        <v>0</v>
      </c>
      <c r="S45" s="156">
        <f t="shared" si="53"/>
        <v>0</v>
      </c>
      <c r="T45" s="156">
        <f t="shared" si="53"/>
        <v>0</v>
      </c>
      <c r="U45" s="156">
        <f t="shared" si="53"/>
        <v>0</v>
      </c>
      <c r="V45" s="156">
        <f t="shared" si="53"/>
        <v>0</v>
      </c>
      <c r="W45" s="156">
        <f t="shared" si="53"/>
        <v>0</v>
      </c>
      <c r="X45" s="156">
        <f t="shared" si="53"/>
        <v>0</v>
      </c>
      <c r="Y45" s="156">
        <f t="shared" si="53"/>
        <v>0</v>
      </c>
      <c r="Z45" s="156">
        <f t="shared" si="53"/>
        <v>0</v>
      </c>
      <c r="AA45" s="156">
        <f t="shared" si="53"/>
        <v>0</v>
      </c>
      <c r="AB45" s="156">
        <f t="shared" si="53"/>
        <v>0</v>
      </c>
      <c r="AC45" s="156">
        <f t="shared" si="53"/>
        <v>0</v>
      </c>
      <c r="AD45" s="156">
        <f t="shared" si="53"/>
        <v>0</v>
      </c>
      <c r="AE45" s="156">
        <f t="shared" si="53"/>
        <v>0</v>
      </c>
    </row>
    <row r="46" spans="1:32">
      <c r="B46" s="2" t="s">
        <v>106</v>
      </c>
      <c r="C46">
        <f>SUMPRODUCT(K57:K106,$B$57:$B$106)</f>
        <v>3.6573378113732092E-3</v>
      </c>
      <c r="D46">
        <f>SUMPRODUCT(W$57:W$106,$B$57:$B$106)</f>
        <v>4.1049661959026594E-3</v>
      </c>
      <c r="E46">
        <f>SUMPRODUCT(AI$57:AI$106,$B$57:$B$106)</f>
        <v>2.2419875203080319E-3</v>
      </c>
      <c r="F46">
        <f>SUMPRODUCT(AU$57:AU$106,$B$57:$B$106)</f>
        <v>2.2448621159999352E-3</v>
      </c>
      <c r="G46">
        <f>SUMPRODUCT(BG$57:BG$106,$B$57:$B$106)</f>
        <v>2.2405966225474286E-3</v>
      </c>
      <c r="H46">
        <f>SUMPRODUCT(BS$57:BS$106,$B$57:$B$106)</f>
        <v>2.0783930182683408E-3</v>
      </c>
      <c r="I46">
        <f>SUMPRODUCT(CE$57:CE$106,$B$57:$B$106)</f>
        <v>2.0366112355819045E-3</v>
      </c>
      <c r="J46">
        <f>SUMPRODUCT(CQ$57:CQ$106,$B$57:$B$106)</f>
        <v>1.8207501869429935E-3</v>
      </c>
      <c r="K46">
        <f>SUMPRODUCT(DC$57:DC$106,$B$57:$B$106)</f>
        <v>1.1671312651715155E-3</v>
      </c>
      <c r="L46" s="156">
        <f t="shared" si="54"/>
        <v>1.1671312651715155E-3</v>
      </c>
      <c r="M46" s="156">
        <f t="shared" si="53"/>
        <v>1.1671312651715155E-3</v>
      </c>
      <c r="N46" s="156">
        <f t="shared" si="53"/>
        <v>1.1671312651715155E-3</v>
      </c>
      <c r="O46" s="156">
        <f t="shared" si="53"/>
        <v>1.1671312651715155E-3</v>
      </c>
      <c r="P46" s="156">
        <f t="shared" si="53"/>
        <v>1.1671312651715155E-3</v>
      </c>
      <c r="Q46" s="156">
        <f t="shared" si="53"/>
        <v>1.1671312651715155E-3</v>
      </c>
      <c r="R46" s="156">
        <f t="shared" si="53"/>
        <v>1.1671312651715155E-3</v>
      </c>
      <c r="S46" s="156">
        <f t="shared" si="53"/>
        <v>1.1671312651715155E-3</v>
      </c>
      <c r="T46" s="156">
        <f t="shared" si="53"/>
        <v>1.1671312651715155E-3</v>
      </c>
      <c r="U46" s="156">
        <f t="shared" si="53"/>
        <v>1.1671312651715155E-3</v>
      </c>
      <c r="V46" s="156">
        <f t="shared" si="53"/>
        <v>1.1671312651715155E-3</v>
      </c>
      <c r="W46" s="156">
        <f t="shared" si="53"/>
        <v>1.1671312651715155E-3</v>
      </c>
      <c r="X46" s="156">
        <f t="shared" si="53"/>
        <v>1.1671312651715155E-3</v>
      </c>
      <c r="Y46" s="156">
        <f t="shared" si="53"/>
        <v>1.1671312651715155E-3</v>
      </c>
      <c r="Z46" s="156">
        <f t="shared" si="53"/>
        <v>1.1671312651715155E-3</v>
      </c>
      <c r="AA46" s="156">
        <f t="shared" si="53"/>
        <v>1.1671312651715155E-3</v>
      </c>
      <c r="AB46" s="156">
        <f t="shared" si="53"/>
        <v>1.1671312651715155E-3</v>
      </c>
      <c r="AC46" s="156">
        <f t="shared" si="53"/>
        <v>1.1671312651715155E-3</v>
      </c>
      <c r="AD46" s="156">
        <f t="shared" si="53"/>
        <v>1.1671312651715155E-3</v>
      </c>
      <c r="AE46" s="156">
        <f t="shared" si="53"/>
        <v>1.1671312651715155E-3</v>
      </c>
    </row>
    <row r="47" spans="1:32">
      <c r="B47" s="2" t="s">
        <v>100</v>
      </c>
      <c r="C47">
        <f>SUMPRODUCT(L57:L106,$B$57:$B$106)</f>
        <v>8.7030441541457296E-2</v>
      </c>
      <c r="D47">
        <f>SUMPRODUCT(X$57:X$106,$B$57:$B$106)</f>
        <v>9.6042064160234336E-2</v>
      </c>
      <c r="E47">
        <f>SUMPRODUCT(AJ$57:AJ$106,$B$57:$B$106)</f>
        <v>9.6791384145991533E-2</v>
      </c>
      <c r="F47">
        <f>SUMPRODUCT(AV$57:AV$106,$B$57:$B$106)</f>
        <v>9.803839654927804E-2</v>
      </c>
      <c r="G47">
        <f>SUMPRODUCT(BH$57:BH$106,$B$57:$B$106)</f>
        <v>0.1006182695853554</v>
      </c>
      <c r="H47">
        <f>SUMPRODUCT(BT$57:BT$106,$B$57:$B$106)</f>
        <v>0.10420660641876009</v>
      </c>
      <c r="I47">
        <f>SUMPRODUCT(CF$57:CF$106,$B$57:$B$106)</f>
        <v>0.11484259400181586</v>
      </c>
      <c r="J47">
        <f>SUMPRODUCT(CR$57:CR$106,$B$57:$B$106)</f>
        <v>0.11686323417097175</v>
      </c>
      <c r="K47">
        <f>SUMPRODUCT(DD$57:DD$106,$B$57:$B$106)</f>
        <v>0.11933818286875009</v>
      </c>
      <c r="L47" s="156">
        <f t="shared" si="54"/>
        <v>0.11933818286875009</v>
      </c>
      <c r="M47" s="156">
        <f t="shared" si="53"/>
        <v>0.11933818286875009</v>
      </c>
      <c r="N47" s="156">
        <f t="shared" si="53"/>
        <v>0.11933818286875009</v>
      </c>
      <c r="O47" s="156">
        <f t="shared" si="53"/>
        <v>0.11933818286875009</v>
      </c>
      <c r="P47" s="156">
        <f t="shared" si="53"/>
        <v>0.11933818286875009</v>
      </c>
      <c r="Q47" s="156">
        <f t="shared" si="53"/>
        <v>0.11933818286875009</v>
      </c>
      <c r="R47" s="156">
        <f t="shared" si="53"/>
        <v>0.11933818286875009</v>
      </c>
      <c r="S47" s="156">
        <f t="shared" si="53"/>
        <v>0.11933818286875009</v>
      </c>
      <c r="T47" s="156">
        <f t="shared" si="53"/>
        <v>0.11933818286875009</v>
      </c>
      <c r="U47" s="156">
        <f t="shared" si="53"/>
        <v>0.11933818286875009</v>
      </c>
      <c r="V47" s="156">
        <f t="shared" si="53"/>
        <v>0.11933818286875009</v>
      </c>
      <c r="W47" s="156">
        <f t="shared" si="53"/>
        <v>0.11933818286875009</v>
      </c>
      <c r="X47" s="156">
        <f t="shared" si="53"/>
        <v>0.11933818286875009</v>
      </c>
      <c r="Y47" s="156">
        <f t="shared" si="53"/>
        <v>0.11933818286875009</v>
      </c>
      <c r="Z47" s="156">
        <f t="shared" si="53"/>
        <v>0.11933818286875009</v>
      </c>
      <c r="AA47" s="156">
        <f t="shared" si="53"/>
        <v>0.11933818286875009</v>
      </c>
      <c r="AB47" s="156">
        <f t="shared" si="53"/>
        <v>0.11933818286875009</v>
      </c>
      <c r="AC47" s="156">
        <f t="shared" si="53"/>
        <v>0.11933818286875009</v>
      </c>
      <c r="AD47" s="156">
        <f t="shared" si="53"/>
        <v>0.11933818286875009</v>
      </c>
      <c r="AE47" s="156">
        <f t="shared" si="53"/>
        <v>0.11933818286875009</v>
      </c>
    </row>
    <row r="48" spans="1:32">
      <c r="B48" s="2" t="s">
        <v>102</v>
      </c>
      <c r="C48">
        <f>SUMPRODUCT(N57:N106,$B$57:$B$106)</f>
        <v>7.4698779595394199E-2</v>
      </c>
      <c r="D48">
        <f>SUMPRODUCT(Z$57:Z$106,$B$57:$B$106)</f>
        <v>9.0509339682264947E-2</v>
      </c>
      <c r="E48">
        <f>SUMPRODUCT(AL$57:AL$106,$B$57:$B$106)</f>
        <v>0.10900675525874769</v>
      </c>
      <c r="F48">
        <f>SUMPRODUCT(AX$57:AX$106,$B$57:$B$106)</f>
        <v>0.11648023288427391</v>
      </c>
      <c r="G48">
        <f>SUMPRODUCT(BJ$57:BJ$106,$B$57:$B$106)</f>
        <v>0.12581376830764462</v>
      </c>
      <c r="H48">
        <f>SUMPRODUCT(BV$57:BV$106,$B$57:$B$106)</f>
        <v>0.13319649330305086</v>
      </c>
      <c r="I48">
        <f>SUMPRODUCT(CH$57:CH$106,$B$57:$B$106)</f>
        <v>0.1813584929295152</v>
      </c>
      <c r="J48">
        <f>SUMPRODUCT(CT$57:CT$106,$B$57:$B$106)</f>
        <v>0.21008982211965613</v>
      </c>
      <c r="K48">
        <f>SUMPRODUCT(DF$57:DF$106,$B$57:$B$106)</f>
        <v>0.24151340249582695</v>
      </c>
      <c r="L48" s="156">
        <f t="shared" si="54"/>
        <v>0.24151340249582695</v>
      </c>
      <c r="M48" s="156">
        <f t="shared" si="53"/>
        <v>0.24151340249582695</v>
      </c>
      <c r="N48" s="156">
        <f t="shared" si="53"/>
        <v>0.24151340249582695</v>
      </c>
      <c r="O48" s="156">
        <f t="shared" si="53"/>
        <v>0.24151340249582695</v>
      </c>
      <c r="P48" s="156">
        <f t="shared" si="53"/>
        <v>0.24151340249582695</v>
      </c>
      <c r="Q48" s="156">
        <f t="shared" si="53"/>
        <v>0.24151340249582695</v>
      </c>
      <c r="R48" s="156">
        <f t="shared" si="53"/>
        <v>0.24151340249582695</v>
      </c>
      <c r="S48" s="156">
        <f t="shared" si="53"/>
        <v>0.24151340249582695</v>
      </c>
      <c r="T48" s="156">
        <f t="shared" si="53"/>
        <v>0.24151340249582695</v>
      </c>
      <c r="U48" s="156">
        <f t="shared" si="53"/>
        <v>0.24151340249582695</v>
      </c>
      <c r="V48" s="156">
        <f t="shared" si="53"/>
        <v>0.24151340249582695</v>
      </c>
      <c r="W48" s="156">
        <f t="shared" si="53"/>
        <v>0.24151340249582695</v>
      </c>
      <c r="X48" s="156">
        <f t="shared" si="53"/>
        <v>0.24151340249582695</v>
      </c>
      <c r="Y48" s="156">
        <f t="shared" si="53"/>
        <v>0.24151340249582695</v>
      </c>
      <c r="Z48" s="156">
        <f t="shared" si="53"/>
        <v>0.24151340249582695</v>
      </c>
      <c r="AA48" s="156">
        <f t="shared" si="53"/>
        <v>0.24151340249582695</v>
      </c>
      <c r="AB48" s="156">
        <f t="shared" si="53"/>
        <v>0.24151340249582695</v>
      </c>
      <c r="AC48" s="156">
        <f t="shared" si="53"/>
        <v>0.24151340249582695</v>
      </c>
      <c r="AD48" s="156">
        <f t="shared" si="53"/>
        <v>0.24151340249582695</v>
      </c>
      <c r="AE48" s="156">
        <f t="shared" si="53"/>
        <v>0.24151340249582695</v>
      </c>
    </row>
    <row r="49" spans="1:110">
      <c r="B49" s="1"/>
    </row>
    <row r="50" spans="1:110">
      <c r="B50" s="1"/>
      <c r="C50" s="160">
        <f>SUM(C39:C48)</f>
        <v>1</v>
      </c>
      <c r="D50" s="160">
        <f>SUM(D39:D48)</f>
        <v>0.99999999999999989</v>
      </c>
      <c r="E50" s="160">
        <f>SUM(E39:E48)</f>
        <v>1.0000000000000002</v>
      </c>
      <c r="F50" s="160">
        <f>SUM(F39:F48)</f>
        <v>1</v>
      </c>
      <c r="G50" s="160">
        <f t="shared" ref="G50:K50" si="55">SUM(G39:G48)</f>
        <v>1</v>
      </c>
      <c r="H50" s="160">
        <f t="shared" si="55"/>
        <v>1.0000000000000002</v>
      </c>
      <c r="I50" s="160">
        <f t="shared" si="55"/>
        <v>1</v>
      </c>
      <c r="J50" s="160">
        <f t="shared" si="55"/>
        <v>1.0000000000000002</v>
      </c>
      <c r="K50" s="160">
        <f t="shared" si="55"/>
        <v>1</v>
      </c>
      <c r="L50" s="160">
        <f t="shared" si="54"/>
        <v>1</v>
      </c>
      <c r="M50" s="160">
        <f t="shared" si="53"/>
        <v>1</v>
      </c>
      <c r="N50" s="160">
        <f t="shared" si="53"/>
        <v>1</v>
      </c>
      <c r="O50" s="160">
        <f t="shared" si="53"/>
        <v>1</v>
      </c>
      <c r="P50" s="160">
        <f t="shared" si="53"/>
        <v>1</v>
      </c>
      <c r="Q50" s="160">
        <f t="shared" si="53"/>
        <v>1</v>
      </c>
      <c r="R50" s="160">
        <f t="shared" si="53"/>
        <v>1</v>
      </c>
      <c r="S50" s="160">
        <f t="shared" si="53"/>
        <v>1</v>
      </c>
      <c r="T50" s="160">
        <f t="shared" si="53"/>
        <v>1</v>
      </c>
      <c r="U50" s="160">
        <f t="shared" si="53"/>
        <v>1</v>
      </c>
      <c r="V50" s="160">
        <f t="shared" si="53"/>
        <v>1</v>
      </c>
      <c r="W50" s="160">
        <f t="shared" si="53"/>
        <v>1</v>
      </c>
      <c r="X50" s="160">
        <f t="shared" si="53"/>
        <v>1</v>
      </c>
      <c r="Y50" s="160">
        <f t="shared" si="53"/>
        <v>1</v>
      </c>
      <c r="Z50" s="160">
        <f t="shared" si="53"/>
        <v>1</v>
      </c>
      <c r="AA50" s="160">
        <f t="shared" si="53"/>
        <v>1</v>
      </c>
      <c r="AB50" s="160">
        <f t="shared" si="53"/>
        <v>1</v>
      </c>
      <c r="AC50" s="160">
        <f t="shared" si="53"/>
        <v>1</v>
      </c>
      <c r="AD50" s="160">
        <f t="shared" si="53"/>
        <v>1</v>
      </c>
      <c r="AE50" s="160">
        <f t="shared" si="53"/>
        <v>1</v>
      </c>
    </row>
    <row r="54" spans="1:110" s="166" customFormat="1">
      <c r="A54" s="165" t="s">
        <v>908</v>
      </c>
    </row>
    <row r="55" spans="1:110" ht="30">
      <c r="B55" s="101" t="s">
        <v>903</v>
      </c>
      <c r="D55" s="162" t="s">
        <v>104</v>
      </c>
      <c r="E55" s="162" t="s">
        <v>98</v>
      </c>
      <c r="F55" s="162" t="s">
        <v>105</v>
      </c>
      <c r="G55" s="162" t="s">
        <v>101</v>
      </c>
      <c r="H55" s="162" t="s">
        <v>347</v>
      </c>
      <c r="I55" s="162" t="s">
        <v>99</v>
      </c>
      <c r="J55" s="162" t="s">
        <v>109</v>
      </c>
      <c r="K55" s="162" t="s">
        <v>106</v>
      </c>
      <c r="L55" s="162" t="s">
        <v>100</v>
      </c>
      <c r="M55" s="162" t="s">
        <v>897</v>
      </c>
      <c r="N55" s="162" t="s">
        <v>896</v>
      </c>
      <c r="P55" s="162" t="s">
        <v>104</v>
      </c>
      <c r="Q55" s="162" t="s">
        <v>98</v>
      </c>
      <c r="R55" s="162" t="s">
        <v>105</v>
      </c>
      <c r="S55" s="162" t="s">
        <v>101</v>
      </c>
      <c r="T55" s="162" t="s">
        <v>347</v>
      </c>
      <c r="U55" s="162" t="s">
        <v>99</v>
      </c>
      <c r="V55" s="162" t="s">
        <v>109</v>
      </c>
      <c r="W55" s="162" t="s">
        <v>106</v>
      </c>
      <c r="X55" s="162" t="s">
        <v>100</v>
      </c>
      <c r="Y55" s="162" t="s">
        <v>897</v>
      </c>
      <c r="Z55" s="162" t="s">
        <v>896</v>
      </c>
      <c r="AB55" s="162" t="s">
        <v>104</v>
      </c>
      <c r="AC55" s="162" t="s">
        <v>98</v>
      </c>
      <c r="AD55" s="162" t="s">
        <v>105</v>
      </c>
      <c r="AE55" s="162" t="s">
        <v>101</v>
      </c>
      <c r="AF55" s="162" t="s">
        <v>347</v>
      </c>
      <c r="AG55" s="162" t="s">
        <v>99</v>
      </c>
      <c r="AH55" s="162" t="s">
        <v>109</v>
      </c>
      <c r="AI55" s="162" t="s">
        <v>106</v>
      </c>
      <c r="AJ55" s="162" t="s">
        <v>100</v>
      </c>
      <c r="AK55" s="162" t="s">
        <v>897</v>
      </c>
      <c r="AL55" s="162" t="s">
        <v>896</v>
      </c>
      <c r="AN55" s="162" t="s">
        <v>104</v>
      </c>
      <c r="AO55" s="162" t="s">
        <v>98</v>
      </c>
      <c r="AP55" s="162" t="s">
        <v>105</v>
      </c>
      <c r="AQ55" s="162" t="s">
        <v>101</v>
      </c>
      <c r="AR55" s="162" t="s">
        <v>347</v>
      </c>
      <c r="AS55" s="162" t="s">
        <v>99</v>
      </c>
      <c r="AT55" s="162" t="s">
        <v>109</v>
      </c>
      <c r="AU55" s="162" t="s">
        <v>106</v>
      </c>
      <c r="AV55" s="162" t="s">
        <v>100</v>
      </c>
      <c r="AW55" s="162" t="s">
        <v>897</v>
      </c>
      <c r="AX55" s="162" t="s">
        <v>896</v>
      </c>
      <c r="AZ55" s="162" t="s">
        <v>104</v>
      </c>
      <c r="BA55" s="162" t="s">
        <v>98</v>
      </c>
      <c r="BB55" s="162" t="s">
        <v>105</v>
      </c>
      <c r="BC55" s="162" t="s">
        <v>101</v>
      </c>
      <c r="BD55" s="162" t="s">
        <v>347</v>
      </c>
      <c r="BE55" s="162" t="s">
        <v>99</v>
      </c>
      <c r="BF55" s="162" t="s">
        <v>109</v>
      </c>
      <c r="BG55" s="162" t="s">
        <v>106</v>
      </c>
      <c r="BH55" s="162" t="s">
        <v>100</v>
      </c>
      <c r="BI55" s="162" t="s">
        <v>897</v>
      </c>
      <c r="BJ55" s="162" t="s">
        <v>896</v>
      </c>
      <c r="BL55" s="162" t="s">
        <v>104</v>
      </c>
      <c r="BM55" s="162" t="s">
        <v>98</v>
      </c>
      <c r="BN55" s="162" t="s">
        <v>105</v>
      </c>
      <c r="BO55" s="162" t="s">
        <v>101</v>
      </c>
      <c r="BP55" s="162" t="s">
        <v>347</v>
      </c>
      <c r="BQ55" s="162" t="s">
        <v>99</v>
      </c>
      <c r="BR55" s="162" t="s">
        <v>109</v>
      </c>
      <c r="BS55" s="162" t="s">
        <v>106</v>
      </c>
      <c r="BT55" s="162" t="s">
        <v>100</v>
      </c>
      <c r="BU55" s="162" t="s">
        <v>897</v>
      </c>
      <c r="BV55" s="162" t="s">
        <v>896</v>
      </c>
      <c r="BX55" s="162" t="s">
        <v>104</v>
      </c>
      <c r="BY55" s="162" t="s">
        <v>98</v>
      </c>
      <c r="BZ55" s="162" t="s">
        <v>105</v>
      </c>
      <c r="CA55" s="162" t="s">
        <v>101</v>
      </c>
      <c r="CB55" s="162" t="s">
        <v>347</v>
      </c>
      <c r="CC55" s="162" t="s">
        <v>99</v>
      </c>
      <c r="CD55" s="162" t="s">
        <v>109</v>
      </c>
      <c r="CE55" s="162" t="s">
        <v>106</v>
      </c>
      <c r="CF55" s="162" t="s">
        <v>100</v>
      </c>
      <c r="CG55" s="162" t="s">
        <v>897</v>
      </c>
      <c r="CH55" s="162" t="s">
        <v>896</v>
      </c>
      <c r="CJ55" s="162" t="s">
        <v>104</v>
      </c>
      <c r="CK55" s="162" t="s">
        <v>98</v>
      </c>
      <c r="CL55" s="162" t="s">
        <v>105</v>
      </c>
      <c r="CM55" s="162" t="s">
        <v>101</v>
      </c>
      <c r="CN55" s="162" t="s">
        <v>347</v>
      </c>
      <c r="CO55" s="162" t="s">
        <v>99</v>
      </c>
      <c r="CP55" s="162" t="s">
        <v>109</v>
      </c>
      <c r="CQ55" s="162" t="s">
        <v>106</v>
      </c>
      <c r="CR55" s="162" t="s">
        <v>100</v>
      </c>
      <c r="CS55" s="162" t="s">
        <v>897</v>
      </c>
      <c r="CT55" s="162" t="s">
        <v>896</v>
      </c>
      <c r="CV55" s="162" t="s">
        <v>104</v>
      </c>
      <c r="CW55" s="162" t="s">
        <v>98</v>
      </c>
      <c r="CX55" s="162" t="s">
        <v>105</v>
      </c>
      <c r="CY55" s="162" t="s">
        <v>101</v>
      </c>
      <c r="CZ55" s="162" t="s">
        <v>347</v>
      </c>
      <c r="DA55" s="162" t="s">
        <v>99</v>
      </c>
      <c r="DB55" s="162" t="s">
        <v>109</v>
      </c>
      <c r="DC55" s="162" t="s">
        <v>106</v>
      </c>
      <c r="DD55" s="162" t="s">
        <v>100</v>
      </c>
      <c r="DE55" s="162" t="s">
        <v>897</v>
      </c>
      <c r="DF55" s="162" t="s">
        <v>896</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536</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537</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538</v>
      </c>
      <c r="B59" s="91">
        <f>SUMIFS('Cross border connections'!$R$4:$R$54,'Cross border connections'!$P$4:$P$54,Imports_new!A59)</f>
        <v>0.16963345910172634</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539</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540</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541</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542</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543</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544</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545</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546</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547</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548</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549</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550</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551</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552</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553</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554</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555</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556</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557</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558</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559</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560</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561</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562</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563</v>
      </c>
      <c r="B84" s="91">
        <f>SUMIFS('Cross border connections'!$R$4:$R$54,'Cross border connections'!$P$4:$P$54,Imports_new!A84)</f>
        <v>0.15504888496069905</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564</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565</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566</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567</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568</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569</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570</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571</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572</v>
      </c>
      <c r="B93" s="91">
        <f>SUMIFS('Cross border connections'!$R$4:$R$54,'Cross border connections'!$P$4:$P$54,Imports_new!A93)</f>
        <v>0.50175105158452638</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573</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574</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575</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576</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577</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578</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579</v>
      </c>
      <c r="B100" s="91">
        <f>SUMIFS('Cross border connections'!$R$4:$R$54,'Cross border connections'!$P$4:$P$54,Imports_new!A100)</f>
        <v>0.17356660435304833</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580</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581</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582</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583</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584</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585</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662</v>
      </c>
    </row>
    <row r="111" spans="1:110" s="92" customFormat="1" ht="15.75" customHeight="1">
      <c r="A111" s="114" t="s">
        <v>663</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664</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618</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665</v>
      </c>
      <c r="B124" s="124"/>
      <c r="C124" s="95" t="s">
        <v>666</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347</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347</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667</v>
      </c>
      <c r="J143" s="111"/>
    </row>
    <row r="144" spans="1:54" s="92" customFormat="1" ht="15.75" customHeight="1">
      <c r="A144" s="114" t="s">
        <v>668</v>
      </c>
      <c r="J144" s="111"/>
    </row>
    <row r="145" spans="1:10" s="92" customFormat="1" ht="15.75" customHeight="1">
      <c r="J145" s="111"/>
    </row>
    <row r="146" spans="1:10" s="92" customFormat="1" ht="15.75" customHeight="1">
      <c r="A146" s="123" t="s">
        <v>669</v>
      </c>
      <c r="B146" s="123">
        <v>2015</v>
      </c>
      <c r="J146" s="111"/>
    </row>
    <row r="147" spans="1:10" s="92" customFormat="1" ht="15.75" customHeight="1">
      <c r="A147" s="111" t="s">
        <v>98</v>
      </c>
      <c r="B147" s="91">
        <v>0.08</v>
      </c>
      <c r="J147" s="111"/>
    </row>
    <row r="148" spans="1:10" s="92" customFormat="1" ht="15.75" customHeight="1">
      <c r="A148" s="100" t="s">
        <v>347</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347</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A2" sqref="A2"/>
    </sheetView>
  </sheetViews>
  <sheetFormatPr defaultColWidth="9.140625" defaultRowHeight="14.25"/>
  <cols>
    <col min="1" max="1" width="20.85546875" style="92" bestFit="1" customWidth="1"/>
    <col min="2" max="2" width="23.5703125" style="92" bestFit="1" customWidth="1"/>
    <col min="3" max="16384" width="9.140625" style="92"/>
  </cols>
  <sheetData>
    <row r="1" spans="1:34" ht="30">
      <c r="A1" s="99" t="s">
        <v>430</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5">
      <c r="A2" s="100" t="s">
        <v>427</v>
      </c>
      <c r="B2" s="91" t="s">
        <v>29</v>
      </c>
      <c r="C2" s="91">
        <f>SUMIFS(Cambium!D:D,Cambium!B:B,About!B2)</f>
        <v>45540468</v>
      </c>
      <c r="D2" s="91">
        <f>C2</f>
        <v>45540468</v>
      </c>
      <c r="E2" s="91">
        <f t="shared" ref="E2:AH2" si="0">D2</f>
        <v>45540468</v>
      </c>
      <c r="F2" s="91">
        <f t="shared" si="0"/>
        <v>45540468</v>
      </c>
      <c r="G2" s="91">
        <f t="shared" si="0"/>
        <v>45540468</v>
      </c>
      <c r="H2" s="91">
        <f t="shared" si="0"/>
        <v>45540468</v>
      </c>
      <c r="I2" s="91">
        <f t="shared" si="0"/>
        <v>45540468</v>
      </c>
      <c r="J2" s="91">
        <f t="shared" si="0"/>
        <v>45540468</v>
      </c>
      <c r="K2" s="91">
        <f t="shared" si="0"/>
        <v>45540468</v>
      </c>
      <c r="L2" s="91">
        <f t="shared" si="0"/>
        <v>45540468</v>
      </c>
      <c r="M2" s="91">
        <f t="shared" si="0"/>
        <v>45540468</v>
      </c>
      <c r="N2" s="91">
        <f t="shared" si="0"/>
        <v>45540468</v>
      </c>
      <c r="O2" s="91">
        <f t="shared" si="0"/>
        <v>45540468</v>
      </c>
      <c r="P2" s="91">
        <f t="shared" si="0"/>
        <v>45540468</v>
      </c>
      <c r="Q2" s="91">
        <f t="shared" si="0"/>
        <v>45540468</v>
      </c>
      <c r="R2" s="91">
        <f t="shared" si="0"/>
        <v>45540468</v>
      </c>
      <c r="S2" s="91">
        <f t="shared" si="0"/>
        <v>45540468</v>
      </c>
      <c r="T2" s="91">
        <f t="shared" si="0"/>
        <v>45540468</v>
      </c>
      <c r="U2" s="91">
        <f t="shared" si="0"/>
        <v>45540468</v>
      </c>
      <c r="V2" s="91">
        <f t="shared" si="0"/>
        <v>45540468</v>
      </c>
      <c r="W2" s="91">
        <f t="shared" si="0"/>
        <v>45540468</v>
      </c>
      <c r="X2" s="91">
        <f t="shared" si="0"/>
        <v>45540468</v>
      </c>
      <c r="Y2" s="91">
        <f t="shared" si="0"/>
        <v>45540468</v>
      </c>
      <c r="Z2" s="91">
        <f t="shared" si="0"/>
        <v>45540468</v>
      </c>
      <c r="AA2" s="91">
        <f t="shared" si="0"/>
        <v>45540468</v>
      </c>
      <c r="AB2" s="91">
        <f t="shared" si="0"/>
        <v>45540468</v>
      </c>
      <c r="AC2" s="91">
        <f t="shared" si="0"/>
        <v>45540468</v>
      </c>
      <c r="AD2" s="91">
        <f t="shared" si="0"/>
        <v>45540468</v>
      </c>
      <c r="AE2" s="91">
        <f t="shared" si="0"/>
        <v>45540468</v>
      </c>
      <c r="AF2" s="91">
        <f t="shared" si="0"/>
        <v>45540468</v>
      </c>
      <c r="AG2" s="91">
        <f t="shared" si="0"/>
        <v>45540468</v>
      </c>
      <c r="AH2" s="91">
        <f t="shared" si="0"/>
        <v>45540468</v>
      </c>
    </row>
    <row r="3" spans="1:34" ht="15">
      <c r="A3" s="100"/>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8" sqref="B28"/>
    </sheetView>
  </sheetViews>
  <sheetFormatPr defaultRowHeight="15"/>
  <cols>
    <col min="1" max="1" width="26.140625" style="2" customWidth="1"/>
    <col min="2" max="32" width="11.5703125" bestFit="1" customWidth="1"/>
  </cols>
  <sheetData>
    <row r="1" spans="1:32" ht="30">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18304814.958784647</v>
      </c>
      <c r="C2" s="5">
        <f>SUMIFS(Imports_new!C$10:C$33,Imports_new!$A$10:$A$33,$A2)</f>
        <v>18304814.958784647</v>
      </c>
      <c r="D2" s="5">
        <f>SUMIFS(Imports_new!D$10:D$33,Imports_new!$A$10:$A$33,$A2)</f>
        <v>18304814.958784647</v>
      </c>
      <c r="E2" s="5">
        <f>SUMIFS(Imports_new!E$10:E$33,Imports_new!$A$10:$A$33,$A2)</f>
        <v>18693942.683794796</v>
      </c>
      <c r="F2" s="5">
        <f>SUMIFS(Imports_new!F$10:F$33,Imports_new!$A$10:$A$33,$A2)</f>
        <v>15240221.612011129</v>
      </c>
      <c r="G2" s="5">
        <f>SUMIFS(Imports_new!G$10:G$33,Imports_new!$A$10:$A$33,$A2)</f>
        <v>14995102.185281582</v>
      </c>
      <c r="H2" s="5">
        <f>SUMIFS(Imports_new!H$10:H$33,Imports_new!$A$10:$A$33,$A2)</f>
        <v>14194506.384774378</v>
      </c>
      <c r="I2" s="5">
        <f>SUMIFS(Imports_new!I$10:I$33,Imports_new!$A$10:$A$33,$A2)</f>
        <v>13915689.368329993</v>
      </c>
      <c r="J2" s="5">
        <f>SUMIFS(Imports_new!J$10:J$33,Imports_new!$A$10:$A$33,$A2)</f>
        <v>10123658.325212512</v>
      </c>
      <c r="K2" s="5">
        <f>SUMIFS(Imports_new!K$10:K$33,Imports_new!$A$10:$A$33,$A2)</f>
        <v>9750279.964876866</v>
      </c>
      <c r="L2" s="5">
        <f>SUMIFS(Imports_new!L$10:L$33,Imports_new!$A$10:$A$33,$A2)</f>
        <v>8866485.1172981132</v>
      </c>
      <c r="M2" s="5">
        <f>SUMIFS(Imports_new!M$10:M$33,Imports_new!$A$10:$A$33,$A2)</f>
        <v>8866485.1172981132</v>
      </c>
      <c r="N2" s="5">
        <f>SUMIFS(Imports_new!N$10:N$33,Imports_new!$A$10:$A$33,$A2)</f>
        <v>8866485.1172981132</v>
      </c>
      <c r="O2" s="5">
        <f>SUMIFS(Imports_new!O$10:O$33,Imports_new!$A$10:$A$33,$A2)</f>
        <v>8866485.1172981132</v>
      </c>
      <c r="P2" s="5">
        <f>SUMIFS(Imports_new!P$10:P$33,Imports_new!$A$10:$A$33,$A2)</f>
        <v>8866485.1172981132</v>
      </c>
      <c r="Q2" s="5">
        <f>SUMIFS(Imports_new!Q$10:Q$33,Imports_new!$A$10:$A$33,$A2)</f>
        <v>8866485.1172981132</v>
      </c>
      <c r="R2" s="5">
        <f>SUMIFS(Imports_new!R$10:R$33,Imports_new!$A$10:$A$33,$A2)</f>
        <v>8866485.1172981132</v>
      </c>
      <c r="S2" s="5">
        <f>SUMIFS(Imports_new!S$10:S$33,Imports_new!$A$10:$A$33,$A2)</f>
        <v>8866485.1172981132</v>
      </c>
      <c r="T2" s="5">
        <f>SUMIFS(Imports_new!T$10:T$33,Imports_new!$A$10:$A$33,$A2)</f>
        <v>8866485.1172981132</v>
      </c>
      <c r="U2" s="5">
        <f>SUMIFS(Imports_new!U$10:U$33,Imports_new!$A$10:$A$33,$A2)</f>
        <v>8866485.1172981132</v>
      </c>
      <c r="V2" s="5">
        <f>SUMIFS(Imports_new!V$10:V$33,Imports_new!$A$10:$A$33,$A2)</f>
        <v>8866485.1172981132</v>
      </c>
      <c r="W2" s="5">
        <f>SUMIFS(Imports_new!W$10:W$33,Imports_new!$A$10:$A$33,$A2)</f>
        <v>8866485.1172981132</v>
      </c>
      <c r="X2" s="5">
        <f>SUMIFS(Imports_new!X$10:X$33,Imports_new!$A$10:$A$33,$A2)</f>
        <v>8866485.1172981132</v>
      </c>
      <c r="Y2" s="5">
        <f>SUMIFS(Imports_new!Y$10:Y$33,Imports_new!$A$10:$A$33,$A2)</f>
        <v>8866485.1172981132</v>
      </c>
      <c r="Z2" s="5">
        <f>SUMIFS(Imports_new!Z$10:Z$33,Imports_new!$A$10:$A$33,$A2)</f>
        <v>8866485.1172981132</v>
      </c>
      <c r="AA2" s="5">
        <f>SUMIFS(Imports_new!AA$10:AA$33,Imports_new!$A$10:$A$33,$A2)</f>
        <v>8866485.1172981132</v>
      </c>
      <c r="AB2" s="5">
        <f>SUMIFS(Imports_new!AB$10:AB$33,Imports_new!$A$10:$A$33,$A2)</f>
        <v>8866485.1172981132</v>
      </c>
      <c r="AC2" s="5">
        <f>SUMIFS(Imports_new!AC$10:AC$33,Imports_new!$A$10:$A$33,$A2)</f>
        <v>8866485.1172981132</v>
      </c>
      <c r="AD2" s="5">
        <f>SUMIFS(Imports_new!AD$10:AD$33,Imports_new!$A$10:$A$33,$A2)</f>
        <v>8866485.1172981132</v>
      </c>
      <c r="AE2" s="5">
        <f>SUMIFS(Imports_new!AE$10:AE$33,Imports_new!$A$10:$A$33,$A2)</f>
        <v>8866485.1172981132</v>
      </c>
      <c r="AF2" s="5">
        <f>SUMIFS(Imports_new!AF$10:AF$33,Imports_new!$A$10:$A$33,$A2)</f>
        <v>8866485.1172981132</v>
      </c>
    </row>
    <row r="3" spans="1:32">
      <c r="A3" s="2" t="s">
        <v>347</v>
      </c>
      <c r="B3" s="5">
        <f>SUMIFS(Imports_new!B$10:B$33,Imports_new!$A$10:$A$33,$A3)</f>
        <v>33786560.477939159</v>
      </c>
      <c r="C3" s="5">
        <f>SUMIFS(Imports_new!C$10:C$33,Imports_new!$A$10:$A$33,$A3)</f>
        <v>33786560.477939159</v>
      </c>
      <c r="D3" s="5">
        <f>SUMIFS(Imports_new!D$10:D$33,Imports_new!$A$10:$A$33,$A3)</f>
        <v>33786560.477939159</v>
      </c>
      <c r="E3" s="5">
        <f>SUMIFS(Imports_new!E$10:E$33,Imports_new!$A$10:$A$33,$A3)</f>
        <v>27617349.382235978</v>
      </c>
      <c r="F3" s="5">
        <f>SUMIFS(Imports_new!F$10:F$33,Imports_new!$A$10:$A$33,$A3)</f>
        <v>29622070.808967974</v>
      </c>
      <c r="G3" s="5">
        <f>SUMIFS(Imports_new!G$10:G$33,Imports_new!$A$10:$A$33,$A3)</f>
        <v>27797348.684574731</v>
      </c>
      <c r="H3" s="5">
        <f>SUMIFS(Imports_new!H$10:H$33,Imports_new!$A$10:$A$33,$A3)</f>
        <v>26791651.510909546</v>
      </c>
      <c r="I3" s="5">
        <f>SUMIFS(Imports_new!I$10:I$33,Imports_new!$A$10:$A$33,$A3)</f>
        <v>24011362.553013604</v>
      </c>
      <c r="J3" s="5">
        <f>SUMIFS(Imports_new!J$10:J$33,Imports_new!$A$10:$A$33,$A3)</f>
        <v>18602994.931672759</v>
      </c>
      <c r="K3" s="5">
        <f>SUMIFS(Imports_new!K$10:K$33,Imports_new!$A$10:$A$33,$A3)</f>
        <v>16285392.295977358</v>
      </c>
      <c r="L3" s="5">
        <f>SUMIFS(Imports_new!L$10:L$33,Imports_new!$A$10:$A$33,$A3)</f>
        <v>11845282.87444347</v>
      </c>
      <c r="M3" s="5">
        <f>SUMIFS(Imports_new!M$10:M$33,Imports_new!$A$10:$A$33,$A3)</f>
        <v>11845282.87444347</v>
      </c>
      <c r="N3" s="5">
        <f>SUMIFS(Imports_new!N$10:N$33,Imports_new!$A$10:$A$33,$A3)</f>
        <v>11845282.87444347</v>
      </c>
      <c r="O3" s="5">
        <f>SUMIFS(Imports_new!O$10:O$33,Imports_new!$A$10:$A$33,$A3)</f>
        <v>11845282.87444347</v>
      </c>
      <c r="P3" s="5">
        <f>SUMIFS(Imports_new!P$10:P$33,Imports_new!$A$10:$A$33,$A3)</f>
        <v>11845282.87444347</v>
      </c>
      <c r="Q3" s="5">
        <f>SUMIFS(Imports_new!Q$10:Q$33,Imports_new!$A$10:$A$33,$A3)</f>
        <v>11845282.87444347</v>
      </c>
      <c r="R3" s="5">
        <f>SUMIFS(Imports_new!R$10:R$33,Imports_new!$A$10:$A$33,$A3)</f>
        <v>11845282.87444347</v>
      </c>
      <c r="S3" s="5">
        <f>SUMIFS(Imports_new!S$10:S$33,Imports_new!$A$10:$A$33,$A3)</f>
        <v>11845282.87444347</v>
      </c>
      <c r="T3" s="5">
        <f>SUMIFS(Imports_new!T$10:T$33,Imports_new!$A$10:$A$33,$A3)</f>
        <v>11845282.87444347</v>
      </c>
      <c r="U3" s="5">
        <f>SUMIFS(Imports_new!U$10:U$33,Imports_new!$A$10:$A$33,$A3)</f>
        <v>11845282.87444347</v>
      </c>
      <c r="V3" s="5">
        <f>SUMIFS(Imports_new!V$10:V$33,Imports_new!$A$10:$A$33,$A3)</f>
        <v>11845282.87444347</v>
      </c>
      <c r="W3" s="5">
        <f>SUMIFS(Imports_new!W$10:W$33,Imports_new!$A$10:$A$33,$A3)</f>
        <v>11845282.87444347</v>
      </c>
      <c r="X3" s="5">
        <f>SUMIFS(Imports_new!X$10:X$33,Imports_new!$A$10:$A$33,$A3)</f>
        <v>11845282.87444347</v>
      </c>
      <c r="Y3" s="5">
        <f>SUMIFS(Imports_new!Y$10:Y$33,Imports_new!$A$10:$A$33,$A3)</f>
        <v>11845282.87444347</v>
      </c>
      <c r="Z3" s="5">
        <f>SUMIFS(Imports_new!Z$10:Z$33,Imports_new!$A$10:$A$33,$A3)</f>
        <v>11845282.87444347</v>
      </c>
      <c r="AA3" s="5">
        <f>SUMIFS(Imports_new!AA$10:AA$33,Imports_new!$A$10:$A$33,$A3)</f>
        <v>11845282.87444347</v>
      </c>
      <c r="AB3" s="5">
        <f>SUMIFS(Imports_new!AB$10:AB$33,Imports_new!$A$10:$A$33,$A3)</f>
        <v>11845282.87444347</v>
      </c>
      <c r="AC3" s="5">
        <f>SUMIFS(Imports_new!AC$10:AC$33,Imports_new!$A$10:$A$33,$A3)</f>
        <v>11845282.87444347</v>
      </c>
      <c r="AD3" s="5">
        <f>SUMIFS(Imports_new!AD$10:AD$33,Imports_new!$A$10:$A$33,$A3)</f>
        <v>11845282.87444347</v>
      </c>
      <c r="AE3" s="5">
        <f>SUMIFS(Imports_new!AE$10:AE$33,Imports_new!$A$10:$A$33,$A3)</f>
        <v>11845282.87444347</v>
      </c>
      <c r="AF3" s="5">
        <f>SUMIFS(Imports_new!AF$10:AF$33,Imports_new!$A$10:$A$33,$A3)</f>
        <v>11845282.87444347</v>
      </c>
    </row>
    <row r="4" spans="1:32">
      <c r="A4" s="2" t="s">
        <v>348</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5759958.110557165</v>
      </c>
      <c r="C5" s="5">
        <f>SUMIFS(Imports_new!C$10:C$33,Imports_new!$A$10:$A$33,$A5)</f>
        <v>5759958.110557165</v>
      </c>
      <c r="D5" s="5">
        <f>SUMIFS(Imports_new!D$10:D$33,Imports_new!$A$10:$A$33,$A5)</f>
        <v>5759958.110557165</v>
      </c>
      <c r="E5" s="5">
        <f>SUMIFS(Imports_new!E$10:E$33,Imports_new!$A$10:$A$33,$A5)</f>
        <v>6513142.4856025325</v>
      </c>
      <c r="F5" s="5">
        <f>SUMIFS(Imports_new!F$10:F$33,Imports_new!$A$10:$A$33,$A5)</f>
        <v>6266814.3582600746</v>
      </c>
      <c r="G5" s="5">
        <f>SUMIFS(Imports_new!G$10:G$33,Imports_new!$A$10:$A$33,$A5)</f>
        <v>6351616.413685238</v>
      </c>
      <c r="H5" s="5">
        <f>SUMIFS(Imports_new!H$10:H$33,Imports_new!$A$10:$A$33,$A5)</f>
        <v>6269180.8468729313</v>
      </c>
      <c r="I5" s="5">
        <f>SUMIFS(Imports_new!I$10:I$33,Imports_new!$A$10:$A$33,$A5)</f>
        <v>6359845.6861456027</v>
      </c>
      <c r="J5" s="5">
        <f>SUMIFS(Imports_new!J$10:J$33,Imports_new!$A$10:$A$33,$A5)</f>
        <v>6088191.374021126</v>
      </c>
      <c r="K5" s="5">
        <f>SUMIFS(Imports_new!K$10:K$33,Imports_new!$A$10:$A$33,$A5)</f>
        <v>5853946.2822800921</v>
      </c>
      <c r="L5" s="5">
        <f>SUMIFS(Imports_new!L$10:L$33,Imports_new!$A$10:$A$33,$A5)</f>
        <v>5870339.499685443</v>
      </c>
      <c r="M5" s="5">
        <f>SUMIFS(Imports_new!M$10:M$33,Imports_new!$A$10:$A$33,$A5)</f>
        <v>5870339.499685443</v>
      </c>
      <c r="N5" s="5">
        <f>SUMIFS(Imports_new!N$10:N$33,Imports_new!$A$10:$A$33,$A5)</f>
        <v>5870339.499685443</v>
      </c>
      <c r="O5" s="5">
        <f>SUMIFS(Imports_new!O$10:O$33,Imports_new!$A$10:$A$33,$A5)</f>
        <v>5870339.499685443</v>
      </c>
      <c r="P5" s="5">
        <f>SUMIFS(Imports_new!P$10:P$33,Imports_new!$A$10:$A$33,$A5)</f>
        <v>5870339.499685443</v>
      </c>
      <c r="Q5" s="5">
        <f>SUMIFS(Imports_new!Q$10:Q$33,Imports_new!$A$10:$A$33,$A5)</f>
        <v>5870339.499685443</v>
      </c>
      <c r="R5" s="5">
        <f>SUMIFS(Imports_new!R$10:R$33,Imports_new!$A$10:$A$33,$A5)</f>
        <v>5870339.499685443</v>
      </c>
      <c r="S5" s="5">
        <f>SUMIFS(Imports_new!S$10:S$33,Imports_new!$A$10:$A$33,$A5)</f>
        <v>5870339.499685443</v>
      </c>
      <c r="T5" s="5">
        <f>SUMIFS(Imports_new!T$10:T$33,Imports_new!$A$10:$A$33,$A5)</f>
        <v>5870339.499685443</v>
      </c>
      <c r="U5" s="5">
        <f>SUMIFS(Imports_new!U$10:U$33,Imports_new!$A$10:$A$33,$A5)</f>
        <v>5870339.499685443</v>
      </c>
      <c r="V5" s="5">
        <f>SUMIFS(Imports_new!V$10:V$33,Imports_new!$A$10:$A$33,$A5)</f>
        <v>5870339.499685443</v>
      </c>
      <c r="W5" s="5">
        <f>SUMIFS(Imports_new!W$10:W$33,Imports_new!$A$10:$A$33,$A5)</f>
        <v>5870339.499685443</v>
      </c>
      <c r="X5" s="5">
        <f>SUMIFS(Imports_new!X$10:X$33,Imports_new!$A$10:$A$33,$A5)</f>
        <v>5870339.499685443</v>
      </c>
      <c r="Y5" s="5">
        <f>SUMIFS(Imports_new!Y$10:Y$33,Imports_new!$A$10:$A$33,$A5)</f>
        <v>5870339.499685443</v>
      </c>
      <c r="Z5" s="5">
        <f>SUMIFS(Imports_new!Z$10:Z$33,Imports_new!$A$10:$A$33,$A5)</f>
        <v>5870339.499685443</v>
      </c>
      <c r="AA5" s="5">
        <f>SUMIFS(Imports_new!AA$10:AA$33,Imports_new!$A$10:$A$33,$A5)</f>
        <v>5870339.499685443</v>
      </c>
      <c r="AB5" s="5">
        <f>SUMIFS(Imports_new!AB$10:AB$33,Imports_new!$A$10:$A$33,$A5)</f>
        <v>5870339.499685443</v>
      </c>
      <c r="AC5" s="5">
        <f>SUMIFS(Imports_new!AC$10:AC$33,Imports_new!$A$10:$A$33,$A5)</f>
        <v>5870339.499685443</v>
      </c>
      <c r="AD5" s="5">
        <f>SUMIFS(Imports_new!AD$10:AD$33,Imports_new!$A$10:$A$33,$A5)</f>
        <v>5870339.499685443</v>
      </c>
      <c r="AE5" s="5">
        <f>SUMIFS(Imports_new!AE$10:AE$33,Imports_new!$A$10:$A$33,$A5)</f>
        <v>5870339.499685443</v>
      </c>
      <c r="AF5" s="5">
        <f>SUMIFS(Imports_new!AF$10:AF$33,Imports_new!$A$10:$A$33,$A5)</f>
        <v>5870339.499685443</v>
      </c>
    </row>
    <row r="6" spans="1:32">
      <c r="A6" s="2" t="s">
        <v>101</v>
      </c>
      <c r="B6" s="5">
        <f>SUMIFS(Imports_new!B$10:B$33,Imports_new!$A$10:$A$33,$A6)</f>
        <v>31941272.18125562</v>
      </c>
      <c r="C6" s="5">
        <f>SUMIFS(Imports_new!C$10:C$33,Imports_new!$A$10:$A$33,$A6)</f>
        <v>31941272.18125562</v>
      </c>
      <c r="D6" s="5">
        <f>SUMIFS(Imports_new!D$10:D$33,Imports_new!$A$10:$A$33,$A6)</f>
        <v>31941272.18125562</v>
      </c>
      <c r="E6" s="5">
        <f>SUMIFS(Imports_new!E$10:E$33,Imports_new!$A$10:$A$33,$A6)</f>
        <v>34098901.029428855</v>
      </c>
      <c r="F6" s="5">
        <f>SUMIFS(Imports_new!F$10:F$33,Imports_new!$A$10:$A$33,$A6)</f>
        <v>33990191.510097601</v>
      </c>
      <c r="G6" s="5">
        <f>SUMIFS(Imports_new!G$10:G$33,Imports_new!$A$10:$A$33,$A6)</f>
        <v>35016936.32190641</v>
      </c>
      <c r="H6" s="5">
        <f>SUMIFS(Imports_new!H$10:H$33,Imports_new!$A$10:$A$33,$A6)</f>
        <v>35583117.335085437</v>
      </c>
      <c r="I6" s="5">
        <f>SUMIFS(Imports_new!I$10:I$33,Imports_new!$A$10:$A$33,$A6)</f>
        <v>35964405.411258407</v>
      </c>
      <c r="J6" s="5">
        <f>SUMIFS(Imports_new!J$10:J$33,Imports_new!$A$10:$A$33,$A6)</f>
        <v>38577269.508325353</v>
      </c>
      <c r="K6" s="5">
        <f>SUMIFS(Imports_new!K$10:K$33,Imports_new!$A$10:$A$33,$A6)</f>
        <v>38335414.045181066</v>
      </c>
      <c r="L6" s="5">
        <f>SUMIFS(Imports_new!L$10:L$33,Imports_new!$A$10:$A$33,$A6)</f>
        <v>39732298.373145603</v>
      </c>
      <c r="M6" s="5">
        <f>SUMIFS(Imports_new!M$10:M$33,Imports_new!$A$10:$A$33,$A6)</f>
        <v>39732298.373145603</v>
      </c>
      <c r="N6" s="5">
        <f>SUMIFS(Imports_new!N$10:N$33,Imports_new!$A$10:$A$33,$A6)</f>
        <v>39732298.373145603</v>
      </c>
      <c r="O6" s="5">
        <f>SUMIFS(Imports_new!O$10:O$33,Imports_new!$A$10:$A$33,$A6)</f>
        <v>39732298.373145603</v>
      </c>
      <c r="P6" s="5">
        <f>SUMIFS(Imports_new!P$10:P$33,Imports_new!$A$10:$A$33,$A6)</f>
        <v>39732298.373145603</v>
      </c>
      <c r="Q6" s="5">
        <f>SUMIFS(Imports_new!Q$10:Q$33,Imports_new!$A$10:$A$33,$A6)</f>
        <v>39732298.373145603</v>
      </c>
      <c r="R6" s="5">
        <f>SUMIFS(Imports_new!R$10:R$33,Imports_new!$A$10:$A$33,$A6)</f>
        <v>39732298.373145603</v>
      </c>
      <c r="S6" s="5">
        <f>SUMIFS(Imports_new!S$10:S$33,Imports_new!$A$10:$A$33,$A6)</f>
        <v>39732298.373145603</v>
      </c>
      <c r="T6" s="5">
        <f>SUMIFS(Imports_new!T$10:T$33,Imports_new!$A$10:$A$33,$A6)</f>
        <v>39732298.373145603</v>
      </c>
      <c r="U6" s="5">
        <f>SUMIFS(Imports_new!U$10:U$33,Imports_new!$A$10:$A$33,$A6)</f>
        <v>39732298.373145603</v>
      </c>
      <c r="V6" s="5">
        <f>SUMIFS(Imports_new!V$10:V$33,Imports_new!$A$10:$A$33,$A6)</f>
        <v>39732298.373145603</v>
      </c>
      <c r="W6" s="5">
        <f>SUMIFS(Imports_new!W$10:W$33,Imports_new!$A$10:$A$33,$A6)</f>
        <v>39732298.373145603</v>
      </c>
      <c r="X6" s="5">
        <f>SUMIFS(Imports_new!X$10:X$33,Imports_new!$A$10:$A$33,$A6)</f>
        <v>39732298.373145603</v>
      </c>
      <c r="Y6" s="5">
        <f>SUMIFS(Imports_new!Y$10:Y$33,Imports_new!$A$10:$A$33,$A6)</f>
        <v>39732298.373145603</v>
      </c>
      <c r="Z6" s="5">
        <f>SUMIFS(Imports_new!Z$10:Z$33,Imports_new!$A$10:$A$33,$A6)</f>
        <v>39732298.373145603</v>
      </c>
      <c r="AA6" s="5">
        <f>SUMIFS(Imports_new!AA$10:AA$33,Imports_new!$A$10:$A$33,$A6)</f>
        <v>39732298.373145603</v>
      </c>
      <c r="AB6" s="5">
        <f>SUMIFS(Imports_new!AB$10:AB$33,Imports_new!$A$10:$A$33,$A6)</f>
        <v>39732298.373145603</v>
      </c>
      <c r="AC6" s="5">
        <f>SUMIFS(Imports_new!AC$10:AC$33,Imports_new!$A$10:$A$33,$A6)</f>
        <v>39732298.373145603</v>
      </c>
      <c r="AD6" s="5">
        <f>SUMIFS(Imports_new!AD$10:AD$33,Imports_new!$A$10:$A$33,$A6)</f>
        <v>39732298.373145603</v>
      </c>
      <c r="AE6" s="5">
        <f>SUMIFS(Imports_new!AE$10:AE$33,Imports_new!$A$10:$A$33,$A6)</f>
        <v>39732298.373145603</v>
      </c>
      <c r="AF6" s="5">
        <f>SUMIFS(Imports_new!AF$10:AF$33,Imports_new!$A$10:$A$33,$A6)</f>
        <v>39732298.373145603</v>
      </c>
    </row>
    <row r="7" spans="1:32">
      <c r="A7" s="2" t="s">
        <v>100</v>
      </c>
      <c r="B7" s="5">
        <f>SUMIFS(Imports_new!B$10:B$33,Imports_new!$A$10:$A$33,$A7)</f>
        <v>9503299.507772414</v>
      </c>
      <c r="C7" s="5">
        <f>SUMIFS(Imports_new!C$10:C$33,Imports_new!$A$10:$A$33,$A7)</f>
        <v>9503299.507772414</v>
      </c>
      <c r="D7" s="5">
        <f>SUMIFS(Imports_new!D$10:D$33,Imports_new!$A$10:$A$33,$A7)</f>
        <v>9503299.507772414</v>
      </c>
      <c r="E7" s="5">
        <f>SUMIFS(Imports_new!E$10:E$33,Imports_new!$A$10:$A$33,$A7)</f>
        <v>10487324.721024487</v>
      </c>
      <c r="F7" s="5">
        <f>SUMIFS(Imports_new!F$10:F$33,Imports_new!$A$10:$A$33,$A7)</f>
        <v>10569146.806787644</v>
      </c>
      <c r="G7" s="5">
        <f>SUMIFS(Imports_new!G$10:G$33,Imports_new!$A$10:$A$33,$A7)</f>
        <v>10705314.475806002</v>
      </c>
      <c r="H7" s="5">
        <f>SUMIFS(Imports_new!H$10:H$33,Imports_new!$A$10:$A$33,$A7)</f>
        <v>10987024.021565232</v>
      </c>
      <c r="I7" s="5">
        <f>SUMIFS(Imports_new!I$10:I$33,Imports_new!$A$10:$A$33,$A7)</f>
        <v>11378852.892689278</v>
      </c>
      <c r="J7" s="5">
        <f>SUMIFS(Imports_new!J$10:J$33,Imports_new!$A$10:$A$33,$A7)</f>
        <v>12540250.833139563</v>
      </c>
      <c r="K7" s="5">
        <f>SUMIFS(Imports_new!K$10:K$33,Imports_new!$A$10:$A$33,$A7)</f>
        <v>12760894.878887361</v>
      </c>
      <c r="L7" s="5">
        <f>SUMIFS(Imports_new!L$10:L$33,Imports_new!$A$10:$A$33,$A7)</f>
        <v>13031147.19893511</v>
      </c>
      <c r="M7" s="5">
        <f>SUMIFS(Imports_new!M$10:M$33,Imports_new!$A$10:$A$33,$A7)</f>
        <v>13031147.19893511</v>
      </c>
      <c r="N7" s="5">
        <f>SUMIFS(Imports_new!N$10:N$33,Imports_new!$A$10:$A$33,$A7)</f>
        <v>13031147.19893511</v>
      </c>
      <c r="O7" s="5">
        <f>SUMIFS(Imports_new!O$10:O$33,Imports_new!$A$10:$A$33,$A7)</f>
        <v>13031147.19893511</v>
      </c>
      <c r="P7" s="5">
        <f>SUMIFS(Imports_new!P$10:P$33,Imports_new!$A$10:$A$33,$A7)</f>
        <v>13031147.19893511</v>
      </c>
      <c r="Q7" s="5">
        <f>SUMIFS(Imports_new!Q$10:Q$33,Imports_new!$A$10:$A$33,$A7)</f>
        <v>13031147.19893511</v>
      </c>
      <c r="R7" s="5">
        <f>SUMIFS(Imports_new!R$10:R$33,Imports_new!$A$10:$A$33,$A7)</f>
        <v>13031147.19893511</v>
      </c>
      <c r="S7" s="5">
        <f>SUMIFS(Imports_new!S$10:S$33,Imports_new!$A$10:$A$33,$A7)</f>
        <v>13031147.19893511</v>
      </c>
      <c r="T7" s="5">
        <f>SUMIFS(Imports_new!T$10:T$33,Imports_new!$A$10:$A$33,$A7)</f>
        <v>13031147.19893511</v>
      </c>
      <c r="U7" s="5">
        <f>SUMIFS(Imports_new!U$10:U$33,Imports_new!$A$10:$A$33,$A7)</f>
        <v>13031147.19893511</v>
      </c>
      <c r="V7" s="5">
        <f>SUMIFS(Imports_new!V$10:V$33,Imports_new!$A$10:$A$33,$A7)</f>
        <v>13031147.19893511</v>
      </c>
      <c r="W7" s="5">
        <f>SUMIFS(Imports_new!W$10:W$33,Imports_new!$A$10:$A$33,$A7)</f>
        <v>13031147.19893511</v>
      </c>
      <c r="X7" s="5">
        <f>SUMIFS(Imports_new!X$10:X$33,Imports_new!$A$10:$A$33,$A7)</f>
        <v>13031147.19893511</v>
      </c>
      <c r="Y7" s="5">
        <f>SUMIFS(Imports_new!Y$10:Y$33,Imports_new!$A$10:$A$33,$A7)</f>
        <v>13031147.19893511</v>
      </c>
      <c r="Z7" s="5">
        <f>SUMIFS(Imports_new!Z$10:Z$33,Imports_new!$A$10:$A$33,$A7)</f>
        <v>13031147.19893511</v>
      </c>
      <c r="AA7" s="5">
        <f>SUMIFS(Imports_new!AA$10:AA$33,Imports_new!$A$10:$A$33,$A7)</f>
        <v>13031147.19893511</v>
      </c>
      <c r="AB7" s="5">
        <f>SUMIFS(Imports_new!AB$10:AB$33,Imports_new!$A$10:$A$33,$A7)</f>
        <v>13031147.19893511</v>
      </c>
      <c r="AC7" s="5">
        <f>SUMIFS(Imports_new!AC$10:AC$33,Imports_new!$A$10:$A$33,$A7)</f>
        <v>13031147.19893511</v>
      </c>
      <c r="AD7" s="5">
        <f>SUMIFS(Imports_new!AD$10:AD$33,Imports_new!$A$10:$A$33,$A7)</f>
        <v>13031147.19893511</v>
      </c>
      <c r="AE7" s="5">
        <f>SUMIFS(Imports_new!AE$10:AE$33,Imports_new!$A$10:$A$33,$A7)</f>
        <v>13031147.19893511</v>
      </c>
      <c r="AF7" s="5">
        <f>SUMIFS(Imports_new!AF$10:AF$33,Imports_new!$A$10:$A$33,$A7)</f>
        <v>13031147.19893511</v>
      </c>
    </row>
    <row r="8" spans="1:32">
      <c r="A8" s="2" t="s">
        <v>102</v>
      </c>
      <c r="B8" s="5">
        <f>SUMIFS(Imports_new!B$10:B$33,Imports_new!$A$10:$A$33,$A8)</f>
        <v>8156742.2017726209</v>
      </c>
      <c r="C8" s="5">
        <f>SUMIFS(Imports_new!C$10:C$33,Imports_new!$A$10:$A$33,$A8)</f>
        <v>8156742.2017726209</v>
      </c>
      <c r="D8" s="5">
        <f>SUMIFS(Imports_new!D$10:D$33,Imports_new!$A$10:$A$33,$A8)</f>
        <v>8156742.2017726209</v>
      </c>
      <c r="E8" s="5">
        <f>SUMIFS(Imports_new!E$10:E$33,Imports_new!$A$10:$A$33,$A8)</f>
        <v>9883178.2077256832</v>
      </c>
      <c r="F8" s="5">
        <f>SUMIFS(Imports_new!F$10:F$33,Imports_new!$A$10:$A$33,$A8)</f>
        <v>11903005.721289584</v>
      </c>
      <c r="G8" s="5">
        <f>SUMIFS(Imports_new!G$10:G$33,Imports_new!$A$10:$A$33,$A8)</f>
        <v>12719073.007426236</v>
      </c>
      <c r="H8" s="5">
        <f>SUMIFS(Imports_new!H$10:H$33,Imports_new!$A$10:$A$33,$A8)</f>
        <v>13738249.528005451</v>
      </c>
      <c r="I8" s="5">
        <f>SUMIFS(Imports_new!I$10:I$33,Imports_new!$A$10:$A$33,$A8)</f>
        <v>14544407.069805834</v>
      </c>
      <c r="J8" s="5">
        <f>SUMIFS(Imports_new!J$10:J$33,Imports_new!$A$10:$A$33,$A8)</f>
        <v>19803462.398457564</v>
      </c>
      <c r="K8" s="5">
        <f>SUMIFS(Imports_new!K$10:K$33,Imports_new!$A$10:$A$33,$A8)</f>
        <v>22940783.337134507</v>
      </c>
      <c r="L8" s="5">
        <f>SUMIFS(Imports_new!L$10:L$33,Imports_new!$A$10:$A$33,$A8)</f>
        <v>26372084.967140123</v>
      </c>
      <c r="M8" s="5">
        <f>SUMIFS(Imports_new!M$10:M$33,Imports_new!$A$10:$A$33,$A8)</f>
        <v>26372084.967140123</v>
      </c>
      <c r="N8" s="5">
        <f>SUMIFS(Imports_new!N$10:N$33,Imports_new!$A$10:$A$33,$A8)</f>
        <v>26372084.967140123</v>
      </c>
      <c r="O8" s="5">
        <f>SUMIFS(Imports_new!O$10:O$33,Imports_new!$A$10:$A$33,$A8)</f>
        <v>26372084.967140123</v>
      </c>
      <c r="P8" s="5">
        <f>SUMIFS(Imports_new!P$10:P$33,Imports_new!$A$10:$A$33,$A8)</f>
        <v>26372084.967140123</v>
      </c>
      <c r="Q8" s="5">
        <f>SUMIFS(Imports_new!Q$10:Q$33,Imports_new!$A$10:$A$33,$A8)</f>
        <v>26372084.967140123</v>
      </c>
      <c r="R8" s="5">
        <f>SUMIFS(Imports_new!R$10:R$33,Imports_new!$A$10:$A$33,$A8)</f>
        <v>26372084.967140123</v>
      </c>
      <c r="S8" s="5">
        <f>SUMIFS(Imports_new!S$10:S$33,Imports_new!$A$10:$A$33,$A8)</f>
        <v>26372084.967140123</v>
      </c>
      <c r="T8" s="5">
        <f>SUMIFS(Imports_new!T$10:T$33,Imports_new!$A$10:$A$33,$A8)</f>
        <v>26372084.967140123</v>
      </c>
      <c r="U8" s="5">
        <f>SUMIFS(Imports_new!U$10:U$33,Imports_new!$A$10:$A$33,$A8)</f>
        <v>26372084.967140123</v>
      </c>
      <c r="V8" s="5">
        <f>SUMIFS(Imports_new!V$10:V$33,Imports_new!$A$10:$A$33,$A8)</f>
        <v>26372084.967140123</v>
      </c>
      <c r="W8" s="5">
        <f>SUMIFS(Imports_new!W$10:W$33,Imports_new!$A$10:$A$33,$A8)</f>
        <v>26372084.967140123</v>
      </c>
      <c r="X8" s="5">
        <f>SUMIFS(Imports_new!X$10:X$33,Imports_new!$A$10:$A$33,$A8)</f>
        <v>26372084.967140123</v>
      </c>
      <c r="Y8" s="5">
        <f>SUMIFS(Imports_new!Y$10:Y$33,Imports_new!$A$10:$A$33,$A8)</f>
        <v>26372084.967140123</v>
      </c>
      <c r="Z8" s="5">
        <f>SUMIFS(Imports_new!Z$10:Z$33,Imports_new!$A$10:$A$33,$A8)</f>
        <v>26372084.967140123</v>
      </c>
      <c r="AA8" s="5">
        <f>SUMIFS(Imports_new!AA$10:AA$33,Imports_new!$A$10:$A$33,$A8)</f>
        <v>26372084.967140123</v>
      </c>
      <c r="AB8" s="5">
        <f>SUMIFS(Imports_new!AB$10:AB$33,Imports_new!$A$10:$A$33,$A8)</f>
        <v>26372084.967140123</v>
      </c>
      <c r="AC8" s="5">
        <f>SUMIFS(Imports_new!AC$10:AC$33,Imports_new!$A$10:$A$33,$A8)</f>
        <v>26372084.967140123</v>
      </c>
      <c r="AD8" s="5">
        <f>SUMIFS(Imports_new!AD$10:AD$33,Imports_new!$A$10:$A$33,$A8)</f>
        <v>26372084.967140123</v>
      </c>
      <c r="AE8" s="5">
        <f>SUMIFS(Imports_new!AE$10:AE$33,Imports_new!$A$10:$A$33,$A8)</f>
        <v>26372084.967140123</v>
      </c>
      <c r="AF8" s="5">
        <f>SUMIFS(Imports_new!AF$10:AF$33,Imports_new!$A$10:$A$33,$A8)</f>
        <v>26372084.967140123</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257714.25691896843</v>
      </c>
      <c r="C10" s="5">
        <f>SUMIFS(Imports_new!C$10:C$33,Imports_new!$A$10:$A$33,$A10)</f>
        <v>257714.25691896843</v>
      </c>
      <c r="D10" s="5">
        <f>SUMIFS(Imports_new!D$10:D$33,Imports_new!$A$10:$A$33,$A10)</f>
        <v>257714.25691896843</v>
      </c>
      <c r="E10" s="5">
        <f>SUMIFS(Imports_new!E$10:E$33,Imports_new!$A$10:$A$33,$A10)</f>
        <v>246813.12294893229</v>
      </c>
      <c r="F10" s="5">
        <f>SUMIFS(Imports_new!F$10:F$33,Imports_new!$A$10:$A$33,$A10)</f>
        <v>248749.02220975401</v>
      </c>
      <c r="G10" s="5">
        <f>SUMIFS(Imports_new!G$10:G$33,Imports_new!$A$10:$A$33,$A10)</f>
        <v>246514.35797191778</v>
      </c>
      <c r="H10" s="5">
        <f>SUMIFS(Imports_new!H$10:H$33,Imports_new!$A$10:$A$33,$A10)</f>
        <v>251418.27491085618</v>
      </c>
      <c r="I10" s="5">
        <f>SUMIFS(Imports_new!I$10:I$33,Imports_new!$A$10:$A$33,$A10)</f>
        <v>250159.1893261486</v>
      </c>
      <c r="J10" s="5">
        <f>SUMIFS(Imports_new!J$10:J$33,Imports_new!$A$10:$A$33,$A10)</f>
        <v>248427.13750421963</v>
      </c>
      <c r="K10" s="5">
        <f>SUMIFS(Imports_new!K$10:K$33,Imports_new!$A$10:$A$33,$A10)</f>
        <v>224409.69002786369</v>
      </c>
      <c r="L10" s="5">
        <f>SUMIFS(Imports_new!L$10:L$33,Imports_new!$A$10:$A$33,$A10)</f>
        <v>226866.70789205516</v>
      </c>
      <c r="M10" s="5">
        <f>SUMIFS(Imports_new!M$10:M$33,Imports_new!$A$10:$A$33,$A10)</f>
        <v>226866.70789205516</v>
      </c>
      <c r="N10" s="5">
        <f>SUMIFS(Imports_new!N$10:N$33,Imports_new!$A$10:$A$33,$A10)</f>
        <v>226866.70789205516</v>
      </c>
      <c r="O10" s="5">
        <f>SUMIFS(Imports_new!O$10:O$33,Imports_new!$A$10:$A$33,$A10)</f>
        <v>226866.70789205516</v>
      </c>
      <c r="P10" s="5">
        <f>SUMIFS(Imports_new!P$10:P$33,Imports_new!$A$10:$A$33,$A10)</f>
        <v>226866.70789205516</v>
      </c>
      <c r="Q10" s="5">
        <f>SUMIFS(Imports_new!Q$10:Q$33,Imports_new!$A$10:$A$33,$A10)</f>
        <v>226866.70789205516</v>
      </c>
      <c r="R10" s="5">
        <f>SUMIFS(Imports_new!R$10:R$33,Imports_new!$A$10:$A$33,$A10)</f>
        <v>226866.70789205516</v>
      </c>
      <c r="S10" s="5">
        <f>SUMIFS(Imports_new!S$10:S$33,Imports_new!$A$10:$A$33,$A10)</f>
        <v>226866.70789205516</v>
      </c>
      <c r="T10" s="5">
        <f>SUMIFS(Imports_new!T$10:T$33,Imports_new!$A$10:$A$33,$A10)</f>
        <v>226866.70789205516</v>
      </c>
      <c r="U10" s="5">
        <f>SUMIFS(Imports_new!U$10:U$33,Imports_new!$A$10:$A$33,$A10)</f>
        <v>226866.70789205516</v>
      </c>
      <c r="V10" s="5">
        <f>SUMIFS(Imports_new!V$10:V$33,Imports_new!$A$10:$A$33,$A10)</f>
        <v>226866.70789205516</v>
      </c>
      <c r="W10" s="5">
        <f>SUMIFS(Imports_new!W$10:W$33,Imports_new!$A$10:$A$33,$A10)</f>
        <v>226866.70789205516</v>
      </c>
      <c r="X10" s="5">
        <f>SUMIFS(Imports_new!X$10:X$33,Imports_new!$A$10:$A$33,$A10)</f>
        <v>226866.70789205516</v>
      </c>
      <c r="Y10" s="5">
        <f>SUMIFS(Imports_new!Y$10:Y$33,Imports_new!$A$10:$A$33,$A10)</f>
        <v>226866.70789205516</v>
      </c>
      <c r="Z10" s="5">
        <f>SUMIFS(Imports_new!Z$10:Z$33,Imports_new!$A$10:$A$33,$A10)</f>
        <v>226866.70789205516</v>
      </c>
      <c r="AA10" s="5">
        <f>SUMIFS(Imports_new!AA$10:AA$33,Imports_new!$A$10:$A$33,$A10)</f>
        <v>226866.70789205516</v>
      </c>
      <c r="AB10" s="5">
        <f>SUMIFS(Imports_new!AB$10:AB$33,Imports_new!$A$10:$A$33,$A10)</f>
        <v>226866.70789205516</v>
      </c>
      <c r="AC10" s="5">
        <f>SUMIFS(Imports_new!AC$10:AC$33,Imports_new!$A$10:$A$33,$A10)</f>
        <v>226866.70789205516</v>
      </c>
      <c r="AD10" s="5">
        <f>SUMIFS(Imports_new!AD$10:AD$33,Imports_new!$A$10:$A$33,$A10)</f>
        <v>226866.70789205516</v>
      </c>
      <c r="AE10" s="5">
        <f>SUMIFS(Imports_new!AE$10:AE$33,Imports_new!$A$10:$A$33,$A10)</f>
        <v>226866.70789205516</v>
      </c>
      <c r="AF10" s="5">
        <f>SUMIFS(Imports_new!AF$10:AF$33,Imports_new!$A$10:$A$33,$A10)</f>
        <v>226866.70789205516</v>
      </c>
    </row>
    <row r="11" spans="1:32">
      <c r="A11" s="2" t="s">
        <v>105</v>
      </c>
      <c r="B11" s="5">
        <f>SUMIFS(Imports_new!B$10:B$33,Imports_new!$A$10:$A$33,$A11)</f>
        <v>1085394.863805972</v>
      </c>
      <c r="C11" s="5">
        <f>SUMIFS(Imports_new!C$10:C$33,Imports_new!$A$10:$A$33,$A11)</f>
        <v>1085394.863805972</v>
      </c>
      <c r="D11" s="5">
        <f>SUMIFS(Imports_new!D$10:D$33,Imports_new!$A$10:$A$33,$A11)</f>
        <v>1085394.863805972</v>
      </c>
      <c r="E11" s="5">
        <f>SUMIFS(Imports_new!E$10:E$33,Imports_new!$A$10:$A$33,$A11)</f>
        <v>1206226.0908812012</v>
      </c>
      <c r="F11" s="5">
        <f>SUMIFS(Imports_new!F$10:F$33,Imports_new!$A$10:$A$33,$A11)</f>
        <v>1110106.0640577176</v>
      </c>
      <c r="G11" s="5">
        <f>SUMIFS(Imports_new!G$10:G$33,Imports_new!$A$10:$A$33,$A11)</f>
        <v>1118086.5652078195</v>
      </c>
      <c r="H11" s="5">
        <f>SUMIFS(Imports_new!H$10:H$33,Imports_new!$A$10:$A$33,$A11)</f>
        <v>1135309.8808055143</v>
      </c>
      <c r="I11" s="5">
        <f>SUMIFS(Imports_new!I$10:I$33,Imports_new!$A$10:$A$33,$A11)</f>
        <v>2543447.4543941733</v>
      </c>
      <c r="J11" s="5">
        <f>SUMIFS(Imports_new!J$10:J$33,Imports_new!$A$10:$A$33,$A11)</f>
        <v>2988477.4834041996</v>
      </c>
      <c r="K11" s="5">
        <f>SUMIFS(Imports_new!K$10:K$33,Imports_new!$A$10:$A$33,$A11)</f>
        <v>2845182.470481643</v>
      </c>
      <c r="L11" s="5">
        <f>SUMIFS(Imports_new!L$10:L$33,Imports_new!$A$10:$A$33,$A11)</f>
        <v>3123170.2229039283</v>
      </c>
      <c r="M11" s="5">
        <f>SUMIFS(Imports_new!M$10:M$33,Imports_new!$A$10:$A$33,$A11)</f>
        <v>3123170.2229039283</v>
      </c>
      <c r="N11" s="5">
        <f>SUMIFS(Imports_new!N$10:N$33,Imports_new!$A$10:$A$33,$A11)</f>
        <v>3123170.2229039283</v>
      </c>
      <c r="O11" s="5">
        <f>SUMIFS(Imports_new!O$10:O$33,Imports_new!$A$10:$A$33,$A11)</f>
        <v>3123170.2229039283</v>
      </c>
      <c r="P11" s="5">
        <f>SUMIFS(Imports_new!P$10:P$33,Imports_new!$A$10:$A$33,$A11)</f>
        <v>3123170.2229039283</v>
      </c>
      <c r="Q11" s="5">
        <f>SUMIFS(Imports_new!Q$10:Q$33,Imports_new!$A$10:$A$33,$A11)</f>
        <v>3123170.2229039283</v>
      </c>
      <c r="R11" s="5">
        <f>SUMIFS(Imports_new!R$10:R$33,Imports_new!$A$10:$A$33,$A11)</f>
        <v>3123170.2229039283</v>
      </c>
      <c r="S11" s="5">
        <f>SUMIFS(Imports_new!S$10:S$33,Imports_new!$A$10:$A$33,$A11)</f>
        <v>3123170.2229039283</v>
      </c>
      <c r="T11" s="5">
        <f>SUMIFS(Imports_new!T$10:T$33,Imports_new!$A$10:$A$33,$A11)</f>
        <v>3123170.2229039283</v>
      </c>
      <c r="U11" s="5">
        <f>SUMIFS(Imports_new!U$10:U$33,Imports_new!$A$10:$A$33,$A11)</f>
        <v>3123170.2229039283</v>
      </c>
      <c r="V11" s="5">
        <f>SUMIFS(Imports_new!V$10:V$33,Imports_new!$A$10:$A$33,$A11)</f>
        <v>3123170.2229039283</v>
      </c>
      <c r="W11" s="5">
        <f>SUMIFS(Imports_new!W$10:W$33,Imports_new!$A$10:$A$33,$A11)</f>
        <v>3123170.2229039283</v>
      </c>
      <c r="X11" s="5">
        <f>SUMIFS(Imports_new!X$10:X$33,Imports_new!$A$10:$A$33,$A11)</f>
        <v>3123170.2229039283</v>
      </c>
      <c r="Y11" s="5">
        <f>SUMIFS(Imports_new!Y$10:Y$33,Imports_new!$A$10:$A$33,$A11)</f>
        <v>3123170.2229039283</v>
      </c>
      <c r="Z11" s="5">
        <f>SUMIFS(Imports_new!Z$10:Z$33,Imports_new!$A$10:$A$33,$A11)</f>
        <v>3123170.2229039283</v>
      </c>
      <c r="AA11" s="5">
        <f>SUMIFS(Imports_new!AA$10:AA$33,Imports_new!$A$10:$A$33,$A11)</f>
        <v>3123170.2229039283</v>
      </c>
      <c r="AB11" s="5">
        <f>SUMIFS(Imports_new!AB$10:AB$33,Imports_new!$A$10:$A$33,$A11)</f>
        <v>3123170.2229039283</v>
      </c>
      <c r="AC11" s="5">
        <f>SUMIFS(Imports_new!AC$10:AC$33,Imports_new!$A$10:$A$33,$A11)</f>
        <v>3123170.2229039283</v>
      </c>
      <c r="AD11" s="5">
        <f>SUMIFS(Imports_new!AD$10:AD$33,Imports_new!$A$10:$A$33,$A11)</f>
        <v>3123170.2229039283</v>
      </c>
      <c r="AE11" s="5">
        <f>SUMIFS(Imports_new!AE$10:AE$33,Imports_new!$A$10:$A$33,$A11)</f>
        <v>3123170.2229039283</v>
      </c>
      <c r="AF11" s="5">
        <f>SUMIFS(Imports_new!AF$10:AF$33,Imports_new!$A$10:$A$33,$A11)</f>
        <v>3123170.2229039283</v>
      </c>
    </row>
    <row r="12" spans="1:32">
      <c r="A12" s="2" t="s">
        <v>106</v>
      </c>
      <c r="B12" s="5">
        <f>SUMIFS(Imports_new!B$10:B$33,Imports_new!$A$10:$A$33,$A12)</f>
        <v>399363.44119343493</v>
      </c>
      <c r="C12" s="5">
        <f>SUMIFS(Imports_new!C$10:C$33,Imports_new!$A$10:$A$33,$A12)</f>
        <v>399363.44119343493</v>
      </c>
      <c r="D12" s="5">
        <f>SUMIFS(Imports_new!D$10:D$33,Imports_new!$A$10:$A$33,$A12)</f>
        <v>399363.44119343493</v>
      </c>
      <c r="E12" s="5">
        <f>SUMIFS(Imports_new!E$10:E$33,Imports_new!$A$10:$A$33,$A12)</f>
        <v>448242.2763575344</v>
      </c>
      <c r="F12" s="5">
        <f>SUMIFS(Imports_new!F$10:F$33,Imports_new!$A$10:$A$33,$A12)</f>
        <v>244814.09631853798</v>
      </c>
      <c r="G12" s="5">
        <f>SUMIFS(Imports_new!G$10:G$33,Imports_new!$A$10:$A$33,$A12)</f>
        <v>245127.98814006685</v>
      </c>
      <c r="H12" s="5">
        <f>SUMIFS(Imports_new!H$10:H$33,Imports_new!$A$10:$A$33,$A12)</f>
        <v>244662.21707066117</v>
      </c>
      <c r="I12" s="5">
        <f>SUMIFS(Imports_new!I$10:I$33,Imports_new!$A$10:$A$33,$A12)</f>
        <v>226950.37503697368</v>
      </c>
      <c r="J12" s="5">
        <f>SUMIFS(Imports_new!J$10:J$33,Imports_new!$A$10:$A$33,$A12)</f>
        <v>222388.00826271434</v>
      </c>
      <c r="K12" s="5">
        <f>SUMIFS(Imports_new!K$10:K$33,Imports_new!$A$10:$A$33,$A12)</f>
        <v>198817.03515326261</v>
      </c>
      <c r="L12" s="5">
        <f>SUMIFS(Imports_new!L$10:L$33,Imports_new!$A$10:$A$33,$A12)</f>
        <v>127445.03855615546</v>
      </c>
      <c r="M12" s="5">
        <f>SUMIFS(Imports_new!M$10:M$33,Imports_new!$A$10:$A$33,$A12)</f>
        <v>127445.03855615546</v>
      </c>
      <c r="N12" s="5">
        <f>SUMIFS(Imports_new!N$10:N$33,Imports_new!$A$10:$A$33,$A12)</f>
        <v>127445.03855615546</v>
      </c>
      <c r="O12" s="5">
        <f>SUMIFS(Imports_new!O$10:O$33,Imports_new!$A$10:$A$33,$A12)</f>
        <v>127445.03855615546</v>
      </c>
      <c r="P12" s="5">
        <f>SUMIFS(Imports_new!P$10:P$33,Imports_new!$A$10:$A$33,$A12)</f>
        <v>127445.03855615546</v>
      </c>
      <c r="Q12" s="5">
        <f>SUMIFS(Imports_new!Q$10:Q$33,Imports_new!$A$10:$A$33,$A12)</f>
        <v>127445.03855615546</v>
      </c>
      <c r="R12" s="5">
        <f>SUMIFS(Imports_new!R$10:R$33,Imports_new!$A$10:$A$33,$A12)</f>
        <v>127445.03855615546</v>
      </c>
      <c r="S12" s="5">
        <f>SUMIFS(Imports_new!S$10:S$33,Imports_new!$A$10:$A$33,$A12)</f>
        <v>127445.03855615546</v>
      </c>
      <c r="T12" s="5">
        <f>SUMIFS(Imports_new!T$10:T$33,Imports_new!$A$10:$A$33,$A12)</f>
        <v>127445.03855615546</v>
      </c>
      <c r="U12" s="5">
        <f>SUMIFS(Imports_new!U$10:U$33,Imports_new!$A$10:$A$33,$A12)</f>
        <v>127445.03855615546</v>
      </c>
      <c r="V12" s="5">
        <f>SUMIFS(Imports_new!V$10:V$33,Imports_new!$A$10:$A$33,$A12)</f>
        <v>127445.03855615546</v>
      </c>
      <c r="W12" s="5">
        <f>SUMIFS(Imports_new!W$10:W$33,Imports_new!$A$10:$A$33,$A12)</f>
        <v>127445.03855615546</v>
      </c>
      <c r="X12" s="5">
        <f>SUMIFS(Imports_new!X$10:X$33,Imports_new!$A$10:$A$33,$A12)</f>
        <v>127445.03855615546</v>
      </c>
      <c r="Y12" s="5">
        <f>SUMIFS(Imports_new!Y$10:Y$33,Imports_new!$A$10:$A$33,$A12)</f>
        <v>127445.03855615546</v>
      </c>
      <c r="Z12" s="5">
        <f>SUMIFS(Imports_new!Z$10:Z$33,Imports_new!$A$10:$A$33,$A12)</f>
        <v>127445.03855615546</v>
      </c>
      <c r="AA12" s="5">
        <f>SUMIFS(Imports_new!AA$10:AA$33,Imports_new!$A$10:$A$33,$A12)</f>
        <v>127445.03855615546</v>
      </c>
      <c r="AB12" s="5">
        <f>SUMIFS(Imports_new!AB$10:AB$33,Imports_new!$A$10:$A$33,$A12)</f>
        <v>127445.03855615546</v>
      </c>
      <c r="AC12" s="5">
        <f>SUMIFS(Imports_new!AC$10:AC$33,Imports_new!$A$10:$A$33,$A12)</f>
        <v>127445.03855615546</v>
      </c>
      <c r="AD12" s="5">
        <f>SUMIFS(Imports_new!AD$10:AD$33,Imports_new!$A$10:$A$33,$A12)</f>
        <v>127445.03855615546</v>
      </c>
      <c r="AE12" s="5">
        <f>SUMIFS(Imports_new!AE$10:AE$33,Imports_new!$A$10:$A$33,$A12)</f>
        <v>127445.03855615546</v>
      </c>
      <c r="AF12" s="5">
        <f>SUMIFS(Imports_new!AF$10:AF$33,Imports_new!$A$10:$A$33,$A12)</f>
        <v>127445.03855615546</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0</v>
      </c>
      <c r="G15" s="5">
        <f>SUMIFS(Imports_new!G$10:G$33,Imports_new!$A$10:$A$33,$A15)</f>
        <v>0</v>
      </c>
      <c r="H15" s="5">
        <f>SUMIFS(Imports_new!H$10:H$33,Imports_new!$A$10:$A$33,$A15)</f>
        <v>0</v>
      </c>
      <c r="I15" s="5">
        <f>SUMIFS(Imports_new!I$10:I$33,Imports_new!$A$10:$A$33,$A15)</f>
        <v>0</v>
      </c>
      <c r="J15" s="5">
        <f>SUMIFS(Imports_new!J$10:J$33,Imports_new!$A$10:$A$33,$A15)</f>
        <v>0</v>
      </c>
      <c r="K15" s="5">
        <f>SUMIFS(Imports_new!K$10:K$33,Imports_new!$A$10:$A$33,$A15)</f>
        <v>0</v>
      </c>
      <c r="L15" s="5">
        <f>SUMIFS(Imports_new!L$10:L$33,Imports_new!$A$10:$A$33,$A15)</f>
        <v>0</v>
      </c>
      <c r="M15" s="5">
        <f>SUMIFS(Imports_new!M$10:M$33,Imports_new!$A$10:$A$33,$A15)</f>
        <v>0</v>
      </c>
      <c r="N15" s="5">
        <f>SUMIFS(Imports_new!N$10:N$33,Imports_new!$A$10:$A$33,$A15)</f>
        <v>0</v>
      </c>
      <c r="O15" s="5">
        <f>SUMIFS(Imports_new!O$10:O$33,Imports_new!$A$10:$A$33,$A15)</f>
        <v>0</v>
      </c>
      <c r="P15" s="5">
        <f>SUMIFS(Imports_new!P$10:P$33,Imports_new!$A$10:$A$33,$A15)</f>
        <v>0</v>
      </c>
      <c r="Q15" s="5">
        <f>SUMIFS(Imports_new!Q$10:Q$33,Imports_new!$A$10:$A$33,$A15)</f>
        <v>0</v>
      </c>
      <c r="R15" s="5">
        <f>SUMIFS(Imports_new!R$10:R$33,Imports_new!$A$10:$A$33,$A15)</f>
        <v>0</v>
      </c>
      <c r="S15" s="5">
        <f>SUMIFS(Imports_new!S$10:S$33,Imports_new!$A$10:$A$33,$A15)</f>
        <v>0</v>
      </c>
      <c r="T15" s="5">
        <f>SUMIFS(Imports_new!T$10:T$33,Imports_new!$A$10:$A$33,$A15)</f>
        <v>0</v>
      </c>
      <c r="U15" s="5">
        <f>SUMIFS(Imports_new!U$10:U$33,Imports_new!$A$10:$A$33,$A15)</f>
        <v>0</v>
      </c>
      <c r="V15" s="5">
        <f>SUMIFS(Imports_new!V$10:V$33,Imports_new!$A$10:$A$33,$A15)</f>
        <v>0</v>
      </c>
      <c r="W15" s="5">
        <f>SUMIFS(Imports_new!W$10:W$33,Imports_new!$A$10:$A$33,$A15)</f>
        <v>0</v>
      </c>
      <c r="X15" s="5">
        <f>SUMIFS(Imports_new!X$10:X$33,Imports_new!$A$10:$A$33,$A15)</f>
        <v>0</v>
      </c>
      <c r="Y15" s="5">
        <f>SUMIFS(Imports_new!Y$10:Y$33,Imports_new!$A$10:$A$33,$A15)</f>
        <v>0</v>
      </c>
      <c r="Z15" s="5">
        <f>SUMIFS(Imports_new!Z$10:Z$33,Imports_new!$A$10:$A$33,$A15)</f>
        <v>0</v>
      </c>
      <c r="AA15" s="5">
        <f>SUMIFS(Imports_new!AA$10:AA$33,Imports_new!$A$10:$A$33,$A15)</f>
        <v>0</v>
      </c>
      <c r="AB15" s="5">
        <f>SUMIFS(Imports_new!AB$10:AB$33,Imports_new!$A$10:$A$33,$A15)</f>
        <v>0</v>
      </c>
      <c r="AC15" s="5">
        <f>SUMIFS(Imports_new!AC$10:AC$33,Imports_new!$A$10:$A$33,$A15)</f>
        <v>0</v>
      </c>
      <c r="AD15" s="5">
        <f>SUMIFS(Imports_new!AD$10:AD$33,Imports_new!$A$10:$A$33,$A15)</f>
        <v>0</v>
      </c>
      <c r="AE15" s="5">
        <f>SUMIFS(Imports_new!AE$10:AE$33,Imports_new!$A$10:$A$33,$A15)</f>
        <v>0</v>
      </c>
      <c r="AF15" s="5">
        <f>SUMIFS(Imports_new!AF$10:AF$33,Imports_new!$A$10:$A$33,$A15)</f>
        <v>0</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416</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417</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418</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419</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420</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421</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422</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B2" sqref="B2"/>
    </sheetView>
  </sheetViews>
  <sheetFormatPr defaultRowHeight="15"/>
  <cols>
    <col min="1" max="1" width="26.140625" customWidth="1"/>
  </cols>
  <sheetData>
    <row r="1" spans="1:32" ht="30">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f>exports!D2</f>
        <v>45540468</v>
      </c>
      <c r="C2">
        <f>exports!E2</f>
        <v>45540468</v>
      </c>
      <c r="D2">
        <f>exports!F2</f>
        <v>45540468</v>
      </c>
      <c r="E2">
        <f>exports!G2</f>
        <v>45540468</v>
      </c>
      <c r="F2">
        <f>exports!H2</f>
        <v>45540468</v>
      </c>
      <c r="G2">
        <f>exports!I2</f>
        <v>45540468</v>
      </c>
      <c r="H2">
        <f>exports!J2</f>
        <v>45540468</v>
      </c>
      <c r="I2">
        <f>exports!K2</f>
        <v>45540468</v>
      </c>
      <c r="J2">
        <f>exports!L2</f>
        <v>45540468</v>
      </c>
      <c r="K2">
        <f>exports!M2</f>
        <v>45540468</v>
      </c>
      <c r="L2">
        <f>exports!N2</f>
        <v>45540468</v>
      </c>
      <c r="M2">
        <f>exports!O2</f>
        <v>45540468</v>
      </c>
      <c r="N2">
        <f>exports!P2</f>
        <v>45540468</v>
      </c>
      <c r="O2">
        <f>exports!Q2</f>
        <v>45540468</v>
      </c>
      <c r="P2">
        <f>exports!R2</f>
        <v>45540468</v>
      </c>
      <c r="Q2">
        <f>exports!S2</f>
        <v>45540468</v>
      </c>
      <c r="R2">
        <f>exports!T2</f>
        <v>45540468</v>
      </c>
      <c r="S2">
        <f>exports!U2</f>
        <v>45540468</v>
      </c>
      <c r="T2">
        <f>exports!V2</f>
        <v>45540468</v>
      </c>
      <c r="U2">
        <f>exports!W2</f>
        <v>45540468</v>
      </c>
      <c r="V2">
        <f>exports!X2</f>
        <v>45540468</v>
      </c>
      <c r="W2">
        <f>exports!Y2</f>
        <v>45540468</v>
      </c>
      <c r="X2">
        <f>exports!Z2</f>
        <v>45540468</v>
      </c>
      <c r="Y2">
        <f>exports!AA2</f>
        <v>45540468</v>
      </c>
      <c r="Z2">
        <f>exports!AB2</f>
        <v>45540468</v>
      </c>
      <c r="AA2">
        <f>exports!AC2</f>
        <v>45540468</v>
      </c>
      <c r="AB2">
        <f>exports!AD2</f>
        <v>45540468</v>
      </c>
      <c r="AC2">
        <f>exports!AE2</f>
        <v>45540468</v>
      </c>
      <c r="AD2">
        <f>exports!AF2</f>
        <v>45540468</v>
      </c>
      <c r="AE2">
        <f>exports!AG2</f>
        <v>45540468</v>
      </c>
      <c r="AF2">
        <f>exports!AH2</f>
        <v>45540468</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SUMIFS('State Generation Costs Calcs'!B105:B155,'State Generation Costs Calcs'!$A$105:$A$155,About!$B$2)*About!$A$67</f>
        <v>90.093208317154193</v>
      </c>
      <c r="C2" s="12">
        <f>SUMIFS('State Generation Costs Calcs'!C105:C155,'State Generation Costs Calcs'!$A$105:$A$155,About!$B$2)*About!$A$67</f>
        <v>88.336314121850151</v>
      </c>
      <c r="D2" s="12">
        <f>SUMIFS('State Generation Costs Calcs'!D105:D155,'State Generation Costs Calcs'!$A$105:$A$155,About!$B$2)*About!$A$67</f>
        <v>86.695388790428481</v>
      </c>
      <c r="E2" s="12">
        <f>SUMIFS('State Generation Costs Calcs'!E105:E155,'State Generation Costs Calcs'!$A$105:$A$155,About!$B$2)*About!$A$67</f>
        <v>85.345946396555533</v>
      </c>
      <c r="F2" s="12">
        <f>SUMIFS('State Generation Costs Calcs'!F105:F155,'State Generation Costs Calcs'!$A$105:$A$155,About!$B$2)*About!$A$67</f>
        <v>84.975583925360297</v>
      </c>
      <c r="G2" s="12">
        <f>SUMIFS('State Generation Costs Calcs'!G105:G155,'State Generation Costs Calcs'!$A$105:$A$155,About!$B$2)*About!$A$67</f>
        <v>85.092416718280148</v>
      </c>
      <c r="H2" s="12">
        <f>SUMIFS('State Generation Costs Calcs'!H105:H155,'State Generation Costs Calcs'!$A$105:$A$155,About!$B$2)*About!$A$67</f>
        <v>85.900265598283667</v>
      </c>
      <c r="I2" s="12">
        <f>SUMIFS('State Generation Costs Calcs'!I105:I155,'State Generation Costs Calcs'!$A$105:$A$155,About!$B$2)*About!$A$67</f>
        <v>86.631733026396788</v>
      </c>
      <c r="J2" s="12">
        <f>SUMIFS('State Generation Costs Calcs'!J105:J155,'State Generation Costs Calcs'!$A$105:$A$155,About!$B$2)*About!$A$67</f>
        <v>86.24323093519078</v>
      </c>
      <c r="K2" s="12">
        <f>SUMIFS('State Generation Costs Calcs'!K105:K155,'State Generation Costs Calcs'!$A$105:$A$155,About!$B$2)*About!$A$67</f>
        <v>85.109925106378014</v>
      </c>
      <c r="L2" s="12">
        <f>SUMIFS('State Generation Costs Calcs'!L105:L155,'State Generation Costs Calcs'!$A$105:$A$155,About!$B$2)*About!$A$67</f>
        <v>83.809036424514233</v>
      </c>
      <c r="M2" s="12">
        <f>SUMIFS('State Generation Costs Calcs'!M105:M155,'State Generation Costs Calcs'!$A$105:$A$155,About!$B$2)*About!$A$67</f>
        <v>82.667023490545702</v>
      </c>
      <c r="N2" s="12">
        <f>SUMIFS('State Generation Costs Calcs'!N105:N155,'State Generation Costs Calcs'!$A$105:$A$155,About!$B$2)*About!$A$67</f>
        <v>81.457894066546686</v>
      </c>
      <c r="O2" s="12">
        <f>SUMIFS('State Generation Costs Calcs'!O105:O155,'State Generation Costs Calcs'!$A$105:$A$155,About!$B$2)*About!$A$67</f>
        <v>80.820569930189933</v>
      </c>
      <c r="P2" s="12">
        <f>SUMIFS('State Generation Costs Calcs'!P105:P155,'State Generation Costs Calcs'!$A$105:$A$155,About!$B$2)*About!$A$67</f>
        <v>80.662006685729835</v>
      </c>
      <c r="Q2" s="12">
        <f>SUMIFS('State Generation Costs Calcs'!Q105:Q155,'State Generation Costs Calcs'!$A$105:$A$155,About!$B$2)*About!$A$67</f>
        <v>79.933129389360616</v>
      </c>
      <c r="R2" s="12">
        <f>SUMIFS('State Generation Costs Calcs'!R105:R155,'State Generation Costs Calcs'!$A$105:$A$155,About!$B$2)*About!$A$67</f>
        <v>79.049339647821157</v>
      </c>
      <c r="S2" s="12">
        <f>SUMIFS('State Generation Costs Calcs'!S105:S155,'State Generation Costs Calcs'!$A$105:$A$155,About!$B$2)*About!$A$67</f>
        <v>78.421039009166648</v>
      </c>
      <c r="T2" s="12">
        <f>SUMIFS('State Generation Costs Calcs'!T105:T155,'State Generation Costs Calcs'!$A$105:$A$155,About!$B$2)*About!$A$67</f>
        <v>78.161098132672464</v>
      </c>
      <c r="U2" s="12">
        <f>SUMIFS('State Generation Costs Calcs'!U105:U155,'State Generation Costs Calcs'!$A$105:$A$155,About!$B$2)*About!$A$67</f>
        <v>77.945659289814841</v>
      </c>
      <c r="V2" s="12">
        <f>SUMIFS('State Generation Costs Calcs'!V105:V155,'State Generation Costs Calcs'!$A$105:$A$155,About!$B$2)*About!$A$67</f>
        <v>77.123866210873658</v>
      </c>
      <c r="W2" s="12">
        <f>SUMIFS('State Generation Costs Calcs'!W105:W155,'State Generation Costs Calcs'!$A$105:$A$155,About!$B$2)*About!$A$67</f>
        <v>76.370526736066907</v>
      </c>
      <c r="X2" s="12">
        <f>SUMIFS('State Generation Costs Calcs'!X105:X155,'State Generation Costs Calcs'!$A$105:$A$155,About!$B$2)*About!$A$67</f>
        <v>75.943550776613705</v>
      </c>
      <c r="Y2" s="12">
        <f>SUMIFS('State Generation Costs Calcs'!Y105:Y155,'State Generation Costs Calcs'!$A$105:$A$155,About!$B$2)*About!$A$67</f>
        <v>75.464141904241458</v>
      </c>
      <c r="Z2" s="12">
        <f>SUMIFS('State Generation Costs Calcs'!Z105:Z155,'State Generation Costs Calcs'!$A$105:$A$155,About!$B$2)*About!$A$67</f>
        <v>75.184325916184676</v>
      </c>
      <c r="AA2" s="12">
        <f>SUMIFS('State Generation Costs Calcs'!AA105:AA155,'State Generation Costs Calcs'!$A$105:$A$155,About!$B$2)*About!$A$67</f>
        <v>74.983414924610841</v>
      </c>
      <c r="AB2" s="12">
        <f>SUMIFS('State Generation Costs Calcs'!AB105:AB155,'State Generation Costs Calcs'!$A$105:$A$155,About!$B$2)*About!$A$67</f>
        <v>74.680358458207976</v>
      </c>
      <c r="AC2" s="12">
        <f>SUMIFS('State Generation Costs Calcs'!AC105:AC155,'State Generation Costs Calcs'!$A$105:$A$155,About!$B$2)*About!$A$67</f>
        <v>74.688056601313789</v>
      </c>
      <c r="AD2" s="12">
        <f>SUMIFS('State Generation Costs Calcs'!AD105:AD155,'State Generation Costs Calcs'!$A$105:$A$155,About!$B$2)*About!$A$67</f>
        <v>74.762394642136698</v>
      </c>
      <c r="AE2" s="12">
        <f>SUMIFS('State Generation Costs Calcs'!AE105:AE155,'State Generation Costs Calcs'!$A$105:$A$155,About!$B$2)*About!$A$67</f>
        <v>74.674009007015897</v>
      </c>
      <c r="AF2" s="12">
        <f>SUMIFS('State Generation Costs Calcs'!AF105:AF155,'State Generation Costs Calcs'!$A$105:$A$155,About!$B$2)*About!$A$67</f>
        <v>74.632354947966093</v>
      </c>
      <c r="AG2" s="12"/>
      <c r="AH2" s="12"/>
    </row>
  </sheetData>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workbookViewId="0"/>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SUMIFS('State Generation Costs Calcs'!B105:B155,'State Generation Costs Calcs'!$A$105:$A$155,About!$B$2)*About!$A$67</f>
        <v>90.093208317154193</v>
      </c>
      <c r="C2" s="12">
        <f>SUMIFS('State Generation Costs Calcs'!C105:C155,'State Generation Costs Calcs'!$A$105:$A$155,About!$B$2)*About!$A$67</f>
        <v>88.336314121850151</v>
      </c>
      <c r="D2" s="12">
        <f>SUMIFS('State Generation Costs Calcs'!D105:D155,'State Generation Costs Calcs'!$A$105:$A$155,About!$B$2)*About!$A$67</f>
        <v>86.695388790428481</v>
      </c>
      <c r="E2" s="12">
        <f>SUMIFS('State Generation Costs Calcs'!E105:E155,'State Generation Costs Calcs'!$A$105:$A$155,About!$B$2)*About!$A$67</f>
        <v>85.345946396555533</v>
      </c>
      <c r="F2" s="12">
        <f>SUMIFS('State Generation Costs Calcs'!F105:F155,'State Generation Costs Calcs'!$A$105:$A$155,About!$B$2)*About!$A$67</f>
        <v>84.975583925360297</v>
      </c>
      <c r="G2" s="12">
        <f>SUMIFS('State Generation Costs Calcs'!G105:G155,'State Generation Costs Calcs'!$A$105:$A$155,About!$B$2)*About!$A$67</f>
        <v>85.092416718280148</v>
      </c>
      <c r="H2" s="12">
        <f>SUMIFS('State Generation Costs Calcs'!H105:H155,'State Generation Costs Calcs'!$A$105:$A$155,About!$B$2)*About!$A$67</f>
        <v>85.900265598283667</v>
      </c>
      <c r="I2" s="12">
        <f>SUMIFS('State Generation Costs Calcs'!I105:I155,'State Generation Costs Calcs'!$A$105:$A$155,About!$B$2)*About!$A$67</f>
        <v>86.631733026396788</v>
      </c>
      <c r="J2" s="12">
        <f>SUMIFS('State Generation Costs Calcs'!J105:J155,'State Generation Costs Calcs'!$A$105:$A$155,About!$B$2)*About!$A$67</f>
        <v>86.24323093519078</v>
      </c>
      <c r="K2" s="12">
        <f>SUMIFS('State Generation Costs Calcs'!K105:K155,'State Generation Costs Calcs'!$A$105:$A$155,About!$B$2)*About!$A$67</f>
        <v>85.109925106378014</v>
      </c>
      <c r="L2" s="12">
        <f>SUMIFS('State Generation Costs Calcs'!L105:L155,'State Generation Costs Calcs'!$A$105:$A$155,About!$B$2)*About!$A$67</f>
        <v>83.809036424514233</v>
      </c>
      <c r="M2" s="12">
        <f>SUMIFS('State Generation Costs Calcs'!M105:M155,'State Generation Costs Calcs'!$A$105:$A$155,About!$B$2)*About!$A$67</f>
        <v>82.667023490545702</v>
      </c>
      <c r="N2" s="12">
        <f>SUMIFS('State Generation Costs Calcs'!N105:N155,'State Generation Costs Calcs'!$A$105:$A$155,About!$B$2)*About!$A$67</f>
        <v>81.457894066546686</v>
      </c>
      <c r="O2" s="12">
        <f>SUMIFS('State Generation Costs Calcs'!O105:O155,'State Generation Costs Calcs'!$A$105:$A$155,About!$B$2)*About!$A$67</f>
        <v>80.820569930189933</v>
      </c>
      <c r="P2" s="12">
        <f>SUMIFS('State Generation Costs Calcs'!P105:P155,'State Generation Costs Calcs'!$A$105:$A$155,About!$B$2)*About!$A$67</f>
        <v>80.662006685729835</v>
      </c>
      <c r="Q2" s="12">
        <f>SUMIFS('State Generation Costs Calcs'!Q105:Q155,'State Generation Costs Calcs'!$A$105:$A$155,About!$B$2)*About!$A$67</f>
        <v>79.933129389360616</v>
      </c>
      <c r="R2" s="12">
        <f>SUMIFS('State Generation Costs Calcs'!R105:R155,'State Generation Costs Calcs'!$A$105:$A$155,About!$B$2)*About!$A$67</f>
        <v>79.049339647821157</v>
      </c>
      <c r="S2" s="12">
        <f>SUMIFS('State Generation Costs Calcs'!S105:S155,'State Generation Costs Calcs'!$A$105:$A$155,About!$B$2)*About!$A$67</f>
        <v>78.421039009166648</v>
      </c>
      <c r="T2" s="12">
        <f>SUMIFS('State Generation Costs Calcs'!T105:T155,'State Generation Costs Calcs'!$A$105:$A$155,About!$B$2)*About!$A$67</f>
        <v>78.161098132672464</v>
      </c>
      <c r="U2" s="12">
        <f>SUMIFS('State Generation Costs Calcs'!U105:U155,'State Generation Costs Calcs'!$A$105:$A$155,About!$B$2)*About!$A$67</f>
        <v>77.945659289814841</v>
      </c>
      <c r="V2" s="12">
        <f>SUMIFS('State Generation Costs Calcs'!V105:V155,'State Generation Costs Calcs'!$A$105:$A$155,About!$B$2)*About!$A$67</f>
        <v>77.123866210873658</v>
      </c>
      <c r="W2" s="12">
        <f>SUMIFS('State Generation Costs Calcs'!W105:W155,'State Generation Costs Calcs'!$A$105:$A$155,About!$B$2)*About!$A$67</f>
        <v>76.370526736066907</v>
      </c>
      <c r="X2" s="12">
        <f>SUMIFS('State Generation Costs Calcs'!X105:X155,'State Generation Costs Calcs'!$A$105:$A$155,About!$B$2)*About!$A$67</f>
        <v>75.943550776613705</v>
      </c>
      <c r="Y2" s="12">
        <f>SUMIFS('State Generation Costs Calcs'!Y105:Y155,'State Generation Costs Calcs'!$A$105:$A$155,About!$B$2)*About!$A$67</f>
        <v>75.464141904241458</v>
      </c>
      <c r="Z2" s="12">
        <f>SUMIFS('State Generation Costs Calcs'!Z105:Z155,'State Generation Costs Calcs'!$A$105:$A$155,About!$B$2)*About!$A$67</f>
        <v>75.184325916184676</v>
      </c>
      <c r="AA2" s="12">
        <f>SUMIFS('State Generation Costs Calcs'!AA105:AA155,'State Generation Costs Calcs'!$A$105:$A$155,About!$B$2)*About!$A$67</f>
        <v>74.983414924610841</v>
      </c>
      <c r="AB2" s="12">
        <f>SUMIFS('State Generation Costs Calcs'!AB105:AB155,'State Generation Costs Calcs'!$A$105:$A$155,About!$B$2)*About!$A$67</f>
        <v>74.680358458207976</v>
      </c>
      <c r="AC2" s="12">
        <f>SUMIFS('State Generation Costs Calcs'!AC105:AC155,'State Generation Costs Calcs'!$A$105:$A$155,About!$B$2)*About!$A$67</f>
        <v>74.688056601313789</v>
      </c>
      <c r="AD2" s="12">
        <f>SUMIFS('State Generation Costs Calcs'!AD105:AD155,'State Generation Costs Calcs'!$A$105:$A$155,About!$B$2)*About!$A$67</f>
        <v>74.762394642136698</v>
      </c>
      <c r="AE2" s="12">
        <f>SUMIFS('State Generation Costs Calcs'!AE105:AE155,'State Generation Costs Calcs'!$A$105:$A$155,About!$B$2)*About!$A$67</f>
        <v>74.674009007015897</v>
      </c>
      <c r="AF2" s="12">
        <f>SUMIFS('State Generation Costs Calcs'!AF105:AF155,'State Generation Costs Calcs'!$A$105:$A$155,About!$B$2)*About!$A$67</f>
        <v>74.632354947966093</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29</vt:i4>
      </vt:variant>
    </vt:vector>
  </HeadingPairs>
  <TitlesOfParts>
    <vt:vector size="29" baseType="lpstr">
      <vt:lpstr>About</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Cambium</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2024-01-10T18:30:51Z</dcterms:modified>
</cp:coreProperties>
</file>