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mdeng\Dropbox (Energy Innovation)\Documents\Energy Policy Simulator\Models\US States\eps-california\InputData\geoeng\DACD\"/>
    </mc:Choice>
  </mc:AlternateContent>
  <xr:revisionPtr revIDLastSave="0" documentId="13_ncr:1_{B27E7174-84E6-48C2-B7C8-331CDAB2ECF4}" xr6:coauthVersionLast="45" xr6:coauthVersionMax="45" xr10:uidLastSave="{00000000-0000-0000-0000-000000000000}"/>
  <bookViews>
    <workbookView xWindow="38280" yWindow="3270" windowWidth="29040" windowHeight="17640" activeTab="3" xr2:uid="{00000000-000D-0000-FFFF-FFFF00000000}"/>
  </bookViews>
  <sheets>
    <sheet name="About" sheetId="1" r:id="rId1"/>
    <sheet name="Data" sheetId="2" r:id="rId2"/>
    <sheet name="E3 Potential" sheetId="7" r:id="rId3"/>
    <sheet name="Potential Calculations" sheetId="8" r:id="rId4"/>
    <sheet name="DACD-potential" sheetId="3" r:id="rId5"/>
    <sheet name="DACD-energyintensity" sheetId="5" r:id="rId6"/>
    <sheet name="DACD-capex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3" l="1"/>
  <c r="V21" i="8"/>
  <c r="AI2" i="3" s="1"/>
  <c r="R21" i="8" l="1"/>
  <c r="AE2" i="3" s="1"/>
  <c r="S21" i="8"/>
  <c r="AF2" i="3" s="1"/>
  <c r="T21" i="8"/>
  <c r="AG2" i="3" s="1"/>
  <c r="U21" i="8"/>
  <c r="AH2" i="3" s="1"/>
  <c r="Q21" i="8"/>
  <c r="D21" i="8"/>
  <c r="Q2" i="3" s="1"/>
  <c r="E21" i="8"/>
  <c r="R2" i="3" s="1"/>
  <c r="F21" i="8"/>
  <c r="S2" i="3" s="1"/>
  <c r="G21" i="8"/>
  <c r="T2" i="3" s="1"/>
  <c r="H21" i="8"/>
  <c r="U2" i="3" s="1"/>
  <c r="I21" i="8"/>
  <c r="V2" i="3" s="1"/>
  <c r="J21" i="8"/>
  <c r="W2" i="3" s="1"/>
  <c r="K21" i="8"/>
  <c r="X2" i="3" s="1"/>
  <c r="L21" i="8"/>
  <c r="Y2" i="3" s="1"/>
  <c r="M21" i="8"/>
  <c r="Z2" i="3" s="1"/>
  <c r="N21" i="8"/>
  <c r="AA2" i="3" s="1"/>
  <c r="O21" i="8"/>
  <c r="AB2" i="3" s="1"/>
  <c r="P21" i="8"/>
  <c r="AC2" i="3" s="1"/>
  <c r="C21" i="8"/>
  <c r="P2" i="3" s="1"/>
  <c r="B21" i="8"/>
  <c r="C3" i="8" l="1"/>
  <c r="AD2" i="3"/>
  <c r="B16" i="7"/>
  <c r="D3" i="5" l="1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C3" i="5"/>
  <c r="C5" i="5"/>
  <c r="C6" i="5"/>
  <c r="C7" i="5"/>
  <c r="C8" i="5"/>
  <c r="C9" i="5"/>
  <c r="C10" i="5"/>
  <c r="C11" i="5"/>
  <c r="B2" i="5" l="1"/>
  <c r="D2" i="5" l="1"/>
  <c r="L2" i="5"/>
  <c r="T2" i="5"/>
  <c r="AB2" i="5"/>
  <c r="E2" i="5"/>
  <c r="M2" i="5"/>
  <c r="U2" i="5"/>
  <c r="AC2" i="5"/>
  <c r="C2" i="5"/>
  <c r="I2" i="5"/>
  <c r="Q2" i="5"/>
  <c r="Y2" i="5"/>
  <c r="S2" i="5"/>
  <c r="AA2" i="5"/>
  <c r="AI2" i="5"/>
  <c r="F2" i="5"/>
  <c r="N2" i="5"/>
  <c r="V2" i="5"/>
  <c r="AD2" i="5"/>
  <c r="AE2" i="5"/>
  <c r="H2" i="5"/>
  <c r="X2" i="5"/>
  <c r="AG2" i="5"/>
  <c r="G2" i="5"/>
  <c r="O2" i="5"/>
  <c r="W2" i="5"/>
  <c r="P2" i="5"/>
  <c r="AF2" i="5"/>
  <c r="K2" i="5"/>
  <c r="J2" i="5"/>
  <c r="R2" i="5"/>
  <c r="Z2" i="5"/>
  <c r="AH2" i="5"/>
  <c r="B2" i="6"/>
  <c r="B4" i="5"/>
  <c r="D2" i="6" l="1"/>
  <c r="E2" i="6"/>
  <c r="M2" i="6"/>
  <c r="U2" i="6"/>
  <c r="AC2" i="6"/>
  <c r="F2" i="6"/>
  <c r="N2" i="6"/>
  <c r="V2" i="6"/>
  <c r="AD2" i="6"/>
  <c r="R2" i="6"/>
  <c r="AH2" i="6"/>
  <c r="L2" i="6"/>
  <c r="G2" i="6"/>
  <c r="O2" i="6"/>
  <c r="W2" i="6"/>
  <c r="AE2" i="6"/>
  <c r="P2" i="6"/>
  <c r="Q2" i="6"/>
  <c r="Z2" i="6"/>
  <c r="T2" i="6"/>
  <c r="H2" i="6"/>
  <c r="X2" i="6"/>
  <c r="AF2" i="6"/>
  <c r="Y2" i="6"/>
  <c r="AG2" i="6"/>
  <c r="J2" i="6"/>
  <c r="AB2" i="6"/>
  <c r="I2" i="6"/>
  <c r="K2" i="6"/>
  <c r="S2" i="6"/>
  <c r="AA2" i="6"/>
  <c r="AI2" i="6"/>
  <c r="C2" i="6"/>
  <c r="D4" i="5"/>
  <c r="L4" i="5"/>
  <c r="T4" i="5"/>
  <c r="AB4" i="5"/>
  <c r="E4" i="5"/>
  <c r="M4" i="5"/>
  <c r="U4" i="5"/>
  <c r="AC4" i="5"/>
  <c r="C4" i="5"/>
  <c r="I4" i="5"/>
  <c r="Q4" i="5"/>
  <c r="S4" i="5"/>
  <c r="AI4" i="5"/>
  <c r="F4" i="5"/>
  <c r="N4" i="5"/>
  <c r="V4" i="5"/>
  <c r="AD4" i="5"/>
  <c r="G4" i="5"/>
  <c r="O4" i="5"/>
  <c r="AE4" i="5"/>
  <c r="P4" i="5"/>
  <c r="X4" i="5"/>
  <c r="AG4" i="5"/>
  <c r="K4" i="5"/>
  <c r="W4" i="5"/>
  <c r="H4" i="5"/>
  <c r="AF4" i="5"/>
  <c r="Y4" i="5"/>
  <c r="AA4" i="5"/>
  <c r="J4" i="5"/>
  <c r="R4" i="5"/>
  <c r="Z4" i="5"/>
  <c r="AH4" i="5"/>
  <c r="C78" i="2"/>
  <c r="C83" i="2" s="1"/>
  <c r="D78" i="2"/>
  <c r="D83" i="2" s="1"/>
  <c r="E78" i="2"/>
  <c r="E83" i="2" s="1"/>
  <c r="B74" i="2"/>
  <c r="B65" i="2"/>
  <c r="B79" i="2" s="1"/>
  <c r="B84" i="2" s="1"/>
  <c r="C65" i="2"/>
  <c r="C79" i="2" s="1"/>
  <c r="C84" i="2" s="1"/>
  <c r="D65" i="2"/>
  <c r="D79" i="2" s="1"/>
  <c r="D84" i="2" s="1"/>
  <c r="E65" i="2"/>
  <c r="F65" i="2"/>
  <c r="G65" i="2"/>
  <c r="H65" i="2"/>
  <c r="C64" i="2"/>
  <c r="D64" i="2"/>
  <c r="E64" i="2"/>
  <c r="F64" i="2"/>
  <c r="F78" i="2" s="1"/>
  <c r="F83" i="2" s="1"/>
  <c r="G64" i="2"/>
  <c r="H64" i="2"/>
  <c r="B64" i="2"/>
  <c r="E79" i="2" l="1"/>
  <c r="E84" i="2" s="1"/>
  <c r="H79" i="2"/>
  <c r="H84" i="2" s="1"/>
  <c r="B78" i="2"/>
  <c r="B83" i="2" s="1"/>
  <c r="G79" i="2"/>
  <c r="G84" i="2" s="1"/>
  <c r="H78" i="2"/>
  <c r="H83" i="2" s="1"/>
  <c r="F79" i="2"/>
  <c r="F84" i="2" s="1"/>
  <c r="G78" i="2"/>
  <c r="G83" i="2" s="1"/>
</calcChain>
</file>

<file path=xl/sharedStrings.xml><?xml version="1.0" encoding="utf-8"?>
<sst xmlns="http://schemas.openxmlformats.org/spreadsheetml/2006/main" count="114" uniqueCount="100">
  <si>
    <t>Sources:</t>
  </si>
  <si>
    <t>High</t>
  </si>
  <si>
    <t>Low</t>
  </si>
  <si>
    <t>Floor</t>
  </si>
  <si>
    <t>DAC1</t>
  </si>
  <si>
    <t>DAC2</t>
  </si>
  <si>
    <t>$/ton CO2</t>
  </si>
  <si>
    <t>Capital Cost per Ton CO2 Captured (amortized over lifetime of equipment)</t>
  </si>
  <si>
    <t>Electricity Required per Ton CO2 Captured</t>
  </si>
  <si>
    <t>GJ/ton CO2</t>
  </si>
  <si>
    <t>Heat Input Required per Ton CO2 Captured</t>
  </si>
  <si>
    <t>DAC2 = amine-based technology, less mature, can be small modular units, can accept waste heat (temp 85-120C)</t>
  </si>
  <si>
    <t>DAC1 = hydroxide sorbent-based technology, most mature technology, used for large-scale plants, requires high heat (&gt;800C)</t>
  </si>
  <si>
    <t>DAC Technologies Considered</t>
  </si>
  <si>
    <t>Technology Shares (Supplement Fig 3)</t>
  </si>
  <si>
    <t>Very little DAC of any sort is deployed before 2045-2050.  DAC1 is dominant</t>
  </si>
  <si>
    <t>until after 2080.  Therefore, for the EPS, which extends only to 2050, we</t>
  </si>
  <si>
    <t>assume the only relevant DAC technology is DAC1.</t>
  </si>
  <si>
    <t>According to the source paper, DAC1 heat is provided by natural gas, and DAC2 heat is provided by waste heat.</t>
  </si>
  <si>
    <t>We will use the 1.5-degree C pathway as our outer potential bound (100% lever setting),</t>
  </si>
  <si>
    <t>since it is the more aggressive of the two scenarios.</t>
  </si>
  <si>
    <t>We will measure deployment in specific years to the pixel, since the data are not</t>
  </si>
  <si>
    <t>provided in tabular form:</t>
  </si>
  <si>
    <t>DAC1 (pixels, high zoom)</t>
  </si>
  <si>
    <t>DAC2 (pixels, high zoom)</t>
  </si>
  <si>
    <t>Scale (pixels/(30 Gt/yr))</t>
  </si>
  <si>
    <t>DAC1 (Gt/yr)</t>
  </si>
  <si>
    <t>DAC2 (Gt/yr)</t>
  </si>
  <si>
    <t>Assigning Country-Specific Share</t>
  </si>
  <si>
    <t>The totals above are global.  We assign DAC expenditures proportionally to current GDP, which</t>
  </si>
  <si>
    <t>reflects both a country's ability to pay and, to a rough degree, its responsibility for historical emissions</t>
  </si>
  <si>
    <t>to date.</t>
  </si>
  <si>
    <t>U.S. GDP</t>
  </si>
  <si>
    <t>World GDP</t>
  </si>
  <si>
    <t>trillion USD</t>
  </si>
  <si>
    <t>trillion UDS</t>
  </si>
  <si>
    <t>US GDP share</t>
  </si>
  <si>
    <t>Global DAC Potential</t>
  </si>
  <si>
    <t>U.S. DAC potential</t>
  </si>
  <si>
    <t>Converting to metric tons:</t>
  </si>
  <si>
    <t>DAC1 (t/yr)</t>
  </si>
  <si>
    <t>DAC2 (t/yr)</t>
  </si>
  <si>
    <t>metric tons/yr</t>
  </si>
  <si>
    <t>Due to the fact that the EPS model run ends at 2050, and deployment of DAC1 may only begin in 2046 (and DAC2 can't</t>
  </si>
  <si>
    <t>begin during the model run at all), we assume there will not be sufficient time to progress from the high toward the</t>
  </si>
  <si>
    <t>Electricity and Heat Intensity, Costs</t>
  </si>
  <si>
    <t>low intensity or cost values.  Therefore, we take the high values as constant over the period 2046-2050, when deployment</t>
  </si>
  <si>
    <t>is just barely beginning.</t>
  </si>
  <si>
    <t>BTU/GJ</t>
  </si>
  <si>
    <t>BTU/metric ton CO2</t>
  </si>
  <si>
    <t>$/metric ton CO2</t>
  </si>
  <si>
    <t>amortized CapEx</t>
  </si>
  <si>
    <t>Notes</t>
  </si>
  <si>
    <t>electricity</t>
  </si>
  <si>
    <t>coal</t>
  </si>
  <si>
    <t>natural gas</t>
  </si>
  <si>
    <t>biomass</t>
  </si>
  <si>
    <t>petroleum diesel</t>
  </si>
  <si>
    <t>heat</t>
  </si>
  <si>
    <t>crude oil</t>
  </si>
  <si>
    <t>heavy or residual fuel oil</t>
  </si>
  <si>
    <t>LPG propane or butane</t>
  </si>
  <si>
    <t>hydrogen</t>
  </si>
  <si>
    <t>DAC Potential</t>
  </si>
  <si>
    <t>DACD Direct Air Capture Potential</t>
  </si>
  <si>
    <t>DACD Direct Air Capture Energy Intensity</t>
  </si>
  <si>
    <t>In this variable, we use BTU for all energy sources, including electricity.  This is a strict unit conversion, not a heat rate.</t>
  </si>
  <si>
    <t>The paper indicates these costs include equipment, maintenance, and labor.  Energy costs are not included.</t>
  </si>
  <si>
    <t>DACD Direct Air Capture Amortized CapEx and OM</t>
  </si>
  <si>
    <t>CapEx here should include the cost of equipment, maintenance, and labor.</t>
  </si>
  <si>
    <t>Energy costs are calculated separately in the model and should not be included here.</t>
  </si>
  <si>
    <t>Amortized CapEx and OM Cost Notes</t>
  </si>
  <si>
    <t>E3</t>
  </si>
  <si>
    <t>https://ww2.arb.ca.gov/sites/default/files/2020-08/e3_cn_draft_report_aug2020.pdf</t>
  </si>
  <si>
    <t>Achieving Carbon Neutrality in California</t>
  </si>
  <si>
    <t>PATHWAYS Scenarios Developed for the California Air Resources Board</t>
  </si>
  <si>
    <t>p. 64, Table 6</t>
  </si>
  <si>
    <t>2045 Potential</t>
  </si>
  <si>
    <t>Scenario</t>
  </si>
  <si>
    <t>High CDR</t>
  </si>
  <si>
    <t>Balanced</t>
  </si>
  <si>
    <t>Zero-Carbon Energy</t>
  </si>
  <si>
    <t>2045 Potential max potential</t>
  </si>
  <si>
    <t>MMT CO2e</t>
  </si>
  <si>
    <t>Year</t>
  </si>
  <si>
    <t>Logistic Curve Values</t>
  </si>
  <si>
    <t>k</t>
  </si>
  <si>
    <t>L</t>
  </si>
  <si>
    <r>
      <t>X</t>
    </r>
    <r>
      <rPr>
        <vertAlign val="subscript"/>
        <sz val="11"/>
        <color theme="1"/>
        <rFont val="Calibri"/>
        <family val="2"/>
        <scheme val="minor"/>
      </rPr>
      <t>0</t>
    </r>
  </si>
  <si>
    <t>Logistic Curve Function:</t>
  </si>
  <si>
    <t>Value</t>
  </si>
  <si>
    <t>Deployment (MMT CO2e)</t>
  </si>
  <si>
    <t>Note: The values below are assumptions to construct the s-shaped curve, which reaches 40 in 2045 and approaches the assumed maximum (L) in 2050.</t>
  </si>
  <si>
    <t>Deployment Assumptions:</t>
  </si>
  <si>
    <t>Estimated Deployment Along Logistic Curve:</t>
  </si>
  <si>
    <t>Carbon Dioxide Removal (CDR) Need (MtCO2e/year) in 2045</t>
  </si>
  <si>
    <t>Orange-colored sheets in this workbook contain California-specific data.</t>
  </si>
  <si>
    <t>We use sigmoidal interpolation (i.e., a logistic function) to estimate the deployment</t>
  </si>
  <si>
    <t>of relatively new technologies such as direct air capture.</t>
  </si>
  <si>
    <t>Assumed share of CDR that is direct air capture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</si>
</sst>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0" fillId="0" borderId="0" xfId="0" applyFont="1"/>
    <xf numFmtId="0" fontId="1" fillId="2" borderId="0" xfId="0" applyFont="1" applyFill="1"/>
    <xf numFmtId="0" fontId="3" fillId="0" borderId="0" xfId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  <xf numFmtId="165" fontId="0" fillId="0" borderId="0" xfId="2" applyNumberFormat="1" applyFont="1"/>
    <xf numFmtId="0" fontId="0" fillId="2" borderId="0" xfId="0" applyFill="1"/>
    <xf numFmtId="0" fontId="0" fillId="3" borderId="0" xfId="0" applyNumberFormat="1" applyFill="1"/>
    <xf numFmtId="11" fontId="0" fillId="3" borderId="0" xfId="0" applyNumberFormat="1" applyFill="1"/>
    <xf numFmtId="1" fontId="0" fillId="0" borderId="0" xfId="0" applyNumberFormat="1"/>
    <xf numFmtId="0" fontId="0" fillId="0" borderId="0" xfId="0" applyAlignment="1"/>
    <xf numFmtId="0" fontId="2" fillId="4" borderId="0" xfId="0" applyFont="1" applyFill="1"/>
    <xf numFmtId="0" fontId="0" fillId="4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9" fontId="0" fillId="0" borderId="0" xfId="2" applyFont="1"/>
    <xf numFmtId="0" fontId="0" fillId="0" borderId="0" xfId="0" applyAlignment="1">
      <alignment horizontal="center" wrapText="1"/>
    </xf>
    <xf numFmtId="0" fontId="0" fillId="5" borderId="0" xfId="0" applyFill="1"/>
    <xf numFmtId="0" fontId="0" fillId="6" borderId="0" xfId="0" applyFill="1"/>
    <xf numFmtId="1" fontId="0" fillId="6" borderId="0" xfId="0" applyNumberFormat="1" applyFill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'Potential Calculations'!$B$20:$V$20</c:f>
              <c:numCache>
                <c:formatCode>General</c:formatCode>
                <c:ptCount val="21"/>
                <c:pt idx="0">
                  <c:v>2030</c:v>
                </c:pt>
                <c:pt idx="1">
                  <c:v>2031</c:v>
                </c:pt>
                <c:pt idx="2">
                  <c:v>2032</c:v>
                </c:pt>
                <c:pt idx="3">
                  <c:v>2033</c:v>
                </c:pt>
                <c:pt idx="4">
                  <c:v>2034</c:v>
                </c:pt>
                <c:pt idx="5">
                  <c:v>2035</c:v>
                </c:pt>
                <c:pt idx="6">
                  <c:v>2036</c:v>
                </c:pt>
                <c:pt idx="7">
                  <c:v>2037</c:v>
                </c:pt>
                <c:pt idx="8">
                  <c:v>2038</c:v>
                </c:pt>
                <c:pt idx="9">
                  <c:v>2039</c:v>
                </c:pt>
                <c:pt idx="10">
                  <c:v>2040</c:v>
                </c:pt>
                <c:pt idx="11">
                  <c:v>2041</c:v>
                </c:pt>
                <c:pt idx="12">
                  <c:v>2042</c:v>
                </c:pt>
                <c:pt idx="13">
                  <c:v>2043</c:v>
                </c:pt>
                <c:pt idx="14">
                  <c:v>2044</c:v>
                </c:pt>
                <c:pt idx="15">
                  <c:v>2045</c:v>
                </c:pt>
                <c:pt idx="16">
                  <c:v>2046</c:v>
                </c:pt>
                <c:pt idx="17">
                  <c:v>2047</c:v>
                </c:pt>
                <c:pt idx="18">
                  <c:v>2048</c:v>
                </c:pt>
                <c:pt idx="19">
                  <c:v>2049</c:v>
                </c:pt>
                <c:pt idx="20">
                  <c:v>2050</c:v>
                </c:pt>
              </c:numCache>
            </c:numRef>
          </c:cat>
          <c:val>
            <c:numRef>
              <c:f>'Potential Calculations'!$B$21:$V$21</c:f>
              <c:numCache>
                <c:formatCode>General</c:formatCode>
                <c:ptCount val="21"/>
                <c:pt idx="0">
                  <c:v>0</c:v>
                </c:pt>
                <c:pt idx="1">
                  <c:v>0.39532933079338806</c:v>
                </c:pt>
                <c:pt idx="2">
                  <c:v>0.66081133930684866</c:v>
                </c:pt>
                <c:pt idx="3">
                  <c:v>1.0999738974163304</c:v>
                </c:pt>
                <c:pt idx="4">
                  <c:v>1.818460189207453</c:v>
                </c:pt>
                <c:pt idx="5">
                  <c:v>2.9729520747639131</c:v>
                </c:pt>
                <c:pt idx="6">
                  <c:v>4.7754065685905251</c:v>
                </c:pt>
                <c:pt idx="7">
                  <c:v>7.466805821817216</c:v>
                </c:pt>
                <c:pt idx="8">
                  <c:v>11.229449738377292</c:v>
                </c:pt>
                <c:pt idx="9">
                  <c:v>16.032646048532591</c:v>
                </c:pt>
                <c:pt idx="10">
                  <c:v>21.5</c:v>
                </c:pt>
                <c:pt idx="11">
                  <c:v>26.967353951467413</c:v>
                </c:pt>
                <c:pt idx="12">
                  <c:v>31.770550261622702</c:v>
                </c:pt>
                <c:pt idx="13">
                  <c:v>35.533194178182782</c:v>
                </c:pt>
                <c:pt idx="14">
                  <c:v>38.224593431409474</c:v>
                </c:pt>
                <c:pt idx="15">
                  <c:v>40.02704792523609</c:v>
                </c:pt>
                <c:pt idx="16">
                  <c:v>41.18153981079255</c:v>
                </c:pt>
                <c:pt idx="17">
                  <c:v>41.900026102583674</c:v>
                </c:pt>
                <c:pt idx="18">
                  <c:v>42.339188660693154</c:v>
                </c:pt>
                <c:pt idx="19">
                  <c:v>42.604670669206619</c:v>
                </c:pt>
                <c:pt idx="20">
                  <c:v>42.764089147323631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2F-4B81-A51E-F52BA6FA3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319999"/>
        <c:axId val="916606655"/>
      </c:lineChart>
      <c:catAx>
        <c:axId val="735319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606655"/>
        <c:crosses val="autoZero"/>
        <c:auto val="1"/>
        <c:lblAlgn val="ctr"/>
        <c:lblOffset val="100"/>
        <c:noMultiLvlLbl val="0"/>
      </c:catAx>
      <c:valAx>
        <c:axId val="91660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31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11587</xdr:rowOff>
    </xdr:from>
    <xdr:to>
      <xdr:col>4</xdr:col>
      <xdr:colOff>265044</xdr:colOff>
      <xdr:row>47</xdr:row>
      <xdr:rowOff>143350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64587"/>
          <a:ext cx="4770783" cy="3560763"/>
        </a:xfrm>
        <a:prstGeom prst="rect">
          <a:avLst/>
        </a:prstGeom>
      </xdr:spPr>
    </xdr:pic>
    <xdr:clientData/>
  </xdr:twoCellAnchor>
  <xdr:twoCellAnchor editAs="oneCell">
    <xdr:from>
      <xdr:col>5</xdr:col>
      <xdr:colOff>82826</xdr:colOff>
      <xdr:row>29</xdr:row>
      <xdr:rowOff>91109</xdr:rowOff>
    </xdr:from>
    <xdr:to>
      <xdr:col>6</xdr:col>
      <xdr:colOff>74543</xdr:colOff>
      <xdr:row>32</xdr:row>
      <xdr:rowOff>43244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4217" y="4472609"/>
          <a:ext cx="753717" cy="5236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179111</xdr:colOff>
      <xdr:row>8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942BA8-042C-4235-939A-20B978B134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860524" cy="15049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77078</xdr:colOff>
      <xdr:row>5</xdr:row>
      <xdr:rowOff>76205</xdr:rowOff>
    </xdr:from>
    <xdr:to>
      <xdr:col>3</xdr:col>
      <xdr:colOff>85919</xdr:colOff>
      <xdr:row>11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D9054BA-FFD6-48C5-AE01-CF5A988330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078" y="981080"/>
          <a:ext cx="2836708" cy="1114420"/>
        </a:xfrm>
        <a:prstGeom prst="rect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84667</xdr:colOff>
      <xdr:row>22</xdr:row>
      <xdr:rowOff>45508</xdr:rowOff>
    </xdr:from>
    <xdr:to>
      <xdr:col>8</xdr:col>
      <xdr:colOff>142345</xdr:colOff>
      <xdr:row>37</xdr:row>
      <xdr:rowOff>85196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EC794-165A-42E4-833C-6A5FF8C8E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workbookViewId="0"/>
  </sheetViews>
  <sheetFormatPr defaultRowHeight="14.25" x14ac:dyDescent="0.45"/>
  <cols>
    <col min="1" max="1" width="11.1328125" customWidth="1"/>
    <col min="2" max="2" width="47.1328125" customWidth="1"/>
  </cols>
  <sheetData>
    <row r="1" spans="1:2" x14ac:dyDescent="0.45">
      <c r="A1" s="1" t="s">
        <v>64</v>
      </c>
    </row>
    <row r="2" spans="1:2" x14ac:dyDescent="0.45">
      <c r="A2" s="1" t="s">
        <v>65</v>
      </c>
    </row>
    <row r="3" spans="1:2" x14ac:dyDescent="0.45">
      <c r="A3" s="1" t="s">
        <v>68</v>
      </c>
    </row>
    <row r="5" spans="1:2" x14ac:dyDescent="0.45">
      <c r="A5" s="1" t="s">
        <v>0</v>
      </c>
      <c r="B5" s="5" t="s">
        <v>77</v>
      </c>
    </row>
    <row r="6" spans="1:2" x14ac:dyDescent="0.45">
      <c r="B6" t="s">
        <v>72</v>
      </c>
    </row>
    <row r="7" spans="1:2" x14ac:dyDescent="0.45">
      <c r="B7" s="7">
        <v>2020</v>
      </c>
    </row>
    <row r="8" spans="1:2" x14ac:dyDescent="0.45">
      <c r="B8" t="s">
        <v>74</v>
      </c>
    </row>
    <row r="9" spans="1:2" x14ac:dyDescent="0.45">
      <c r="B9" t="s">
        <v>75</v>
      </c>
    </row>
    <row r="10" spans="1:2" x14ac:dyDescent="0.45">
      <c r="B10" s="6" t="s">
        <v>73</v>
      </c>
    </row>
    <row r="11" spans="1:2" x14ac:dyDescent="0.45">
      <c r="B11" t="s">
        <v>76</v>
      </c>
    </row>
    <row r="12" spans="1:2" x14ac:dyDescent="0.45">
      <c r="B12" s="6"/>
    </row>
    <row r="15" spans="1:2" x14ac:dyDescent="0.45">
      <c r="A15" s="1" t="s">
        <v>52</v>
      </c>
    </row>
    <row r="16" spans="1:2" x14ac:dyDescent="0.45">
      <c r="A16" s="4" t="s">
        <v>96</v>
      </c>
    </row>
    <row r="17" spans="1:1" x14ac:dyDescent="0.45">
      <c r="A17" s="4"/>
    </row>
    <row r="18" spans="1:1" x14ac:dyDescent="0.45">
      <c r="A18" s="4" t="s">
        <v>97</v>
      </c>
    </row>
    <row r="19" spans="1:1" x14ac:dyDescent="0.45">
      <c r="A19" t="s">
        <v>98</v>
      </c>
    </row>
    <row r="21" spans="1:1" x14ac:dyDescent="0.45">
      <c r="A21" s="1" t="s">
        <v>71</v>
      </c>
    </row>
    <row r="22" spans="1:1" x14ac:dyDescent="0.45">
      <c r="A22" t="s">
        <v>69</v>
      </c>
    </row>
    <row r="23" spans="1:1" x14ac:dyDescent="0.45">
      <c r="A23" t="s">
        <v>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4"/>
  <sheetViews>
    <sheetView topLeftCell="A70" zoomScale="115" zoomScaleNormal="115" workbookViewId="0"/>
  </sheetViews>
  <sheetFormatPr defaultRowHeight="14.25" x14ac:dyDescent="0.45"/>
  <cols>
    <col min="1" max="1" width="33.265625" customWidth="1"/>
    <col min="2" max="8" width="11.3984375" customWidth="1"/>
  </cols>
  <sheetData>
    <row r="1" spans="1:7" x14ac:dyDescent="0.45">
      <c r="A1" s="1" t="s">
        <v>13</v>
      </c>
    </row>
    <row r="2" spans="1:7" x14ac:dyDescent="0.45">
      <c r="A2" s="4" t="s">
        <v>12</v>
      </c>
    </row>
    <row r="3" spans="1:7" x14ac:dyDescent="0.45">
      <c r="A3" s="4" t="s">
        <v>11</v>
      </c>
    </row>
    <row r="4" spans="1:7" x14ac:dyDescent="0.45">
      <c r="A4" s="4"/>
    </row>
    <row r="5" spans="1:7" x14ac:dyDescent="0.45">
      <c r="A5" s="4" t="s">
        <v>18</v>
      </c>
    </row>
    <row r="7" spans="1:7" x14ac:dyDescent="0.45">
      <c r="A7" s="1" t="s">
        <v>7</v>
      </c>
    </row>
    <row r="8" spans="1:7" x14ac:dyDescent="0.45">
      <c r="A8" s="16" t="s">
        <v>67</v>
      </c>
      <c r="B8" s="17"/>
      <c r="C8" s="17"/>
      <c r="D8" s="17"/>
      <c r="E8" s="17"/>
      <c r="F8" s="17"/>
      <c r="G8" s="17"/>
    </row>
    <row r="9" spans="1:7" x14ac:dyDescent="0.45">
      <c r="A9" s="2" t="s">
        <v>6</v>
      </c>
      <c r="B9" s="3" t="s">
        <v>4</v>
      </c>
      <c r="C9" s="3" t="s">
        <v>5</v>
      </c>
    </row>
    <row r="10" spans="1:7" x14ac:dyDescent="0.45">
      <c r="A10" s="1" t="s">
        <v>1</v>
      </c>
      <c r="B10">
        <v>300</v>
      </c>
      <c r="C10">
        <v>350</v>
      </c>
    </row>
    <row r="11" spans="1:7" x14ac:dyDescent="0.45">
      <c r="A11" s="1" t="s">
        <v>2</v>
      </c>
      <c r="B11">
        <v>180</v>
      </c>
      <c r="C11">
        <v>200</v>
      </c>
    </row>
    <row r="12" spans="1:7" x14ac:dyDescent="0.45">
      <c r="A12" s="1" t="s">
        <v>3</v>
      </c>
      <c r="B12">
        <v>100</v>
      </c>
      <c r="C12">
        <v>50</v>
      </c>
    </row>
    <row r="14" spans="1:7" x14ac:dyDescent="0.45">
      <c r="A14" s="1" t="s">
        <v>8</v>
      </c>
    </row>
    <row r="15" spans="1:7" x14ac:dyDescent="0.45">
      <c r="A15" s="2" t="s">
        <v>9</v>
      </c>
      <c r="B15" s="3" t="s">
        <v>4</v>
      </c>
      <c r="C15" s="3" t="s">
        <v>5</v>
      </c>
    </row>
    <row r="16" spans="1:7" x14ac:dyDescent="0.45">
      <c r="A16" s="1" t="s">
        <v>1</v>
      </c>
      <c r="B16">
        <v>1.8</v>
      </c>
      <c r="C16">
        <v>1.1000000000000001</v>
      </c>
    </row>
    <row r="17" spans="1:3" x14ac:dyDescent="0.45">
      <c r="A17" s="1" t="s">
        <v>2</v>
      </c>
      <c r="B17">
        <v>1.3</v>
      </c>
      <c r="C17">
        <v>0.6</v>
      </c>
    </row>
    <row r="18" spans="1:3" x14ac:dyDescent="0.45">
      <c r="A18" s="1" t="s">
        <v>3</v>
      </c>
    </row>
    <row r="20" spans="1:3" x14ac:dyDescent="0.45">
      <c r="A20" s="1" t="s">
        <v>10</v>
      </c>
    </row>
    <row r="21" spans="1:3" x14ac:dyDescent="0.45">
      <c r="A21" s="2" t="s">
        <v>9</v>
      </c>
      <c r="B21" s="3" t="s">
        <v>4</v>
      </c>
      <c r="C21" s="3" t="s">
        <v>5</v>
      </c>
    </row>
    <row r="22" spans="1:3" x14ac:dyDescent="0.45">
      <c r="A22" s="1" t="s">
        <v>1</v>
      </c>
      <c r="B22">
        <v>8.1</v>
      </c>
      <c r="C22">
        <v>7.2</v>
      </c>
    </row>
    <row r="23" spans="1:3" x14ac:dyDescent="0.45">
      <c r="A23" s="1" t="s">
        <v>2</v>
      </c>
      <c r="B23">
        <v>5.3</v>
      </c>
      <c r="C23">
        <v>4.4000000000000004</v>
      </c>
    </row>
    <row r="24" spans="1:3" x14ac:dyDescent="0.45">
      <c r="A24" s="1" t="s">
        <v>3</v>
      </c>
    </row>
    <row r="26" spans="1:3" x14ac:dyDescent="0.45">
      <c r="A26" s="1" t="s">
        <v>14</v>
      </c>
    </row>
    <row r="27" spans="1:3" x14ac:dyDescent="0.45">
      <c r="A27" s="4" t="s">
        <v>15</v>
      </c>
    </row>
    <row r="28" spans="1:3" x14ac:dyDescent="0.45">
      <c r="A28" s="4" t="s">
        <v>16</v>
      </c>
    </row>
    <row r="29" spans="1:3" x14ac:dyDescent="0.45">
      <c r="A29" s="4" t="s">
        <v>17</v>
      </c>
    </row>
    <row r="51" spans="1:8" x14ac:dyDescent="0.45">
      <c r="A51" s="5" t="s">
        <v>37</v>
      </c>
      <c r="B51" s="11"/>
      <c r="C51" s="11"/>
      <c r="D51" s="11"/>
      <c r="E51" s="11"/>
      <c r="F51" s="11"/>
      <c r="G51" s="11"/>
      <c r="H51" s="11"/>
    </row>
    <row r="52" spans="1:8" x14ac:dyDescent="0.45">
      <c r="A52" t="s">
        <v>19</v>
      </c>
    </row>
    <row r="53" spans="1:8" x14ac:dyDescent="0.45">
      <c r="A53" t="s">
        <v>20</v>
      </c>
    </row>
    <row r="54" spans="1:8" x14ac:dyDescent="0.45">
      <c r="A54" t="s">
        <v>21</v>
      </c>
    </row>
    <row r="55" spans="1:8" x14ac:dyDescent="0.45">
      <c r="A55" t="s">
        <v>22</v>
      </c>
    </row>
    <row r="57" spans="1:8" x14ac:dyDescent="0.45">
      <c r="B57">
        <v>2045</v>
      </c>
      <c r="C57">
        <v>2050</v>
      </c>
      <c r="D57">
        <v>2060</v>
      </c>
      <c r="E57">
        <v>2070</v>
      </c>
      <c r="F57">
        <v>2080</v>
      </c>
      <c r="G57">
        <v>2090</v>
      </c>
      <c r="H57">
        <v>2100</v>
      </c>
    </row>
    <row r="58" spans="1:8" x14ac:dyDescent="0.45">
      <c r="A58" t="s">
        <v>23</v>
      </c>
      <c r="B58">
        <v>0</v>
      </c>
      <c r="C58">
        <v>5</v>
      </c>
      <c r="D58">
        <v>20</v>
      </c>
      <c r="E58">
        <v>122</v>
      </c>
      <c r="F58">
        <v>388</v>
      </c>
      <c r="G58">
        <v>384</v>
      </c>
      <c r="H58">
        <v>379</v>
      </c>
    </row>
    <row r="59" spans="1:8" x14ac:dyDescent="0.45">
      <c r="A59" t="s">
        <v>24</v>
      </c>
      <c r="B59">
        <v>0</v>
      </c>
      <c r="C59">
        <v>0</v>
      </c>
      <c r="D59">
        <v>0</v>
      </c>
      <c r="E59">
        <v>5</v>
      </c>
      <c r="F59">
        <v>30</v>
      </c>
      <c r="G59">
        <v>35</v>
      </c>
      <c r="H59">
        <v>40</v>
      </c>
    </row>
    <row r="61" spans="1:8" x14ac:dyDescent="0.45">
      <c r="A61" t="s">
        <v>25</v>
      </c>
      <c r="B61">
        <v>420</v>
      </c>
    </row>
    <row r="63" spans="1:8" x14ac:dyDescent="0.45">
      <c r="B63">
        <v>2045</v>
      </c>
      <c r="C63">
        <v>2050</v>
      </c>
      <c r="D63">
        <v>2060</v>
      </c>
      <c r="E63">
        <v>2070</v>
      </c>
      <c r="F63">
        <v>2080</v>
      </c>
      <c r="G63">
        <v>2090</v>
      </c>
      <c r="H63">
        <v>2100</v>
      </c>
    </row>
    <row r="64" spans="1:8" x14ac:dyDescent="0.45">
      <c r="A64" t="s">
        <v>26</v>
      </c>
      <c r="B64" s="9">
        <f>B58/$B$61*30</f>
        <v>0</v>
      </c>
      <c r="C64" s="8">
        <f t="shared" ref="C64:H65" si="0">C58/$B$61*30</f>
        <v>0.3571428571428571</v>
      </c>
      <c r="D64" s="8">
        <f t="shared" si="0"/>
        <v>1.4285714285714284</v>
      </c>
      <c r="E64" s="8">
        <f t="shared" si="0"/>
        <v>8.7142857142857153</v>
      </c>
      <c r="F64" s="8">
        <f t="shared" si="0"/>
        <v>27.714285714285715</v>
      </c>
      <c r="G64" s="8">
        <f t="shared" si="0"/>
        <v>27.428571428571427</v>
      </c>
      <c r="H64" s="8">
        <f t="shared" si="0"/>
        <v>27.071428571428573</v>
      </c>
    </row>
    <row r="65" spans="1:8" x14ac:dyDescent="0.45">
      <c r="A65" t="s">
        <v>27</v>
      </c>
      <c r="B65" s="9">
        <f>B59/$B$61*30</f>
        <v>0</v>
      </c>
      <c r="C65" s="9">
        <f t="shared" si="0"/>
        <v>0</v>
      </c>
      <c r="D65" s="9">
        <f t="shared" si="0"/>
        <v>0</v>
      </c>
      <c r="E65" s="8">
        <f t="shared" si="0"/>
        <v>0.3571428571428571</v>
      </c>
      <c r="F65" s="8">
        <f t="shared" si="0"/>
        <v>2.1428571428571428</v>
      </c>
      <c r="G65" s="8">
        <f t="shared" si="0"/>
        <v>2.5</v>
      </c>
      <c r="H65" s="8">
        <f t="shared" si="0"/>
        <v>2.8571428571428568</v>
      </c>
    </row>
    <row r="67" spans="1:8" x14ac:dyDescent="0.45">
      <c r="A67" s="1" t="s">
        <v>28</v>
      </c>
    </row>
    <row r="68" spans="1:8" x14ac:dyDescent="0.45">
      <c r="A68" t="s">
        <v>29</v>
      </c>
    </row>
    <row r="69" spans="1:8" x14ac:dyDescent="0.45">
      <c r="A69" t="s">
        <v>30</v>
      </c>
    </row>
    <row r="70" spans="1:8" x14ac:dyDescent="0.45">
      <c r="A70" t="s">
        <v>31</v>
      </c>
    </row>
    <row r="72" spans="1:8" x14ac:dyDescent="0.45">
      <c r="A72" t="s">
        <v>32</v>
      </c>
      <c r="B72">
        <v>19.39</v>
      </c>
      <c r="C72" t="s">
        <v>34</v>
      </c>
      <c r="D72">
        <v>2017</v>
      </c>
    </row>
    <row r="73" spans="1:8" x14ac:dyDescent="0.45">
      <c r="A73" t="s">
        <v>33</v>
      </c>
      <c r="B73">
        <v>80</v>
      </c>
      <c r="C73" t="s">
        <v>35</v>
      </c>
      <c r="D73">
        <v>2017</v>
      </c>
    </row>
    <row r="74" spans="1:8" x14ac:dyDescent="0.45">
      <c r="A74" t="s">
        <v>36</v>
      </c>
      <c r="B74" s="10">
        <f>B72/B73</f>
        <v>0.24237500000000001</v>
      </c>
    </row>
    <row r="76" spans="1:8" x14ac:dyDescent="0.45">
      <c r="A76" s="5" t="s">
        <v>38</v>
      </c>
      <c r="B76" s="11"/>
      <c r="C76" s="11"/>
      <c r="D76" s="11"/>
      <c r="E76" s="11"/>
      <c r="F76" s="11"/>
      <c r="G76" s="11"/>
      <c r="H76" s="11"/>
    </row>
    <row r="77" spans="1:8" x14ac:dyDescent="0.45">
      <c r="B77">
        <v>2045</v>
      </c>
      <c r="C77">
        <v>2050</v>
      </c>
      <c r="D77">
        <v>2060</v>
      </c>
      <c r="E77">
        <v>2070</v>
      </c>
      <c r="F77">
        <v>2080</v>
      </c>
      <c r="G77">
        <v>2090</v>
      </c>
      <c r="H77">
        <v>2100</v>
      </c>
    </row>
    <row r="78" spans="1:8" x14ac:dyDescent="0.45">
      <c r="A78" t="s">
        <v>26</v>
      </c>
      <c r="B78" s="9">
        <f>B64*$B$74</f>
        <v>0</v>
      </c>
      <c r="C78" s="8">
        <f t="shared" ref="C78:H79" si="1">C64*$B$74</f>
        <v>8.6562499999999987E-2</v>
      </c>
      <c r="D78" s="8">
        <f t="shared" si="1"/>
        <v>0.34624999999999995</v>
      </c>
      <c r="E78" s="8">
        <f t="shared" si="1"/>
        <v>2.1121250000000003</v>
      </c>
      <c r="F78" s="8">
        <f t="shared" si="1"/>
        <v>6.7172500000000008</v>
      </c>
      <c r="G78" s="8">
        <f t="shared" si="1"/>
        <v>6.6479999999999997</v>
      </c>
      <c r="H78" s="8">
        <f t="shared" si="1"/>
        <v>6.5614375000000003</v>
      </c>
    </row>
    <row r="79" spans="1:8" x14ac:dyDescent="0.45">
      <c r="A79" t="s">
        <v>27</v>
      </c>
      <c r="B79" s="9">
        <f>B65*$B$74</f>
        <v>0</v>
      </c>
      <c r="C79" s="9">
        <f t="shared" si="1"/>
        <v>0</v>
      </c>
      <c r="D79" s="9">
        <f t="shared" si="1"/>
        <v>0</v>
      </c>
      <c r="E79" s="8">
        <f t="shared" si="1"/>
        <v>8.6562499999999987E-2</v>
      </c>
      <c r="F79" s="8">
        <f t="shared" si="1"/>
        <v>0.51937500000000003</v>
      </c>
      <c r="G79" s="8">
        <f t="shared" si="1"/>
        <v>0.60593750000000002</v>
      </c>
      <c r="H79" s="8">
        <f t="shared" si="1"/>
        <v>0.69249999999999989</v>
      </c>
    </row>
    <row r="81" spans="1:8" x14ac:dyDescent="0.45">
      <c r="A81" t="s">
        <v>39</v>
      </c>
    </row>
    <row r="82" spans="1:8" x14ac:dyDescent="0.45">
      <c r="B82">
        <v>2045</v>
      </c>
      <c r="C82">
        <v>2050</v>
      </c>
      <c r="D82">
        <v>2060</v>
      </c>
      <c r="E82">
        <v>2070</v>
      </c>
      <c r="F82">
        <v>2080</v>
      </c>
      <c r="G82">
        <v>2090</v>
      </c>
      <c r="H82">
        <v>2100</v>
      </c>
    </row>
    <row r="83" spans="1:8" x14ac:dyDescent="0.45">
      <c r="A83" t="s">
        <v>40</v>
      </c>
      <c r="B83" s="12">
        <f>B78*10^9</f>
        <v>0</v>
      </c>
      <c r="C83" s="13">
        <f t="shared" ref="C83:H84" si="2">C78*10^9</f>
        <v>86562499.999999985</v>
      </c>
      <c r="D83" s="13">
        <f t="shared" si="2"/>
        <v>346249999.99999994</v>
      </c>
      <c r="E83" s="13">
        <f t="shared" si="2"/>
        <v>2112125000.0000002</v>
      </c>
      <c r="F83" s="13">
        <f t="shared" si="2"/>
        <v>6717250000.000001</v>
      </c>
      <c r="G83" s="13">
        <f t="shared" si="2"/>
        <v>6648000000</v>
      </c>
      <c r="H83" s="13">
        <f t="shared" si="2"/>
        <v>6561437500</v>
      </c>
    </row>
    <row r="84" spans="1:8" x14ac:dyDescent="0.45">
      <c r="A84" t="s">
        <v>41</v>
      </c>
      <c r="B84" s="12">
        <f>B79*10^9</f>
        <v>0</v>
      </c>
      <c r="C84" s="12">
        <f t="shared" si="2"/>
        <v>0</v>
      </c>
      <c r="D84" s="12">
        <f t="shared" si="2"/>
        <v>0</v>
      </c>
      <c r="E84" s="13">
        <f t="shared" si="2"/>
        <v>86562499.999999985</v>
      </c>
      <c r="F84" s="13">
        <f t="shared" si="2"/>
        <v>519375000.00000006</v>
      </c>
      <c r="G84" s="13">
        <f t="shared" si="2"/>
        <v>605937500</v>
      </c>
      <c r="H84" s="13">
        <f t="shared" si="2"/>
        <v>692499999.99999988</v>
      </c>
    </row>
    <row r="86" spans="1:8" x14ac:dyDescent="0.45">
      <c r="A86" s="5" t="s">
        <v>45</v>
      </c>
    </row>
    <row r="87" spans="1:8" x14ac:dyDescent="0.45">
      <c r="A87" t="s">
        <v>43</v>
      </c>
    </row>
    <row r="88" spans="1:8" x14ac:dyDescent="0.45">
      <c r="A88" t="s">
        <v>44</v>
      </c>
    </row>
    <row r="89" spans="1:8" x14ac:dyDescent="0.45">
      <c r="A89" t="s">
        <v>46</v>
      </c>
    </row>
    <row r="90" spans="1:8" x14ac:dyDescent="0.45">
      <c r="A90" t="s">
        <v>47</v>
      </c>
    </row>
    <row r="92" spans="1:8" x14ac:dyDescent="0.45">
      <c r="A92" t="s">
        <v>48</v>
      </c>
      <c r="B92">
        <v>947086</v>
      </c>
    </row>
    <row r="94" spans="1:8" x14ac:dyDescent="0.45">
      <c r="A94" t="s">
        <v>66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1F76A-FAEC-4B8A-A03F-C3183A8F15FE}">
  <sheetPr>
    <tabColor theme="5" tint="0.79998168889431442"/>
  </sheetPr>
  <dimension ref="A10:C16"/>
  <sheetViews>
    <sheetView workbookViewId="0">
      <selection activeCell="A16" sqref="A16"/>
    </sheetView>
  </sheetViews>
  <sheetFormatPr defaultRowHeight="14.25" x14ac:dyDescent="0.45"/>
  <cols>
    <col min="1" max="1" width="25.53125" style="21" customWidth="1"/>
    <col min="2" max="2" width="26" customWidth="1"/>
    <col min="3" max="3" width="9.796875" bestFit="1" customWidth="1"/>
  </cols>
  <sheetData>
    <row r="10" spans="1:3" ht="42.75" x14ac:dyDescent="0.45">
      <c r="A10" s="19" t="s">
        <v>78</v>
      </c>
      <c r="B10" s="19" t="s">
        <v>95</v>
      </c>
    </row>
    <row r="11" spans="1:3" x14ac:dyDescent="0.45">
      <c r="A11" s="21" t="s">
        <v>79</v>
      </c>
      <c r="B11" s="18">
        <v>80</v>
      </c>
    </row>
    <row r="12" spans="1:3" x14ac:dyDescent="0.45">
      <c r="A12" s="21" t="s">
        <v>80</v>
      </c>
      <c r="B12" s="18">
        <v>56</v>
      </c>
    </row>
    <row r="13" spans="1:3" x14ac:dyDescent="0.45">
      <c r="A13" s="21" t="s">
        <v>81</v>
      </c>
      <c r="B13" s="18">
        <v>33</v>
      </c>
    </row>
    <row r="15" spans="1:3" ht="28.5" x14ac:dyDescent="0.45">
      <c r="A15" s="19" t="s">
        <v>99</v>
      </c>
      <c r="B15" s="20">
        <v>0.5</v>
      </c>
    </row>
    <row r="16" spans="1:3" x14ac:dyDescent="0.45">
      <c r="A16" s="19" t="s">
        <v>82</v>
      </c>
      <c r="B16">
        <f>B15*B11</f>
        <v>40</v>
      </c>
      <c r="C16" t="s">
        <v>83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82950-8AE7-42A8-9F22-4433B8C9A51C}">
  <sheetPr>
    <tabColor theme="5" tint="0.79998168889431442"/>
  </sheetPr>
  <dimension ref="A1:V21"/>
  <sheetViews>
    <sheetView tabSelected="1" zoomScale="90" zoomScaleNormal="90" workbookViewId="0"/>
  </sheetViews>
  <sheetFormatPr defaultRowHeight="14.25" x14ac:dyDescent="0.45"/>
  <cols>
    <col min="1" max="1" width="21.3984375" bestFit="1" customWidth="1"/>
  </cols>
  <sheetData>
    <row r="1" spans="1:13" x14ac:dyDescent="0.45">
      <c r="A1" s="1" t="s">
        <v>93</v>
      </c>
    </row>
    <row r="2" spans="1:13" x14ac:dyDescent="0.45">
      <c r="A2" t="s">
        <v>84</v>
      </c>
      <c r="B2">
        <v>2030</v>
      </c>
      <c r="C2">
        <v>2045</v>
      </c>
    </row>
    <row r="3" spans="1:13" x14ac:dyDescent="0.45">
      <c r="A3" t="s">
        <v>91</v>
      </c>
      <c r="B3">
        <v>0</v>
      </c>
      <c r="C3">
        <f>'E3 Potential'!B16</f>
        <v>40</v>
      </c>
    </row>
    <row r="5" spans="1:13" x14ac:dyDescent="0.45">
      <c r="A5" s="1" t="s">
        <v>89</v>
      </c>
    </row>
    <row r="13" spans="1:13" x14ac:dyDescent="0.45">
      <c r="A13" s="22" t="s">
        <v>92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</row>
    <row r="14" spans="1:13" x14ac:dyDescent="0.45">
      <c r="A14" t="s">
        <v>85</v>
      </c>
    </row>
    <row r="15" spans="1:13" x14ac:dyDescent="0.45">
      <c r="A15" t="s">
        <v>87</v>
      </c>
      <c r="B15">
        <v>43</v>
      </c>
    </row>
    <row r="16" spans="1:13" x14ac:dyDescent="0.45">
      <c r="A16" t="s">
        <v>86</v>
      </c>
      <c r="B16">
        <v>-0.52</v>
      </c>
    </row>
    <row r="17" spans="1:22" ht="15.75" x14ac:dyDescent="0.55000000000000004">
      <c r="A17" t="s">
        <v>88</v>
      </c>
      <c r="B17">
        <v>-10</v>
      </c>
    </row>
    <row r="19" spans="1:22" x14ac:dyDescent="0.45">
      <c r="A19" s="1" t="s">
        <v>94</v>
      </c>
    </row>
    <row r="20" spans="1:22" x14ac:dyDescent="0.45">
      <c r="A20" t="s">
        <v>84</v>
      </c>
      <c r="B20">
        <v>2030</v>
      </c>
      <c r="C20">
        <v>2031</v>
      </c>
      <c r="D20">
        <v>2032</v>
      </c>
      <c r="E20">
        <v>2033</v>
      </c>
      <c r="F20">
        <v>2034</v>
      </c>
      <c r="G20">
        <v>2035</v>
      </c>
      <c r="H20">
        <v>2036</v>
      </c>
      <c r="I20">
        <v>2037</v>
      </c>
      <c r="J20">
        <v>2038</v>
      </c>
      <c r="K20">
        <v>2039</v>
      </c>
      <c r="L20">
        <v>2040</v>
      </c>
      <c r="M20">
        <v>2041</v>
      </c>
      <c r="N20">
        <v>2042</v>
      </c>
      <c r="O20">
        <v>2043</v>
      </c>
      <c r="P20">
        <v>2044</v>
      </c>
      <c r="Q20">
        <v>2045</v>
      </c>
      <c r="R20">
        <v>2046</v>
      </c>
      <c r="S20">
        <v>2047</v>
      </c>
      <c r="T20">
        <v>2048</v>
      </c>
      <c r="U20">
        <v>2049</v>
      </c>
      <c r="V20">
        <v>2050</v>
      </c>
    </row>
    <row r="21" spans="1:22" x14ac:dyDescent="0.45">
      <c r="A21" t="s">
        <v>90</v>
      </c>
      <c r="B21">
        <f>B3</f>
        <v>0</v>
      </c>
      <c r="C21">
        <f>$B$15/(1+EXP($B$16*((C20-$B$20)+$B$17)))</f>
        <v>0.39532933079338806</v>
      </c>
      <c r="D21">
        <f t="shared" ref="D21:P21" si="0">$B$15/(1+EXP($B$16*((D20-$B$20)+$B$17)))</f>
        <v>0.66081133930684866</v>
      </c>
      <c r="E21">
        <f t="shared" si="0"/>
        <v>1.0999738974163304</v>
      </c>
      <c r="F21">
        <f t="shared" si="0"/>
        <v>1.818460189207453</v>
      </c>
      <c r="G21">
        <f t="shared" si="0"/>
        <v>2.9729520747639131</v>
      </c>
      <c r="H21">
        <f t="shared" si="0"/>
        <v>4.7754065685905251</v>
      </c>
      <c r="I21">
        <f t="shared" si="0"/>
        <v>7.466805821817216</v>
      </c>
      <c r="J21">
        <f t="shared" si="0"/>
        <v>11.229449738377292</v>
      </c>
      <c r="K21">
        <f t="shared" si="0"/>
        <v>16.032646048532591</v>
      </c>
      <c r="L21">
        <f t="shared" si="0"/>
        <v>21.5</v>
      </c>
      <c r="M21">
        <f t="shared" si="0"/>
        <v>26.967353951467413</v>
      </c>
      <c r="N21">
        <f t="shared" si="0"/>
        <v>31.770550261622702</v>
      </c>
      <c r="O21">
        <f t="shared" si="0"/>
        <v>35.533194178182782</v>
      </c>
      <c r="P21">
        <f t="shared" si="0"/>
        <v>38.224593431409474</v>
      </c>
      <c r="Q21">
        <f>$B$15/(1+EXP($B$16*((Q20-$B$20)+$B$17)))</f>
        <v>40.02704792523609</v>
      </c>
      <c r="R21">
        <f>$B$15/(1+EXP($B$16*((R20-$B$20)+$B$17)))</f>
        <v>41.18153981079255</v>
      </c>
      <c r="S21">
        <f>$B$15/(1+EXP($B$16*((S20-$B$20)+$B$17)))</f>
        <v>41.900026102583674</v>
      </c>
      <c r="T21">
        <f>$B$15/(1+EXP($B$16*((T20-$B$20)+$B$17)))</f>
        <v>42.339188660693154</v>
      </c>
      <c r="U21">
        <f>$B$15/(1+EXP($B$16*((U20-$B$20)+$B$17)))</f>
        <v>42.604670669206619</v>
      </c>
      <c r="V21">
        <f>$B$15/(1+EXP($B$16*((V20-$B$20)+$B$17)))</f>
        <v>42.764089147323631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2"/>
  <sheetViews>
    <sheetView workbookViewId="0">
      <selection activeCell="V7" sqref="V7"/>
    </sheetView>
  </sheetViews>
  <sheetFormatPr defaultRowHeight="14.25" x14ac:dyDescent="0.45"/>
  <cols>
    <col min="1" max="1" width="19.86328125" customWidth="1"/>
    <col min="2" max="2" width="9.1328125" customWidth="1"/>
    <col min="31" max="31" width="10.73046875" bestFit="1" customWidth="1"/>
  </cols>
  <sheetData>
    <row r="1" spans="1:35" x14ac:dyDescent="0.45">
      <c r="A1" s="2" t="s">
        <v>42</v>
      </c>
      <c r="B1" s="4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63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f>'Potential Calculations'!B21*1000000</f>
        <v>0</v>
      </c>
      <c r="P2" s="24">
        <f>'Potential Calculations'!C21*1000000</f>
        <v>395329.33079338807</v>
      </c>
      <c r="Q2" s="24">
        <f>'Potential Calculations'!D21*1000000</f>
        <v>660811.33930684871</v>
      </c>
      <c r="R2" s="24">
        <f>'Potential Calculations'!E21*1000000</f>
        <v>1099973.8974163304</v>
      </c>
      <c r="S2" s="24">
        <f>'Potential Calculations'!F21*1000000</f>
        <v>1818460.189207453</v>
      </c>
      <c r="T2" s="24">
        <f>'Potential Calculations'!G21*1000000</f>
        <v>2972952.0747639132</v>
      </c>
      <c r="U2" s="24">
        <f>'Potential Calculations'!H21*1000000</f>
        <v>4775406.5685905255</v>
      </c>
      <c r="V2" s="23">
        <f>'Potential Calculations'!I21*1000000</f>
        <v>7466805.8218172155</v>
      </c>
      <c r="W2" s="23">
        <f>'Potential Calculations'!J21*1000000</f>
        <v>11229449.738377292</v>
      </c>
      <c r="X2" s="23">
        <f>'Potential Calculations'!K21*1000000</f>
        <v>16032646.04853259</v>
      </c>
      <c r="Y2" s="23">
        <f>'Potential Calculations'!L21*1000000</f>
        <v>21500000</v>
      </c>
      <c r="Z2" s="23">
        <f>'Potential Calculations'!M21*1000000</f>
        <v>26967353.951467413</v>
      </c>
      <c r="AA2" s="23">
        <f>'Potential Calculations'!N21*1000000</f>
        <v>31770550.261622701</v>
      </c>
      <c r="AB2" s="23">
        <f>'Potential Calculations'!O21*1000000</f>
        <v>35533194.178182781</v>
      </c>
      <c r="AC2" s="23">
        <f>'Potential Calculations'!P21*1000000</f>
        <v>38224593.431409471</v>
      </c>
      <c r="AD2" s="22">
        <f>'E3 Potential'!B16*1000000</f>
        <v>40000000</v>
      </c>
      <c r="AE2" s="24">
        <f>'Potential Calculations'!R21*1000000</f>
        <v>41181539.81079255</v>
      </c>
      <c r="AF2" s="24">
        <f>'Potential Calculations'!S21*1000000</f>
        <v>41900026.102583677</v>
      </c>
      <c r="AG2" s="24">
        <f>'Potential Calculations'!T21*1000000</f>
        <v>42339188.660693154</v>
      </c>
      <c r="AH2" s="24">
        <f>'Potential Calculations'!U21*1000000</f>
        <v>42604670.669206619</v>
      </c>
      <c r="AI2" s="24">
        <f>'Potential Calculations'!V21*1000000</f>
        <v>42764089.147323631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I11"/>
  <sheetViews>
    <sheetView workbookViewId="0"/>
  </sheetViews>
  <sheetFormatPr defaultRowHeight="14.25" x14ac:dyDescent="0.45"/>
  <cols>
    <col min="1" max="1" width="24.73046875" customWidth="1"/>
    <col min="2" max="2" width="9.1328125" customWidth="1"/>
  </cols>
  <sheetData>
    <row r="1" spans="1:35" x14ac:dyDescent="0.45">
      <c r="A1" s="2" t="s">
        <v>49</v>
      </c>
      <c r="B1" s="4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s="15" t="s">
        <v>53</v>
      </c>
      <c r="B2" s="14">
        <f>Data!B16*Data!B92</f>
        <v>1704754.8</v>
      </c>
      <c r="C2" s="14">
        <f>$B2</f>
        <v>1704754.8</v>
      </c>
      <c r="D2" s="14">
        <f t="shared" ref="D2:AI10" si="0">$B2</f>
        <v>1704754.8</v>
      </c>
      <c r="E2" s="14">
        <f t="shared" si="0"/>
        <v>1704754.8</v>
      </c>
      <c r="F2" s="14">
        <f t="shared" si="0"/>
        <v>1704754.8</v>
      </c>
      <c r="G2" s="14">
        <f t="shared" si="0"/>
        <v>1704754.8</v>
      </c>
      <c r="H2" s="14">
        <f t="shared" si="0"/>
        <v>1704754.8</v>
      </c>
      <c r="I2" s="14">
        <f t="shared" si="0"/>
        <v>1704754.8</v>
      </c>
      <c r="J2" s="14">
        <f t="shared" si="0"/>
        <v>1704754.8</v>
      </c>
      <c r="K2" s="14">
        <f t="shared" si="0"/>
        <v>1704754.8</v>
      </c>
      <c r="L2" s="14">
        <f t="shared" si="0"/>
        <v>1704754.8</v>
      </c>
      <c r="M2" s="14">
        <f t="shared" si="0"/>
        <v>1704754.8</v>
      </c>
      <c r="N2" s="14">
        <f t="shared" si="0"/>
        <v>1704754.8</v>
      </c>
      <c r="O2" s="14">
        <f t="shared" si="0"/>
        <v>1704754.8</v>
      </c>
      <c r="P2" s="14">
        <f t="shared" si="0"/>
        <v>1704754.8</v>
      </c>
      <c r="Q2" s="14">
        <f t="shared" si="0"/>
        <v>1704754.8</v>
      </c>
      <c r="R2" s="14">
        <f t="shared" si="0"/>
        <v>1704754.8</v>
      </c>
      <c r="S2" s="14">
        <f t="shared" si="0"/>
        <v>1704754.8</v>
      </c>
      <c r="T2" s="14">
        <f t="shared" si="0"/>
        <v>1704754.8</v>
      </c>
      <c r="U2" s="14">
        <f t="shared" si="0"/>
        <v>1704754.8</v>
      </c>
      <c r="V2" s="14">
        <f t="shared" si="0"/>
        <v>1704754.8</v>
      </c>
      <c r="W2" s="14">
        <f t="shared" si="0"/>
        <v>1704754.8</v>
      </c>
      <c r="X2" s="14">
        <f t="shared" si="0"/>
        <v>1704754.8</v>
      </c>
      <c r="Y2" s="14">
        <f t="shared" si="0"/>
        <v>1704754.8</v>
      </c>
      <c r="Z2" s="14">
        <f t="shared" si="0"/>
        <v>1704754.8</v>
      </c>
      <c r="AA2" s="14">
        <f t="shared" si="0"/>
        <v>1704754.8</v>
      </c>
      <c r="AB2" s="14">
        <f t="shared" si="0"/>
        <v>1704754.8</v>
      </c>
      <c r="AC2" s="14">
        <f t="shared" si="0"/>
        <v>1704754.8</v>
      </c>
      <c r="AD2" s="14">
        <f t="shared" si="0"/>
        <v>1704754.8</v>
      </c>
      <c r="AE2" s="14">
        <f t="shared" si="0"/>
        <v>1704754.8</v>
      </c>
      <c r="AF2" s="14">
        <f t="shared" si="0"/>
        <v>1704754.8</v>
      </c>
      <c r="AG2" s="14">
        <f t="shared" si="0"/>
        <v>1704754.8</v>
      </c>
      <c r="AH2" s="14">
        <f t="shared" si="0"/>
        <v>1704754.8</v>
      </c>
      <c r="AI2" s="14">
        <f t="shared" si="0"/>
        <v>1704754.8</v>
      </c>
    </row>
    <row r="3" spans="1:35" x14ac:dyDescent="0.45">
      <c r="A3" s="15" t="s">
        <v>54</v>
      </c>
      <c r="B3">
        <v>0</v>
      </c>
      <c r="C3" s="14">
        <f t="shared" ref="C3:R11" si="1">$B3</f>
        <v>0</v>
      </c>
      <c r="D3" s="14">
        <f t="shared" si="1"/>
        <v>0</v>
      </c>
      <c r="E3" s="14">
        <f t="shared" si="1"/>
        <v>0</v>
      </c>
      <c r="F3" s="14">
        <f t="shared" si="1"/>
        <v>0</v>
      </c>
      <c r="G3" s="14">
        <f t="shared" si="1"/>
        <v>0</v>
      </c>
      <c r="H3" s="14">
        <f t="shared" si="1"/>
        <v>0</v>
      </c>
      <c r="I3" s="14">
        <f t="shared" si="1"/>
        <v>0</v>
      </c>
      <c r="J3" s="14">
        <f t="shared" si="1"/>
        <v>0</v>
      </c>
      <c r="K3" s="14">
        <f t="shared" si="1"/>
        <v>0</v>
      </c>
      <c r="L3" s="14">
        <f t="shared" si="1"/>
        <v>0</v>
      </c>
      <c r="M3" s="14">
        <f t="shared" si="1"/>
        <v>0</v>
      </c>
      <c r="N3" s="14">
        <f t="shared" si="1"/>
        <v>0</v>
      </c>
      <c r="O3" s="14">
        <f t="shared" si="1"/>
        <v>0</v>
      </c>
      <c r="P3" s="14">
        <f t="shared" si="1"/>
        <v>0</v>
      </c>
      <c r="Q3" s="14">
        <f t="shared" si="1"/>
        <v>0</v>
      </c>
      <c r="R3" s="14">
        <f t="shared" si="1"/>
        <v>0</v>
      </c>
      <c r="S3" s="14">
        <f t="shared" si="0"/>
        <v>0</v>
      </c>
      <c r="T3" s="14">
        <f t="shared" si="0"/>
        <v>0</v>
      </c>
      <c r="U3" s="14">
        <f t="shared" si="0"/>
        <v>0</v>
      </c>
      <c r="V3" s="14">
        <f t="shared" si="0"/>
        <v>0</v>
      </c>
      <c r="W3" s="14">
        <f t="shared" si="0"/>
        <v>0</v>
      </c>
      <c r="X3" s="14">
        <f t="shared" si="0"/>
        <v>0</v>
      </c>
      <c r="Y3" s="14">
        <f t="shared" si="0"/>
        <v>0</v>
      </c>
      <c r="Z3" s="14">
        <f t="shared" si="0"/>
        <v>0</v>
      </c>
      <c r="AA3" s="14">
        <f t="shared" si="0"/>
        <v>0</v>
      </c>
      <c r="AB3" s="14">
        <f t="shared" si="0"/>
        <v>0</v>
      </c>
      <c r="AC3" s="14">
        <f t="shared" si="0"/>
        <v>0</v>
      </c>
      <c r="AD3" s="14">
        <f t="shared" si="0"/>
        <v>0</v>
      </c>
      <c r="AE3" s="14">
        <f t="shared" si="0"/>
        <v>0</v>
      </c>
      <c r="AF3" s="14">
        <f t="shared" si="0"/>
        <v>0</v>
      </c>
      <c r="AG3" s="14">
        <f t="shared" si="0"/>
        <v>0</v>
      </c>
      <c r="AH3" s="14">
        <f t="shared" si="0"/>
        <v>0</v>
      </c>
      <c r="AI3" s="14">
        <f t="shared" si="0"/>
        <v>0</v>
      </c>
    </row>
    <row r="4" spans="1:35" x14ac:dyDescent="0.45">
      <c r="A4" s="15" t="s">
        <v>55</v>
      </c>
      <c r="B4" s="14">
        <f>Data!B22*Data!B92</f>
        <v>7671396.5999999996</v>
      </c>
      <c r="C4" s="14">
        <f t="shared" si="1"/>
        <v>7671396.5999999996</v>
      </c>
      <c r="D4" s="14">
        <f t="shared" si="0"/>
        <v>7671396.5999999996</v>
      </c>
      <c r="E4" s="14">
        <f t="shared" si="0"/>
        <v>7671396.5999999996</v>
      </c>
      <c r="F4" s="14">
        <f t="shared" si="0"/>
        <v>7671396.5999999996</v>
      </c>
      <c r="G4" s="14">
        <f t="shared" si="0"/>
        <v>7671396.5999999996</v>
      </c>
      <c r="H4" s="14">
        <f t="shared" si="0"/>
        <v>7671396.5999999996</v>
      </c>
      <c r="I4" s="14">
        <f t="shared" si="0"/>
        <v>7671396.5999999996</v>
      </c>
      <c r="J4" s="14">
        <f t="shared" si="0"/>
        <v>7671396.5999999996</v>
      </c>
      <c r="K4" s="14">
        <f t="shared" si="0"/>
        <v>7671396.5999999996</v>
      </c>
      <c r="L4" s="14">
        <f t="shared" si="0"/>
        <v>7671396.5999999996</v>
      </c>
      <c r="M4" s="14">
        <f t="shared" si="0"/>
        <v>7671396.5999999996</v>
      </c>
      <c r="N4" s="14">
        <f t="shared" si="0"/>
        <v>7671396.5999999996</v>
      </c>
      <c r="O4" s="14">
        <f t="shared" si="0"/>
        <v>7671396.5999999996</v>
      </c>
      <c r="P4" s="14">
        <f t="shared" si="0"/>
        <v>7671396.5999999996</v>
      </c>
      <c r="Q4" s="14">
        <f t="shared" si="0"/>
        <v>7671396.5999999996</v>
      </c>
      <c r="R4" s="14">
        <f t="shared" si="0"/>
        <v>7671396.5999999996</v>
      </c>
      <c r="S4" s="14">
        <f t="shared" si="0"/>
        <v>7671396.5999999996</v>
      </c>
      <c r="T4" s="14">
        <f t="shared" si="0"/>
        <v>7671396.5999999996</v>
      </c>
      <c r="U4" s="14">
        <f t="shared" si="0"/>
        <v>7671396.5999999996</v>
      </c>
      <c r="V4" s="14">
        <f t="shared" si="0"/>
        <v>7671396.5999999996</v>
      </c>
      <c r="W4" s="14">
        <f t="shared" si="0"/>
        <v>7671396.5999999996</v>
      </c>
      <c r="X4" s="14">
        <f t="shared" si="0"/>
        <v>7671396.5999999996</v>
      </c>
      <c r="Y4" s="14">
        <f t="shared" si="0"/>
        <v>7671396.5999999996</v>
      </c>
      <c r="Z4" s="14">
        <f t="shared" si="0"/>
        <v>7671396.5999999996</v>
      </c>
      <c r="AA4" s="14">
        <f t="shared" si="0"/>
        <v>7671396.5999999996</v>
      </c>
      <c r="AB4" s="14">
        <f t="shared" si="0"/>
        <v>7671396.5999999996</v>
      </c>
      <c r="AC4" s="14">
        <f t="shared" si="0"/>
        <v>7671396.5999999996</v>
      </c>
      <c r="AD4" s="14">
        <f t="shared" si="0"/>
        <v>7671396.5999999996</v>
      </c>
      <c r="AE4" s="14">
        <f t="shared" si="0"/>
        <v>7671396.5999999996</v>
      </c>
      <c r="AF4" s="14">
        <f t="shared" si="0"/>
        <v>7671396.5999999996</v>
      </c>
      <c r="AG4" s="14">
        <f t="shared" si="0"/>
        <v>7671396.5999999996</v>
      </c>
      <c r="AH4" s="14">
        <f t="shared" si="0"/>
        <v>7671396.5999999996</v>
      </c>
      <c r="AI4" s="14">
        <f t="shared" si="0"/>
        <v>7671396.5999999996</v>
      </c>
    </row>
    <row r="5" spans="1:35" x14ac:dyDescent="0.45">
      <c r="A5" s="15" t="s">
        <v>56</v>
      </c>
      <c r="B5">
        <v>0</v>
      </c>
      <c r="C5" s="14">
        <f t="shared" si="1"/>
        <v>0</v>
      </c>
      <c r="D5" s="14">
        <f t="shared" si="0"/>
        <v>0</v>
      </c>
      <c r="E5" s="14">
        <f t="shared" si="0"/>
        <v>0</v>
      </c>
      <c r="F5" s="14">
        <f t="shared" si="0"/>
        <v>0</v>
      </c>
      <c r="G5" s="14">
        <f t="shared" si="0"/>
        <v>0</v>
      </c>
      <c r="H5" s="14">
        <f t="shared" si="0"/>
        <v>0</v>
      </c>
      <c r="I5" s="14">
        <f t="shared" si="0"/>
        <v>0</v>
      </c>
      <c r="J5" s="14">
        <f t="shared" si="0"/>
        <v>0</v>
      </c>
      <c r="K5" s="14">
        <f t="shared" si="0"/>
        <v>0</v>
      </c>
      <c r="L5" s="14">
        <f t="shared" si="0"/>
        <v>0</v>
      </c>
      <c r="M5" s="14">
        <f t="shared" si="0"/>
        <v>0</v>
      </c>
      <c r="N5" s="14">
        <f t="shared" si="0"/>
        <v>0</v>
      </c>
      <c r="O5" s="14">
        <f t="shared" si="0"/>
        <v>0</v>
      </c>
      <c r="P5" s="14">
        <f t="shared" si="0"/>
        <v>0</v>
      </c>
      <c r="Q5" s="14">
        <f t="shared" si="0"/>
        <v>0</v>
      </c>
      <c r="R5" s="14">
        <f t="shared" si="0"/>
        <v>0</v>
      </c>
      <c r="S5" s="14">
        <f t="shared" si="0"/>
        <v>0</v>
      </c>
      <c r="T5" s="14">
        <f t="shared" si="0"/>
        <v>0</v>
      </c>
      <c r="U5" s="14">
        <f t="shared" si="0"/>
        <v>0</v>
      </c>
      <c r="V5" s="14">
        <f t="shared" si="0"/>
        <v>0</v>
      </c>
      <c r="W5" s="14">
        <f t="shared" si="0"/>
        <v>0</v>
      </c>
      <c r="X5" s="14">
        <f t="shared" si="0"/>
        <v>0</v>
      </c>
      <c r="Y5" s="14">
        <f t="shared" si="0"/>
        <v>0</v>
      </c>
      <c r="Z5" s="14">
        <f t="shared" si="0"/>
        <v>0</v>
      </c>
      <c r="AA5" s="14">
        <f t="shared" si="0"/>
        <v>0</v>
      </c>
      <c r="AB5" s="14">
        <f t="shared" si="0"/>
        <v>0</v>
      </c>
      <c r="AC5" s="14">
        <f t="shared" si="0"/>
        <v>0</v>
      </c>
      <c r="AD5" s="14">
        <f t="shared" si="0"/>
        <v>0</v>
      </c>
      <c r="AE5" s="14">
        <f t="shared" si="0"/>
        <v>0</v>
      </c>
      <c r="AF5" s="14">
        <f t="shared" si="0"/>
        <v>0</v>
      </c>
      <c r="AG5" s="14">
        <f t="shared" si="0"/>
        <v>0</v>
      </c>
      <c r="AH5" s="14">
        <f t="shared" si="0"/>
        <v>0</v>
      </c>
      <c r="AI5" s="14">
        <f t="shared" si="0"/>
        <v>0</v>
      </c>
    </row>
    <row r="6" spans="1:35" x14ac:dyDescent="0.45">
      <c r="A6" s="15" t="s">
        <v>57</v>
      </c>
      <c r="B6">
        <v>0</v>
      </c>
      <c r="C6" s="14">
        <f t="shared" si="1"/>
        <v>0</v>
      </c>
      <c r="D6" s="14">
        <f t="shared" si="0"/>
        <v>0</v>
      </c>
      <c r="E6" s="14">
        <f t="shared" si="0"/>
        <v>0</v>
      </c>
      <c r="F6" s="14">
        <f t="shared" si="0"/>
        <v>0</v>
      </c>
      <c r="G6" s="14">
        <f t="shared" si="0"/>
        <v>0</v>
      </c>
      <c r="H6" s="14">
        <f t="shared" si="0"/>
        <v>0</v>
      </c>
      <c r="I6" s="14">
        <f t="shared" si="0"/>
        <v>0</v>
      </c>
      <c r="J6" s="14">
        <f t="shared" si="0"/>
        <v>0</v>
      </c>
      <c r="K6" s="14">
        <f t="shared" si="0"/>
        <v>0</v>
      </c>
      <c r="L6" s="14">
        <f t="shared" si="0"/>
        <v>0</v>
      </c>
      <c r="M6" s="14">
        <f t="shared" si="0"/>
        <v>0</v>
      </c>
      <c r="N6" s="14">
        <f t="shared" si="0"/>
        <v>0</v>
      </c>
      <c r="O6" s="14">
        <f t="shared" si="0"/>
        <v>0</v>
      </c>
      <c r="P6" s="14">
        <f t="shared" si="0"/>
        <v>0</v>
      </c>
      <c r="Q6" s="14">
        <f t="shared" si="0"/>
        <v>0</v>
      </c>
      <c r="R6" s="14">
        <f t="shared" si="0"/>
        <v>0</v>
      </c>
      <c r="S6" s="14">
        <f t="shared" si="0"/>
        <v>0</v>
      </c>
      <c r="T6" s="14">
        <f t="shared" si="0"/>
        <v>0</v>
      </c>
      <c r="U6" s="14">
        <f t="shared" si="0"/>
        <v>0</v>
      </c>
      <c r="V6" s="14">
        <f t="shared" si="0"/>
        <v>0</v>
      </c>
      <c r="W6" s="14">
        <f t="shared" si="0"/>
        <v>0</v>
      </c>
      <c r="X6" s="14">
        <f t="shared" si="0"/>
        <v>0</v>
      </c>
      <c r="Y6" s="14">
        <f t="shared" si="0"/>
        <v>0</v>
      </c>
      <c r="Z6" s="14">
        <f t="shared" si="0"/>
        <v>0</v>
      </c>
      <c r="AA6" s="14">
        <f t="shared" si="0"/>
        <v>0</v>
      </c>
      <c r="AB6" s="14">
        <f t="shared" si="0"/>
        <v>0</v>
      </c>
      <c r="AC6" s="14">
        <f t="shared" si="0"/>
        <v>0</v>
      </c>
      <c r="AD6" s="14">
        <f t="shared" si="0"/>
        <v>0</v>
      </c>
      <c r="AE6" s="14">
        <f t="shared" si="0"/>
        <v>0</v>
      </c>
      <c r="AF6" s="14">
        <f t="shared" si="0"/>
        <v>0</v>
      </c>
      <c r="AG6" s="14">
        <f t="shared" si="0"/>
        <v>0</v>
      </c>
      <c r="AH6" s="14">
        <f t="shared" si="0"/>
        <v>0</v>
      </c>
      <c r="AI6" s="14">
        <f t="shared" si="0"/>
        <v>0</v>
      </c>
    </row>
    <row r="7" spans="1:35" x14ac:dyDescent="0.45">
      <c r="A7" s="15" t="s">
        <v>58</v>
      </c>
      <c r="B7">
        <v>0</v>
      </c>
      <c r="C7" s="14">
        <f t="shared" si="1"/>
        <v>0</v>
      </c>
      <c r="D7" s="14">
        <f t="shared" si="0"/>
        <v>0</v>
      </c>
      <c r="E7" s="14">
        <f t="shared" si="0"/>
        <v>0</v>
      </c>
      <c r="F7" s="14">
        <f t="shared" si="0"/>
        <v>0</v>
      </c>
      <c r="G7" s="14">
        <f t="shared" si="0"/>
        <v>0</v>
      </c>
      <c r="H7" s="14">
        <f t="shared" si="0"/>
        <v>0</v>
      </c>
      <c r="I7" s="14">
        <f t="shared" si="0"/>
        <v>0</v>
      </c>
      <c r="J7" s="14">
        <f t="shared" si="0"/>
        <v>0</v>
      </c>
      <c r="K7" s="14">
        <f t="shared" si="0"/>
        <v>0</v>
      </c>
      <c r="L7" s="14">
        <f t="shared" si="0"/>
        <v>0</v>
      </c>
      <c r="M7" s="14">
        <f t="shared" si="0"/>
        <v>0</v>
      </c>
      <c r="N7" s="14">
        <f t="shared" si="0"/>
        <v>0</v>
      </c>
      <c r="O7" s="14">
        <f t="shared" si="0"/>
        <v>0</v>
      </c>
      <c r="P7" s="14">
        <f t="shared" si="0"/>
        <v>0</v>
      </c>
      <c r="Q7" s="14">
        <f t="shared" si="0"/>
        <v>0</v>
      </c>
      <c r="R7" s="14">
        <f t="shared" si="0"/>
        <v>0</v>
      </c>
      <c r="S7" s="14">
        <f t="shared" si="0"/>
        <v>0</v>
      </c>
      <c r="T7" s="14">
        <f t="shared" si="0"/>
        <v>0</v>
      </c>
      <c r="U7" s="14">
        <f t="shared" si="0"/>
        <v>0</v>
      </c>
      <c r="V7" s="14">
        <f t="shared" si="0"/>
        <v>0</v>
      </c>
      <c r="W7" s="14">
        <f t="shared" si="0"/>
        <v>0</v>
      </c>
      <c r="X7" s="14">
        <f t="shared" si="0"/>
        <v>0</v>
      </c>
      <c r="Y7" s="14">
        <f t="shared" si="0"/>
        <v>0</v>
      </c>
      <c r="Z7" s="14">
        <f t="shared" si="0"/>
        <v>0</v>
      </c>
      <c r="AA7" s="14">
        <f t="shared" si="0"/>
        <v>0</v>
      </c>
      <c r="AB7" s="14">
        <f t="shared" si="0"/>
        <v>0</v>
      </c>
      <c r="AC7" s="14">
        <f t="shared" si="0"/>
        <v>0</v>
      </c>
      <c r="AD7" s="14">
        <f t="shared" si="0"/>
        <v>0</v>
      </c>
      <c r="AE7" s="14">
        <f t="shared" si="0"/>
        <v>0</v>
      </c>
      <c r="AF7" s="14">
        <f t="shared" si="0"/>
        <v>0</v>
      </c>
      <c r="AG7" s="14">
        <f t="shared" si="0"/>
        <v>0</v>
      </c>
      <c r="AH7" s="14">
        <f t="shared" si="0"/>
        <v>0</v>
      </c>
      <c r="AI7" s="14">
        <f t="shared" si="0"/>
        <v>0</v>
      </c>
    </row>
    <row r="8" spans="1:35" x14ac:dyDescent="0.45">
      <c r="A8" s="15" t="s">
        <v>59</v>
      </c>
      <c r="B8">
        <v>0</v>
      </c>
      <c r="C8" s="14">
        <f t="shared" si="1"/>
        <v>0</v>
      </c>
      <c r="D8" s="14">
        <f t="shared" si="0"/>
        <v>0</v>
      </c>
      <c r="E8" s="14">
        <f t="shared" si="0"/>
        <v>0</v>
      </c>
      <c r="F8" s="14">
        <f t="shared" si="0"/>
        <v>0</v>
      </c>
      <c r="G8" s="14">
        <f t="shared" si="0"/>
        <v>0</v>
      </c>
      <c r="H8" s="14">
        <f t="shared" si="0"/>
        <v>0</v>
      </c>
      <c r="I8" s="14">
        <f t="shared" si="0"/>
        <v>0</v>
      </c>
      <c r="J8" s="14">
        <f t="shared" si="0"/>
        <v>0</v>
      </c>
      <c r="K8" s="14">
        <f t="shared" si="0"/>
        <v>0</v>
      </c>
      <c r="L8" s="14">
        <f t="shared" si="0"/>
        <v>0</v>
      </c>
      <c r="M8" s="14">
        <f t="shared" si="0"/>
        <v>0</v>
      </c>
      <c r="N8" s="14">
        <f t="shared" si="0"/>
        <v>0</v>
      </c>
      <c r="O8" s="14">
        <f t="shared" si="0"/>
        <v>0</v>
      </c>
      <c r="P8" s="14">
        <f t="shared" si="0"/>
        <v>0</v>
      </c>
      <c r="Q8" s="14">
        <f t="shared" si="0"/>
        <v>0</v>
      </c>
      <c r="R8" s="14">
        <f t="shared" si="0"/>
        <v>0</v>
      </c>
      <c r="S8" s="14">
        <f t="shared" si="0"/>
        <v>0</v>
      </c>
      <c r="T8" s="14">
        <f t="shared" si="0"/>
        <v>0</v>
      </c>
      <c r="U8" s="14">
        <f t="shared" si="0"/>
        <v>0</v>
      </c>
      <c r="V8" s="14">
        <f t="shared" si="0"/>
        <v>0</v>
      </c>
      <c r="W8" s="14">
        <f t="shared" si="0"/>
        <v>0</v>
      </c>
      <c r="X8" s="14">
        <f t="shared" si="0"/>
        <v>0</v>
      </c>
      <c r="Y8" s="14">
        <f t="shared" si="0"/>
        <v>0</v>
      </c>
      <c r="Z8" s="14">
        <f t="shared" si="0"/>
        <v>0</v>
      </c>
      <c r="AA8" s="14">
        <f t="shared" si="0"/>
        <v>0</v>
      </c>
      <c r="AB8" s="14">
        <f t="shared" si="0"/>
        <v>0</v>
      </c>
      <c r="AC8" s="14">
        <f t="shared" si="0"/>
        <v>0</v>
      </c>
      <c r="AD8" s="14">
        <f t="shared" si="0"/>
        <v>0</v>
      </c>
      <c r="AE8" s="14">
        <f t="shared" si="0"/>
        <v>0</v>
      </c>
      <c r="AF8" s="14">
        <f t="shared" si="0"/>
        <v>0</v>
      </c>
      <c r="AG8" s="14">
        <f t="shared" si="0"/>
        <v>0</v>
      </c>
      <c r="AH8" s="14">
        <f t="shared" si="0"/>
        <v>0</v>
      </c>
      <c r="AI8" s="14">
        <f t="shared" si="0"/>
        <v>0</v>
      </c>
    </row>
    <row r="9" spans="1:35" x14ac:dyDescent="0.45">
      <c r="A9" s="15" t="s">
        <v>60</v>
      </c>
      <c r="B9">
        <v>0</v>
      </c>
      <c r="C9" s="14">
        <f t="shared" si="1"/>
        <v>0</v>
      </c>
      <c r="D9" s="14">
        <f t="shared" si="0"/>
        <v>0</v>
      </c>
      <c r="E9" s="14">
        <f t="shared" si="0"/>
        <v>0</v>
      </c>
      <c r="F9" s="14">
        <f t="shared" si="0"/>
        <v>0</v>
      </c>
      <c r="G9" s="14">
        <f t="shared" si="0"/>
        <v>0</v>
      </c>
      <c r="H9" s="14">
        <f t="shared" si="0"/>
        <v>0</v>
      </c>
      <c r="I9" s="14">
        <f t="shared" si="0"/>
        <v>0</v>
      </c>
      <c r="J9" s="14">
        <f t="shared" si="0"/>
        <v>0</v>
      </c>
      <c r="K9" s="14">
        <f t="shared" si="0"/>
        <v>0</v>
      </c>
      <c r="L9" s="14">
        <f t="shared" si="0"/>
        <v>0</v>
      </c>
      <c r="M9" s="14">
        <f t="shared" si="0"/>
        <v>0</v>
      </c>
      <c r="N9" s="14">
        <f t="shared" si="0"/>
        <v>0</v>
      </c>
      <c r="O9" s="14">
        <f t="shared" si="0"/>
        <v>0</v>
      </c>
      <c r="P9" s="14">
        <f t="shared" si="0"/>
        <v>0</v>
      </c>
      <c r="Q9" s="14">
        <f t="shared" si="0"/>
        <v>0</v>
      </c>
      <c r="R9" s="14">
        <f t="shared" si="0"/>
        <v>0</v>
      </c>
      <c r="S9" s="14">
        <f t="shared" si="0"/>
        <v>0</v>
      </c>
      <c r="T9" s="14">
        <f t="shared" si="0"/>
        <v>0</v>
      </c>
      <c r="U9" s="14">
        <f t="shared" si="0"/>
        <v>0</v>
      </c>
      <c r="V9" s="14">
        <f t="shared" si="0"/>
        <v>0</v>
      </c>
      <c r="W9" s="14">
        <f t="shared" si="0"/>
        <v>0</v>
      </c>
      <c r="X9" s="14">
        <f t="shared" si="0"/>
        <v>0</v>
      </c>
      <c r="Y9" s="14">
        <f t="shared" si="0"/>
        <v>0</v>
      </c>
      <c r="Z9" s="14">
        <f t="shared" si="0"/>
        <v>0</v>
      </c>
      <c r="AA9" s="14">
        <f t="shared" si="0"/>
        <v>0</v>
      </c>
      <c r="AB9" s="14">
        <f t="shared" si="0"/>
        <v>0</v>
      </c>
      <c r="AC9" s="14">
        <f t="shared" si="0"/>
        <v>0</v>
      </c>
      <c r="AD9" s="14">
        <f t="shared" si="0"/>
        <v>0</v>
      </c>
      <c r="AE9" s="14">
        <f t="shared" si="0"/>
        <v>0</v>
      </c>
      <c r="AF9" s="14">
        <f t="shared" si="0"/>
        <v>0</v>
      </c>
      <c r="AG9" s="14">
        <f t="shared" si="0"/>
        <v>0</v>
      </c>
      <c r="AH9" s="14">
        <f t="shared" si="0"/>
        <v>0</v>
      </c>
      <c r="AI9" s="14">
        <f t="shared" si="0"/>
        <v>0</v>
      </c>
    </row>
    <row r="10" spans="1:35" x14ac:dyDescent="0.45">
      <c r="A10" s="15" t="s">
        <v>61</v>
      </c>
      <c r="B10">
        <v>0</v>
      </c>
      <c r="C10" s="14">
        <f t="shared" si="1"/>
        <v>0</v>
      </c>
      <c r="D10" s="14">
        <f t="shared" si="0"/>
        <v>0</v>
      </c>
      <c r="E10" s="14">
        <f t="shared" si="0"/>
        <v>0</v>
      </c>
      <c r="F10" s="14">
        <f t="shared" si="0"/>
        <v>0</v>
      </c>
      <c r="G10" s="14">
        <f t="shared" si="0"/>
        <v>0</v>
      </c>
      <c r="H10" s="14">
        <f t="shared" si="0"/>
        <v>0</v>
      </c>
      <c r="I10" s="14">
        <f t="shared" si="0"/>
        <v>0</v>
      </c>
      <c r="J10" s="14">
        <f t="shared" si="0"/>
        <v>0</v>
      </c>
      <c r="K10" s="14">
        <f t="shared" si="0"/>
        <v>0</v>
      </c>
      <c r="L10" s="14">
        <f t="shared" si="0"/>
        <v>0</v>
      </c>
      <c r="M10" s="14">
        <f t="shared" si="0"/>
        <v>0</v>
      </c>
      <c r="N10" s="14">
        <f t="shared" si="0"/>
        <v>0</v>
      </c>
      <c r="O10" s="14">
        <f t="shared" si="0"/>
        <v>0</v>
      </c>
      <c r="P10" s="14">
        <f t="shared" si="0"/>
        <v>0</v>
      </c>
      <c r="Q10" s="14">
        <f t="shared" si="0"/>
        <v>0</v>
      </c>
      <c r="R10" s="14">
        <f t="shared" ref="D10:AI11" si="2">$B10</f>
        <v>0</v>
      </c>
      <c r="S10" s="14">
        <f t="shared" si="2"/>
        <v>0</v>
      </c>
      <c r="T10" s="14">
        <f t="shared" si="2"/>
        <v>0</v>
      </c>
      <c r="U10" s="14">
        <f t="shared" si="2"/>
        <v>0</v>
      </c>
      <c r="V10" s="14">
        <f t="shared" si="2"/>
        <v>0</v>
      </c>
      <c r="W10" s="14">
        <f t="shared" si="2"/>
        <v>0</v>
      </c>
      <c r="X10" s="14">
        <f t="shared" si="2"/>
        <v>0</v>
      </c>
      <c r="Y10" s="14">
        <f t="shared" si="2"/>
        <v>0</v>
      </c>
      <c r="Z10" s="14">
        <f t="shared" si="2"/>
        <v>0</v>
      </c>
      <c r="AA10" s="14">
        <f t="shared" si="2"/>
        <v>0</v>
      </c>
      <c r="AB10" s="14">
        <f t="shared" si="2"/>
        <v>0</v>
      </c>
      <c r="AC10" s="14">
        <f t="shared" si="2"/>
        <v>0</v>
      </c>
      <c r="AD10" s="14">
        <f t="shared" si="2"/>
        <v>0</v>
      </c>
      <c r="AE10" s="14">
        <f t="shared" si="2"/>
        <v>0</v>
      </c>
      <c r="AF10" s="14">
        <f t="shared" si="2"/>
        <v>0</v>
      </c>
      <c r="AG10" s="14">
        <f t="shared" si="2"/>
        <v>0</v>
      </c>
      <c r="AH10" s="14">
        <f t="shared" si="2"/>
        <v>0</v>
      </c>
      <c r="AI10" s="14">
        <f t="shared" si="2"/>
        <v>0</v>
      </c>
    </row>
    <row r="11" spans="1:35" x14ac:dyDescent="0.45">
      <c r="A11" s="15" t="s">
        <v>62</v>
      </c>
      <c r="B11">
        <v>0</v>
      </c>
      <c r="C11" s="14">
        <f t="shared" si="1"/>
        <v>0</v>
      </c>
      <c r="D11" s="14">
        <f t="shared" si="2"/>
        <v>0</v>
      </c>
      <c r="E11" s="14">
        <f t="shared" si="2"/>
        <v>0</v>
      </c>
      <c r="F11" s="14">
        <f t="shared" si="2"/>
        <v>0</v>
      </c>
      <c r="G11" s="14">
        <f t="shared" si="2"/>
        <v>0</v>
      </c>
      <c r="H11" s="14">
        <f t="shared" si="2"/>
        <v>0</v>
      </c>
      <c r="I11" s="14">
        <f t="shared" si="2"/>
        <v>0</v>
      </c>
      <c r="J11" s="14">
        <f t="shared" si="2"/>
        <v>0</v>
      </c>
      <c r="K11" s="14">
        <f t="shared" si="2"/>
        <v>0</v>
      </c>
      <c r="L11" s="14">
        <f t="shared" si="2"/>
        <v>0</v>
      </c>
      <c r="M11" s="14">
        <f t="shared" si="2"/>
        <v>0</v>
      </c>
      <c r="N11" s="14">
        <f t="shared" si="2"/>
        <v>0</v>
      </c>
      <c r="O11" s="14">
        <f t="shared" si="2"/>
        <v>0</v>
      </c>
      <c r="P11" s="14">
        <f t="shared" si="2"/>
        <v>0</v>
      </c>
      <c r="Q11" s="14">
        <f t="shared" si="2"/>
        <v>0</v>
      </c>
      <c r="R11" s="14">
        <f t="shared" si="2"/>
        <v>0</v>
      </c>
      <c r="S11" s="14">
        <f t="shared" si="2"/>
        <v>0</v>
      </c>
      <c r="T11" s="14">
        <f t="shared" si="2"/>
        <v>0</v>
      </c>
      <c r="U11" s="14">
        <f t="shared" si="2"/>
        <v>0</v>
      </c>
      <c r="V11" s="14">
        <f t="shared" si="2"/>
        <v>0</v>
      </c>
      <c r="W11" s="14">
        <f t="shared" si="2"/>
        <v>0</v>
      </c>
      <c r="X11" s="14">
        <f t="shared" si="2"/>
        <v>0</v>
      </c>
      <c r="Y11" s="14">
        <f t="shared" si="2"/>
        <v>0</v>
      </c>
      <c r="Z11" s="14">
        <f t="shared" si="2"/>
        <v>0</v>
      </c>
      <c r="AA11" s="14">
        <f t="shared" si="2"/>
        <v>0</v>
      </c>
      <c r="AB11" s="14">
        <f t="shared" si="2"/>
        <v>0</v>
      </c>
      <c r="AC11" s="14">
        <f t="shared" si="2"/>
        <v>0</v>
      </c>
      <c r="AD11" s="14">
        <f t="shared" si="2"/>
        <v>0</v>
      </c>
      <c r="AE11" s="14">
        <f t="shared" si="2"/>
        <v>0</v>
      </c>
      <c r="AF11" s="14">
        <f t="shared" si="2"/>
        <v>0</v>
      </c>
      <c r="AG11" s="14">
        <f t="shared" si="2"/>
        <v>0</v>
      </c>
      <c r="AH11" s="14">
        <f t="shared" si="2"/>
        <v>0</v>
      </c>
      <c r="AI11" s="14">
        <f t="shared" si="2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A1:AI2"/>
  <sheetViews>
    <sheetView workbookViewId="0"/>
  </sheetViews>
  <sheetFormatPr defaultRowHeight="14.25" x14ac:dyDescent="0.45"/>
  <cols>
    <col min="1" max="1" width="24.73046875" customWidth="1"/>
    <col min="2" max="2" width="9.1328125" customWidth="1"/>
  </cols>
  <sheetData>
    <row r="1" spans="1:35" x14ac:dyDescent="0.45">
      <c r="A1" s="2" t="s">
        <v>50</v>
      </c>
      <c r="B1" s="4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51</v>
      </c>
      <c r="B2" s="14">
        <f>Data!B10</f>
        <v>300</v>
      </c>
      <c r="C2" s="14">
        <f>$B2</f>
        <v>300</v>
      </c>
      <c r="D2" s="14">
        <f t="shared" ref="D2:AI2" si="0">$B2</f>
        <v>300</v>
      </c>
      <c r="E2" s="14">
        <f t="shared" si="0"/>
        <v>300</v>
      </c>
      <c r="F2" s="14">
        <f t="shared" si="0"/>
        <v>300</v>
      </c>
      <c r="G2" s="14">
        <f t="shared" si="0"/>
        <v>300</v>
      </c>
      <c r="H2" s="14">
        <f t="shared" si="0"/>
        <v>300</v>
      </c>
      <c r="I2" s="14">
        <f t="shared" si="0"/>
        <v>300</v>
      </c>
      <c r="J2" s="14">
        <f t="shared" si="0"/>
        <v>300</v>
      </c>
      <c r="K2" s="14">
        <f t="shared" si="0"/>
        <v>300</v>
      </c>
      <c r="L2" s="14">
        <f t="shared" si="0"/>
        <v>300</v>
      </c>
      <c r="M2" s="14">
        <f t="shared" si="0"/>
        <v>300</v>
      </c>
      <c r="N2" s="14">
        <f t="shared" si="0"/>
        <v>300</v>
      </c>
      <c r="O2" s="14">
        <f t="shared" si="0"/>
        <v>300</v>
      </c>
      <c r="P2" s="14">
        <f t="shared" si="0"/>
        <v>300</v>
      </c>
      <c r="Q2" s="14">
        <f t="shared" si="0"/>
        <v>300</v>
      </c>
      <c r="R2" s="14">
        <f t="shared" si="0"/>
        <v>300</v>
      </c>
      <c r="S2" s="14">
        <f t="shared" si="0"/>
        <v>300</v>
      </c>
      <c r="T2" s="14">
        <f t="shared" si="0"/>
        <v>300</v>
      </c>
      <c r="U2" s="14">
        <f t="shared" si="0"/>
        <v>300</v>
      </c>
      <c r="V2" s="14">
        <f t="shared" si="0"/>
        <v>300</v>
      </c>
      <c r="W2" s="14">
        <f t="shared" si="0"/>
        <v>300</v>
      </c>
      <c r="X2" s="14">
        <f t="shared" si="0"/>
        <v>300</v>
      </c>
      <c r="Y2" s="14">
        <f t="shared" si="0"/>
        <v>300</v>
      </c>
      <c r="Z2" s="14">
        <f t="shared" si="0"/>
        <v>300</v>
      </c>
      <c r="AA2" s="14">
        <f t="shared" si="0"/>
        <v>300</v>
      </c>
      <c r="AB2" s="14">
        <f t="shared" si="0"/>
        <v>300</v>
      </c>
      <c r="AC2" s="14">
        <f t="shared" si="0"/>
        <v>300</v>
      </c>
      <c r="AD2" s="14">
        <f t="shared" si="0"/>
        <v>300</v>
      </c>
      <c r="AE2" s="14">
        <f t="shared" si="0"/>
        <v>300</v>
      </c>
      <c r="AF2" s="14">
        <f t="shared" si="0"/>
        <v>300</v>
      </c>
      <c r="AG2" s="14">
        <f t="shared" si="0"/>
        <v>300</v>
      </c>
      <c r="AH2" s="14">
        <f t="shared" si="0"/>
        <v>300</v>
      </c>
      <c r="AI2" s="14">
        <f t="shared" si="0"/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Data</vt:lpstr>
      <vt:lpstr>E3 Potential</vt:lpstr>
      <vt:lpstr>Potential Calculations</vt:lpstr>
      <vt:lpstr>DACD-potential</vt:lpstr>
      <vt:lpstr>DACD-energyintensity</vt:lpstr>
      <vt:lpstr>DACD-capex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Minshu Deng</cp:lastModifiedBy>
  <dcterms:created xsi:type="dcterms:W3CDTF">2019-12-04T00:52:30Z</dcterms:created>
  <dcterms:modified xsi:type="dcterms:W3CDTF">2020-12-17T22:44:32Z</dcterms:modified>
</cp:coreProperties>
</file>