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California\CA-eps\"/>
    </mc:Choice>
  </mc:AlternateContent>
  <xr:revisionPtr revIDLastSave="0" documentId="13_ncr:1_{8BC376C5-784F-4042-B749-312E7DAE0CFA}" xr6:coauthVersionLast="47" xr6:coauthVersionMax="47" xr10:uidLastSave="{00000000-0000-0000-0000-000000000000}"/>
  <bookViews>
    <workbookView xWindow="1860" yWindow="1860" windowWidth="19200" windowHeight="1014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946" i="23" l="1"/>
  <c r="U677" i="23"/>
  <c r="U3" i="23"/>
  <c r="C1" i="2"/>
  <c r="A6" i="3" s="1"/>
  <c r="B6" i="3" s="1"/>
  <c r="T350" i="23"/>
  <c r="AN6" i="3" l="1"/>
  <c r="F155" i="20"/>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L956" i="23" s="1"/>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U219" i="23" l="1"/>
  <c r="P147" i="19"/>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<sst xmlns="http://schemas.openxmlformats.org/spreadsheetml/2006/main" count="32060" uniqueCount="2370">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</sst>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1" sqref="B1"/>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13</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2036</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2039</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2069</v>
      </c>
    </row>
    <row r="2" spans="1:10" x14ac:dyDescent="0.35">
      <c r="A2" s="29" t="s">
        <v>2065</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2067</v>
      </c>
      <c r="B7" s="6" t="s">
        <v>2068</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California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34.273494787472899</v>
      </c>
      <c r="C7" s="118">
        <f>D28</f>
        <v>7.6132600000000004</v>
      </c>
      <c r="D7" s="75">
        <v>0.06</v>
      </c>
      <c r="E7" s="75">
        <v>0.02</v>
      </c>
      <c r="F7" s="117">
        <f t="shared" si="0"/>
        <v>7.1564643999999999</v>
      </c>
      <c r="G7" s="117">
        <f t="shared" si="0"/>
        <v>7.4609947999999999</v>
      </c>
      <c r="H7" s="69"/>
      <c r="I7" s="76">
        <f t="shared" si="1"/>
        <v>0.79119536993888007</v>
      </c>
      <c r="J7" s="76">
        <f t="shared" si="3"/>
        <v>0.78231006653202395</v>
      </c>
      <c r="K7" s="69" t="str">
        <f t="shared" si="2"/>
        <v>In a scenario limiting global warming to 1.5 °C, California would need to cut its agriculture emissions by 78 to 79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California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17.946700622194559</v>
      </c>
      <c r="C9" s="118">
        <f>C28</f>
        <v>1.59965</v>
      </c>
      <c r="D9" s="75">
        <v>0.06</v>
      </c>
      <c r="E9" s="75">
        <v>0.02</v>
      </c>
      <c r="F9" s="117">
        <f t="shared" si="0"/>
        <v>1.503671</v>
      </c>
      <c r="G9" s="117">
        <f t="shared" si="0"/>
        <v>1.5676570000000001</v>
      </c>
      <c r="H9" s="69"/>
      <c r="I9" s="76">
        <f t="shared" si="1"/>
        <v>0.91621462732038772</v>
      </c>
      <c r="J9" s="76">
        <f t="shared" si="3"/>
        <v>0.91264929231274472</v>
      </c>
      <c r="K9" s="69" t="str">
        <f t="shared" si="2"/>
        <v>In a scenario limiting global warming to 1.5 °C, California would need to cut its waste emissions by 91 to 92 percent of 2005 levels.</v>
      </c>
      <c r="L9" s="69"/>
      <c r="M9" s="69"/>
      <c r="N9" s="69"/>
      <c r="O9" s="69"/>
      <c r="P9" s="69"/>
      <c r="Q9" s="69"/>
      <c r="R9" s="69"/>
      <c r="S9" s="69"/>
      <c r="T9" s="69"/>
      <c r="U9" s="69"/>
      <c r="V9" s="69"/>
      <c r="W9" s="69"/>
      <c r="X9" s="69"/>
      <c r="Y9" s="69"/>
      <c r="Z9" s="69"/>
    </row>
    <row r="10" spans="1:26" ht="14.5" x14ac:dyDescent="0.35">
      <c r="A10" s="73" t="s">
        <v>1864</v>
      </c>
      <c r="B10" s="119">
        <f>SUM(B3:B9)</f>
        <v>45.781835409667458</v>
      </c>
      <c r="C10" s="119">
        <f>SUM(C3:C9)</f>
        <v>60.091929999999991</v>
      </c>
      <c r="D10" s="76">
        <f>1-F10/$C10</f>
        <v>0.52651809652311032</v>
      </c>
      <c r="E10" s="76">
        <f>1-G10/$C10</f>
        <v>0.37781239843686165</v>
      </c>
      <c r="F10" s="117">
        <f>SUM(F3:F9)</f>
        <v>28.452441400000005</v>
      </c>
      <c r="G10" s="117">
        <f>SUM(G3:G9)</f>
        <v>37.388453799999994</v>
      </c>
      <c r="H10" s="171">
        <f>IFERROR(B10*(1-'Unique State Inputs'!A$8),"")</f>
        <v>25.180009475317103</v>
      </c>
      <c r="I10" s="76">
        <f t="shared" si="1"/>
        <v>0.37852117230774274</v>
      </c>
      <c r="J10" s="76">
        <f t="shared" si="3"/>
        <v>0.18333431883106832</v>
      </c>
      <c r="K10" s="69" t="str">
        <f t="shared" si="2"/>
        <v>In a scenario limiting global warming to 1.5 °C, California would need to cut its total (including land use) emissions by 18 to 38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52.220195409667461</v>
      </c>
      <c r="C11" s="119">
        <f>SUM(C3:C9)-C8</f>
        <v>66.530289999999994</v>
      </c>
      <c r="D11" s="76">
        <f>1-F11/$C11</f>
        <v>0.47556516888773503</v>
      </c>
      <c r="E11" s="76">
        <f>1-G11/$C11</f>
        <v>0.34125022151564344</v>
      </c>
      <c r="F11" s="117">
        <f>F10-F8</f>
        <v>34.890801400000008</v>
      </c>
      <c r="G11" s="117">
        <f>G10-G8</f>
        <v>43.826813799999996</v>
      </c>
      <c r="H11" s="171">
        <f>IFERROR(B11*(1-'Unique State Inputs'!A$8),"")</f>
        <v>28.721107475317105</v>
      </c>
      <c r="I11" s="76">
        <f t="shared" si="1"/>
        <v>0.33185233938169612</v>
      </c>
      <c r="J11" s="76">
        <f t="shared" si="3"/>
        <v>0.16073056685869103</v>
      </c>
      <c r="K11" s="69" t="str">
        <f t="shared" si="2"/>
        <v>In a scenario limiting global warming to 1.5 °C, California would need to cut its total (excluding land use) emissions by 16 to 33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71.726562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3.5" x14ac:dyDescent="0.3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3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3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3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3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3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3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3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3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3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3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3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3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3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3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3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3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3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3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3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3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58" x14ac:dyDescent="0.3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California had 30177 EV charging outlets, approximately 75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California had 30177 EV charging outlets, approximately 75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California had 30177 EV charging outlets, approximately 75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California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California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California,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California does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California does  currently have a ZEV requirement.</v>
      </c>
      <c r="U67" s="307"/>
    </row>
    <row r="68" spans="1:21" x14ac:dyDescent="0.3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California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California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California,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California,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58" x14ac:dyDescent="0.3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row>
    <row r="80" spans="1:21" ht="72.5" x14ac:dyDescent="0.35">
      <c r="A80" s="211" t="s">
        <v>2207</v>
      </c>
      <c r="B80" s="289"/>
      <c r="C80" s="184" t="s">
        <v>304</v>
      </c>
      <c r="D80" s="184" t="s">
        <v>412</v>
      </c>
      <c r="E80" s="184" t="s">
        <v>413</v>
      </c>
      <c r="F80" s="186" t="s">
        <v>388</v>
      </c>
      <c r="G80" s="186" t="s">
        <v>307</v>
      </c>
      <c r="H80" s="186" t="s">
        <v>389</v>
      </c>
      <c r="I80" s="186" t="s">
        <v>307</v>
      </c>
      <c r="J80" s="185">
        <v>189</v>
      </c>
      <c r="K80" s="186"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row>
    <row r="81" spans="1:21" x14ac:dyDescent="0.3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3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3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3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3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3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3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3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3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3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3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2.5" x14ac:dyDescent="0.3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48" x14ac:dyDescent="0.3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3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3.5" x14ac:dyDescent="0.3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3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3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3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3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3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3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3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3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45" x14ac:dyDescent="0.3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5.4% to 12.2% through 2050.//**Urban Residential Appliances: **In the BAU case, in California, the share of electricity among fuels used by appliances in urban, residential buildings will rise from 47.4% to 55.9% through 2050.//**Urban Residential Other Components: ** In the BAU case, the share of electricity among fuels used by other components in urban, residential buildings is 100%.//**Rural Residential Heating: **In the BAU case, in California, the share of electricity among fuels used for heating in rural, residential buildings will rise from 5.4% to 12.2% through 2050.//**Rural Residential Appliances: **In the BAU case, in , the share of electricity among fuels used by appliances in rural, residential buildings will rise from 47.4% to 55.9% through 2050.//**Rural Residential Other Components: **In the United States, the share of electricity among fuels used by other components in urban, residential buildings is 100%.//**Commercial Heating: **In the BAU case, in California, the share of electricity among fuels used for heating in commercial buildings will fall from 2.6% to 2% through 2050.//**Commercial Appliances: **In the BAU case, in California, the share of electricity among fuels used by appliances in commercial buildings will fall from 33.2% to 18.9% through 2050.//**Commercial Other Components: **In the BAU case, in the California, the share of electricity among fuels used by other components in commercial buildings will rise from 64.8% to 82.8% through 2050.</v>
      </c>
    </row>
    <row r="134" spans="1:21" x14ac:dyDescent="0.3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California, the share of electricity among fuels used for heating in urban, residential buildings will rise from 5.4% to 12.2%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California, the share of electricity among fuels used for heating in urban, residential buildings will rise from 5.4% to 12.2% through 2050.</v>
      </c>
    </row>
    <row r="135" spans="1:21" x14ac:dyDescent="0.3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3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California, the share of electricity among fuels used by appliances in urban, residential buildings will rise from 47.4% to 55.9%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California, the share of electricity among fuels used by appliances in urban, residential buildings will rise from 47.4% to 55.9% through 2050.</v>
      </c>
    </row>
    <row r="138" spans="1:21" x14ac:dyDescent="0.3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California, the share of electricity among fuels used for heating in rural, residential buildings will rise from 5.4% to 12.2%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California, the share of electricity among fuels used for heating in rural, residential buildings will rise from 5.4% to 12.2% through 2050.</v>
      </c>
    </row>
    <row r="140" spans="1:21" x14ac:dyDescent="0.3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3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rise from 47.4% to 55.9%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rise from 47.4% to 55.9% through 2050.</v>
      </c>
    </row>
    <row r="143" spans="1:21" x14ac:dyDescent="0.3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California, the share of electricity among fuels used for heating in commercial buildings will fall from 2.6% to 2%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California, the share of electricity among fuels used for heating in commercial buildings will fall from 2.6% to 2% through 2050.</v>
      </c>
    </row>
    <row r="145" spans="1:21" x14ac:dyDescent="0.3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3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3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California, the share of electricity among fuels used by appliances in commercial buildings will fall from 33.2% to 18.9%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California, the share of electricity among fuels used by appliances in commercial buildings will fall from 33.2% to 18.9% through 2050.</v>
      </c>
    </row>
    <row r="148" spans="1:21" x14ac:dyDescent="0.3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California, the share of electricity among fuels used by other components in commercial buildings will rise from 64.8% to 82.8%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California, the share of electricity among fuels used by other components in commercial buildings will rise from 64.8% to 82.8% through 2050.</v>
      </c>
    </row>
    <row r="149" spans="1:21" s="292" customFormat="1" ht="409.5" x14ac:dyDescent="0.3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3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3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3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3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29" x14ac:dyDescent="0.3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California.//**Natural Gas Nonpeaker : **//**Nuclear : **//**Hydro : **//**Lignite : **</v>
      </c>
    </row>
    <row r="184" spans="1:21" x14ac:dyDescent="0.3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California.</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California.</v>
      </c>
    </row>
    <row r="185" spans="1:21" x14ac:dyDescent="0.3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3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3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3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3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3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3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3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3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3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3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3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3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3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3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3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3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3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3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3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3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California increased by 731%.</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California increased by 731%.</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California increased by 731%.</v>
      </c>
    </row>
    <row r="219" spans="1:21" s="293" customFormat="1" ht="72.5" x14ac:dyDescent="0.3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California declined by -2%.//**Natural Gas Nonpeaker : **From 2010-2018, electricity exports in California declined by -2%.//**Nuclear : **From 2010-2018, electricity exports in California declined by -2%.//**Hydro : **From 2010-2018, electricity exports in California declined by -2%.//**Onshore Wind : **From 2010-2018, electricity exports in California declined by -2%.//**Solar PV : **From 2010-2018, electricity exports in California declined by -2%.//**Biomass : **From 2010-2018, electricity exports in California declined by -2%.//**Petroleum : **From 2010-2018, electricity exports in California declined by -2%.</v>
      </c>
    </row>
    <row r="220" spans="1:21" x14ac:dyDescent="0.3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California declined by -2%.</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California declined by -2%.</v>
      </c>
    </row>
    <row r="221" spans="1:21" x14ac:dyDescent="0.3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California declined by -2%.</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California declined by -2%.</v>
      </c>
    </row>
    <row r="222" spans="1:21" x14ac:dyDescent="0.3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California declined by -2%.</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California declined by -2%.</v>
      </c>
    </row>
    <row r="223" spans="1:21" x14ac:dyDescent="0.3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California declined by -2%.</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California declined by -2%.</v>
      </c>
    </row>
    <row r="224" spans="1:21" x14ac:dyDescent="0.3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California declined by -2%.</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California declined by -2%.</v>
      </c>
    </row>
    <row r="225" spans="1:21" x14ac:dyDescent="0.3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California declined by -2%.</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California declined by -2%.</v>
      </c>
    </row>
    <row r="226" spans="1:21" x14ac:dyDescent="0.3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3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California declined by -2%.</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California declined by -2%.</v>
      </c>
    </row>
    <row r="228" spans="1:21" x14ac:dyDescent="0.3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3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California declined by -2%.</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California declined by -2%.</v>
      </c>
    </row>
    <row r="230" spans="1:21" x14ac:dyDescent="0.3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3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3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3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3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3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3.5" x14ac:dyDescent="0.3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California, a 100% setting provides for an additional 8751 MW of demand response capacity in 2050 (on top of a BAU quantity of 2831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California, a 100% setting provides for an additional 8751 MW of demand response capacity in 2050 (on top of a BAU quantity of 2831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California, a 100% setting provides for an additional 8751 MW of demand response capacity in 2050 (on top of a BAU quantity of 2831 MW).</v>
      </c>
    </row>
    <row r="238" spans="1:21" s="293" customFormat="1" ht="87" x14ac:dyDescent="0.3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California will retire 0 MW of coal by 2050. California currently has 0 MW of coal capacity.//**Natural Gas Nonpeaker : **The EIA projects that California will retire 753 MW of gas non-peaking plants by 2050. California currently has 18863MW of natural gas non-peaking capacity.//**Nuclear : **The EIA projects that California will retire 2240 MW of nuclear capacity by 2050. California currently has 2240 MW of nuclear capacity.//**Natural Gas Peaker : **The EIA projects that California will retire 4572 MW of natural gas peaker capacity by 2050. California currently has 15301 MW of natural gas peaker capacity.//**Lignite : **The EIA projects that California will retire 0 MW of natural gas peaker capacity by 2050. California currently has 0 MW of natural gas peaker capacity.</v>
      </c>
    </row>
    <row r="239" spans="1:21" x14ac:dyDescent="0.3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California will retire 0 MW of coal by 2050. California currently has 0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California will retire 0 MW of coal by 2050. California currently has 0 MW of coal capacity.</v>
      </c>
    </row>
    <row r="240" spans="1:21" x14ac:dyDescent="0.3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California will retire 753 MW of gas non-peaking plants by 2050. California currently has 18863MW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California will retire 753 MW of gas non-peaking plants by 2050. California currently has 18863MW of natural gas non-peaking capacity.</v>
      </c>
    </row>
    <row r="241" spans="1:21" x14ac:dyDescent="0.3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California will retire 2240 MW of nuclear capacity by 2050. California currently has 2240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California will retire 2240 MW of nuclear capacity by 2050. California currently has 2240 MW of nuclear capacity.</v>
      </c>
    </row>
    <row r="242" spans="1:21" x14ac:dyDescent="0.3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3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3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3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3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California will retire 6 MW of biomass capacity by 2050. California currently has 823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3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3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California will retire 0 MW of petroleum capacity by 2050. California currently has 291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3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California will retire 4572 MW of natural gas peaker capacity by 2050. California currently has 15301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California will retire 4572 MW of natural gas peaker capacity by 2050. California currently has 15301 MW of natural gas peaker capacity.</v>
      </c>
    </row>
    <row r="250" spans="1:21" x14ac:dyDescent="0.3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California will retire 0 MW of natural gas peaker capacity by 2050. California currently has 0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California will retire 0 MW of natural gas peaker capacity by 2050. California currently has 0 MW of natural gas peaker capacity.</v>
      </c>
    </row>
    <row r="251" spans="1:21" x14ac:dyDescent="0.3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3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3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3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California had about 445 of grid battery storage.  The BAU scenario is based on EIA AEO data and sees grid battery capacity reach 2574 by 2050.  The additional potential is based on NREL's Renewable Electricity Futures Study (80% RE-ITI (2014) scenario) and suggests California could reach 32792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California had about 445 of grid battery storage.  The BAU scenario is based on EIA AEO data and sees grid battery capacity reach 2574 by 2050.  The additional potential is based on NREL's Renewable Electricity Futures Study (80% RE-ITI (2014) scenario) and suggests California could reach 32792 of grid battery storage by 2050.</v>
      </c>
      <c r="U255" s="305" t="str">
        <f>N255&amp;O255&amp;P255&amp;T255</f>
        <v>**Description:** This policy causes grid-scale electricity storage from chemical batteries to increase above the amount predicted in the BAU Scenario. // **Guidance for setting values: **In 2019, California had about 445 of grid battery storage.  The BAU scenario is based on EIA AEO data and sees grid battery capacity reach 2574 by 2050.  The additional potential is based on NREL's Renewable Electricity Futures Study (80% RE-ITI (2014) scenario) and suggests California could reach 32792 of grid battery storage by 2050.</v>
      </c>
    </row>
    <row r="256" spans="1:21" s="293" customFormat="1" ht="43.5" x14ac:dyDescent="0.3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3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3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3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3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3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3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3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3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3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3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3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3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3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3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3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3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3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3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3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3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3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3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3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3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3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3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3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3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3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3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3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3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3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3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3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3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3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3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3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3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3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3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3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3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3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3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3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3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3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3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3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3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3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3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3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3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3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3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3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3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3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3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3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3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87" x14ac:dyDescent="0.3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**California does not have a capacity construction subsidy for onshore wind. However, the Investment Tax Credit, a similar program for solar power, covers 30% of system costs through 2019, with declining amounts thereafter.//**Solar PV : **California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**California does not have a capacity construction subsidy for offshore wind. However, the Investment Tax Credit, a similar program for solar power, covers 30% of system costs through 2019, with declining amounts thereafter.</v>
      </c>
    </row>
    <row r="344" spans="1:21" x14ac:dyDescent="0.3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3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3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3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California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**California does not have a capacity construction subsidy for onshore wind. However, the Investment Tax Credit, a similar program for solar power, covers 30% of system costs through 2019, with declining amounts thereafter.</v>
      </c>
    </row>
    <row r="349" spans="1:21" x14ac:dyDescent="0.3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California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**California does not have a capacity construction subsidy for solar pv. However, the Investment Tax Credit, a similar program for solar power, covers 30% of system costs through 2019, with declining amounts thereafter.</v>
      </c>
    </row>
    <row r="350" spans="1:21" x14ac:dyDescent="0.3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3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3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California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**California does not have a capacity construction subsidy for offshore wind. However, the Investment Tax Credit, a similar program for solar power, covers 30% of system costs through 2019, with declining amounts thereafter.</v>
      </c>
    </row>
    <row r="354" spans="1:21" x14ac:dyDescent="0.3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3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3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3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3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3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3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3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3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3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3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3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3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3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3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3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3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3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3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3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3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3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3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87" x14ac:dyDescent="0.35">
      <c r="A677" s="385"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3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3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3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3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3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3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3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3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3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3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3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3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3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3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3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3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3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3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3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3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3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3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3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3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3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3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3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3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3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3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3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3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3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3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3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3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3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3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3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3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3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3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3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3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3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3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3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3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3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3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3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3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3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3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3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3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3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3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3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3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3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3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3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3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3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3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3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29" x14ac:dyDescent="0.3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3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29" x14ac:dyDescent="0.3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3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3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29" x14ac:dyDescent="0.35">
      <c r="A956" s="292" t="s">
        <v>2204</v>
      </c>
      <c r="B956" s="278"/>
      <c r="C956" s="312" t="s">
        <v>930</v>
      </c>
      <c r="D956" s="312" t="s">
        <v>931</v>
      </c>
      <c r="E956" s="312" t="s">
        <v>932</v>
      </c>
      <c r="F956" s="313"/>
      <c r="G956" s="313"/>
      <c r="H956" s="313"/>
      <c r="I956" s="313"/>
      <c r="J956" s="325">
        <v>60</v>
      </c>
      <c r="K956" s="313" t="s">
        <v>310</v>
      </c>
      <c r="L956" s="387" t="str">
        <f>_xlfn.CONCAT("If this policy is fully implemented, the afforestation/reforestation rate reaches ",'Supporting Data'!$AQ$6," thousand acres per year in 2050",".")</f>
        <v>If this policy is fully implemented, the afforestation/reforestation rate reaches 226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226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226 thousand acres per year in 2050.</v>
      </c>
    </row>
    <row r="957" spans="1:21" s="292" customFormat="1" x14ac:dyDescent="0.3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29" x14ac:dyDescent="0.3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3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3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3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3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3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3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3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3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3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3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3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3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3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3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3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3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3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3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3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3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3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3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3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3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3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3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3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3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3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3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3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3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3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3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3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3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3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3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3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3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3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3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3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3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3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3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3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3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3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3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87" x14ac:dyDescent="0.3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3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3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3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3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3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2.5" x14ac:dyDescent="0.3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3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3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3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3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3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2186</v>
      </c>
    </row>
    <row r="2" spans="1:5" x14ac:dyDescent="0.35">
      <c r="A2" s="6" t="s">
        <v>2187</v>
      </c>
    </row>
    <row r="3" spans="1:5" x14ac:dyDescent="0.35">
      <c r="A3" s="274" t="s">
        <v>283</v>
      </c>
      <c r="B3" s="274" t="s">
        <v>284</v>
      </c>
      <c r="C3" s="274" t="s">
        <v>285</v>
      </c>
      <c r="D3" s="274" t="s">
        <v>2238</v>
      </c>
      <c r="E3" s="273" t="s">
        <v>2239</v>
      </c>
    </row>
    <row r="4" spans="1:5" ht="43.5" x14ac:dyDescent="0.35">
      <c r="A4" s="271" t="s">
        <v>304</v>
      </c>
      <c r="B4" s="271" t="s">
        <v>305</v>
      </c>
      <c r="C4" s="271" t="s">
        <v>306</v>
      </c>
      <c r="D4" s="275" t="s">
        <v>2240</v>
      </c>
      <c r="E4" s="297" t="s">
        <v>2367</v>
      </c>
    </row>
    <row r="5" spans="1:5" ht="29" x14ac:dyDescent="0.35">
      <c r="A5" s="271" t="s">
        <v>304</v>
      </c>
      <c r="B5" s="271" t="s">
        <v>371</v>
      </c>
      <c r="C5" s="271" t="s">
        <v>372</v>
      </c>
      <c r="D5" s="275" t="s">
        <v>2240</v>
      </c>
      <c r="E5" s="297" t="s">
        <v>2241</v>
      </c>
    </row>
    <row r="6" spans="1:5" ht="43.5" x14ac:dyDescent="0.35">
      <c r="A6" s="271" t="s">
        <v>304</v>
      </c>
      <c r="B6" s="271" t="s">
        <v>378</v>
      </c>
      <c r="C6" s="271" t="s">
        <v>379</v>
      </c>
      <c r="D6" s="275" t="s">
        <v>2240</v>
      </c>
      <c r="E6" s="297" t="s">
        <v>2242</v>
      </c>
    </row>
    <row r="7" spans="1:5" ht="43.5" x14ac:dyDescent="0.35">
      <c r="A7" s="271" t="s">
        <v>304</v>
      </c>
      <c r="B7" s="271" t="s">
        <v>2188</v>
      </c>
      <c r="C7" s="271" t="s">
        <v>387</v>
      </c>
      <c r="D7" s="275" t="s">
        <v>2240</v>
      </c>
      <c r="E7" s="297" t="s">
        <v>2243</v>
      </c>
    </row>
    <row r="8" spans="1:5" ht="29" x14ac:dyDescent="0.35">
      <c r="A8" s="271" t="s">
        <v>304</v>
      </c>
      <c r="B8" s="271" t="s">
        <v>412</v>
      </c>
      <c r="C8" s="271" t="s">
        <v>413</v>
      </c>
      <c r="D8" s="275" t="s">
        <v>2240</v>
      </c>
      <c r="E8" s="297" t="s">
        <v>2244</v>
      </c>
    </row>
    <row r="9" spans="1:5" ht="29" x14ac:dyDescent="0.35">
      <c r="A9" s="271" t="s">
        <v>304</v>
      </c>
      <c r="B9" s="271" t="s">
        <v>420</v>
      </c>
      <c r="C9" s="271" t="s">
        <v>421</v>
      </c>
      <c r="D9" s="275" t="s">
        <v>2240</v>
      </c>
      <c r="E9" s="297" t="s">
        <v>2245</v>
      </c>
    </row>
    <row r="10" spans="1:5" ht="29" x14ac:dyDescent="0.35">
      <c r="A10" s="271" t="s">
        <v>304</v>
      </c>
      <c r="B10" s="271" t="s">
        <v>429</v>
      </c>
      <c r="C10" s="271" t="s">
        <v>430</v>
      </c>
      <c r="D10" s="275" t="s">
        <v>2240</v>
      </c>
      <c r="E10" s="297" t="s">
        <v>2246</v>
      </c>
    </row>
    <row r="11" spans="1:5" ht="43.5" x14ac:dyDescent="0.35">
      <c r="A11" s="271" t="s">
        <v>304</v>
      </c>
      <c r="B11" s="271" t="s">
        <v>2189</v>
      </c>
      <c r="C11" s="271" t="s">
        <v>456</v>
      </c>
      <c r="D11" s="275" t="s">
        <v>2240</v>
      </c>
      <c r="E11" s="297" t="s">
        <v>2247</v>
      </c>
    </row>
    <row r="12" spans="1:5" ht="29" x14ac:dyDescent="0.35">
      <c r="A12" s="271" t="s">
        <v>304</v>
      </c>
      <c r="B12" s="271" t="s">
        <v>471</v>
      </c>
      <c r="C12" s="271" t="s">
        <v>472</v>
      </c>
      <c r="D12" s="275" t="s">
        <v>2240</v>
      </c>
      <c r="E12" s="297" t="s">
        <v>2248</v>
      </c>
    </row>
    <row r="13" spans="1:5" x14ac:dyDescent="0.35">
      <c r="A13" s="271" t="s">
        <v>304</v>
      </c>
      <c r="B13" s="271" t="s">
        <v>479</v>
      </c>
      <c r="C13" s="271" t="s">
        <v>480</v>
      </c>
      <c r="D13" s="275" t="s">
        <v>2240</v>
      </c>
      <c r="E13" s="297" t="s">
        <v>2249</v>
      </c>
    </row>
    <row r="14" spans="1:5" x14ac:dyDescent="0.35">
      <c r="A14" s="271" t="s">
        <v>490</v>
      </c>
      <c r="B14" s="271" t="s">
        <v>491</v>
      </c>
      <c r="C14" s="271" t="s">
        <v>492</v>
      </c>
      <c r="D14" s="275" t="s">
        <v>2240</v>
      </c>
      <c r="E14" s="297" t="s">
        <v>2250</v>
      </c>
    </row>
    <row r="15" spans="1:5" ht="29" x14ac:dyDescent="0.35">
      <c r="A15" s="271" t="s">
        <v>490</v>
      </c>
      <c r="B15" s="271" t="s">
        <v>515</v>
      </c>
      <c r="C15" s="271" t="s">
        <v>516</v>
      </c>
      <c r="D15" s="275" t="s">
        <v>2240</v>
      </c>
      <c r="E15" s="297" t="s">
        <v>2251</v>
      </c>
    </row>
    <row r="16" spans="1:5" ht="43.5" x14ac:dyDescent="0.35">
      <c r="A16" s="271" t="s">
        <v>490</v>
      </c>
      <c r="B16" s="271" t="s">
        <v>525</v>
      </c>
      <c r="C16" s="271" t="s">
        <v>526</v>
      </c>
      <c r="D16" s="275" t="s">
        <v>2240</v>
      </c>
      <c r="E16" s="297" t="s">
        <v>2252</v>
      </c>
    </row>
    <row r="17" spans="1:5" ht="29" x14ac:dyDescent="0.35">
      <c r="A17" s="271" t="s">
        <v>490</v>
      </c>
      <c r="B17" s="271" t="s">
        <v>533</v>
      </c>
      <c r="C17" s="271" t="s">
        <v>534</v>
      </c>
      <c r="D17" s="275" t="s">
        <v>2240</v>
      </c>
      <c r="E17" s="297" t="s">
        <v>2253</v>
      </c>
    </row>
    <row r="18" spans="1:5" x14ac:dyDescent="0.35">
      <c r="A18" s="271" t="s">
        <v>490</v>
      </c>
      <c r="B18" s="271" t="s">
        <v>543</v>
      </c>
      <c r="C18" s="271" t="s">
        <v>544</v>
      </c>
      <c r="D18" s="275" t="s">
        <v>2240</v>
      </c>
      <c r="E18" s="297" t="s">
        <v>2254</v>
      </c>
    </row>
    <row r="19" spans="1:5" ht="29" x14ac:dyDescent="0.35">
      <c r="A19" s="271" t="s">
        <v>490</v>
      </c>
      <c r="B19" s="271" t="s">
        <v>551</v>
      </c>
      <c r="C19" s="271" t="s">
        <v>552</v>
      </c>
      <c r="D19" s="275" t="s">
        <v>2240</v>
      </c>
      <c r="E19" s="297" t="s">
        <v>2255</v>
      </c>
    </row>
    <row r="20" spans="1:5" ht="29" x14ac:dyDescent="0.35">
      <c r="A20" s="271" t="s">
        <v>490</v>
      </c>
      <c r="B20" s="271" t="s">
        <v>557</v>
      </c>
      <c r="C20" s="271" t="s">
        <v>558</v>
      </c>
      <c r="D20" s="275" t="s">
        <v>2240</v>
      </c>
      <c r="E20" s="297" t="s">
        <v>2256</v>
      </c>
    </row>
    <row r="21" spans="1:5" ht="29" x14ac:dyDescent="0.35">
      <c r="A21" s="271" t="s">
        <v>490</v>
      </c>
      <c r="B21" s="271" t="s">
        <v>567</v>
      </c>
      <c r="C21" s="271" t="s">
        <v>568</v>
      </c>
      <c r="D21" s="275" t="s">
        <v>2240</v>
      </c>
      <c r="E21" s="297" t="s">
        <v>2257</v>
      </c>
    </row>
    <row r="22" spans="1:5" x14ac:dyDescent="0.35">
      <c r="A22" s="271" t="s">
        <v>575</v>
      </c>
      <c r="B22" s="271" t="s">
        <v>580</v>
      </c>
      <c r="C22" s="271" t="s">
        <v>577</v>
      </c>
      <c r="D22" s="275" t="s">
        <v>2240</v>
      </c>
      <c r="E22" s="297" t="s">
        <v>2258</v>
      </c>
    </row>
    <row r="23" spans="1:5" x14ac:dyDescent="0.35">
      <c r="A23" s="271" t="s">
        <v>575</v>
      </c>
      <c r="B23" s="271" t="s">
        <v>619</v>
      </c>
      <c r="C23" s="271" t="s">
        <v>620</v>
      </c>
      <c r="D23" s="275" t="s">
        <v>2240</v>
      </c>
      <c r="E23" s="297" t="s">
        <v>2259</v>
      </c>
    </row>
    <row r="24" spans="1:5" ht="72.5" x14ac:dyDescent="0.35">
      <c r="A24" s="271" t="s">
        <v>575</v>
      </c>
      <c r="B24" s="271" t="s">
        <v>627</v>
      </c>
      <c r="C24" s="271" t="s">
        <v>628</v>
      </c>
      <c r="D24" s="275" t="s">
        <v>2240</v>
      </c>
      <c r="E24" s="297" t="s">
        <v>2260</v>
      </c>
    </row>
    <row r="25" spans="1:5" ht="29" x14ac:dyDescent="0.35">
      <c r="A25" s="271" t="s">
        <v>575</v>
      </c>
      <c r="B25" s="271" t="s">
        <v>634</v>
      </c>
      <c r="C25" s="271" t="s">
        <v>635</v>
      </c>
      <c r="D25" s="275" t="s">
        <v>2240</v>
      </c>
      <c r="E25" s="297" t="s">
        <v>2261</v>
      </c>
    </row>
    <row r="26" spans="1:5" ht="29" x14ac:dyDescent="0.35">
      <c r="A26" s="271" t="s">
        <v>575</v>
      </c>
      <c r="B26" s="271" t="s">
        <v>642</v>
      </c>
      <c r="C26" s="271" t="s">
        <v>643</v>
      </c>
      <c r="D26" s="275" t="s">
        <v>2240</v>
      </c>
      <c r="E26" s="297" t="s">
        <v>2262</v>
      </c>
    </row>
    <row r="27" spans="1:5" x14ac:dyDescent="0.35">
      <c r="A27" s="271" t="s">
        <v>575</v>
      </c>
      <c r="B27" s="271" t="s">
        <v>647</v>
      </c>
      <c r="C27" s="271" t="s">
        <v>648</v>
      </c>
      <c r="D27" s="275" t="s">
        <v>2240</v>
      </c>
      <c r="E27" s="298"/>
    </row>
    <row r="28" spans="1:5" ht="29" x14ac:dyDescent="0.35">
      <c r="A28" s="271" t="s">
        <v>575</v>
      </c>
      <c r="B28" s="271" t="s">
        <v>650</v>
      </c>
      <c r="C28" s="271" t="s">
        <v>651</v>
      </c>
      <c r="D28" s="275" t="s">
        <v>2240</v>
      </c>
      <c r="E28" s="297" t="s">
        <v>2263</v>
      </c>
    </row>
    <row r="29" spans="1:5" x14ac:dyDescent="0.35">
      <c r="A29" s="271" t="s">
        <v>575</v>
      </c>
      <c r="B29" s="271" t="s">
        <v>656</v>
      </c>
      <c r="C29" s="271" t="s">
        <v>657</v>
      </c>
      <c r="D29" s="275" t="s">
        <v>2240</v>
      </c>
      <c r="E29" s="297" t="s">
        <v>2264</v>
      </c>
    </row>
    <row r="30" spans="1:5" x14ac:dyDescent="0.35">
      <c r="A30" s="271" t="s">
        <v>575</v>
      </c>
      <c r="B30" s="271" t="s">
        <v>666</v>
      </c>
      <c r="C30" s="271" t="s">
        <v>667</v>
      </c>
      <c r="D30" s="275" t="s">
        <v>2240</v>
      </c>
      <c r="E30" s="297" t="s">
        <v>2265</v>
      </c>
    </row>
    <row r="31" spans="1:5" ht="29" x14ac:dyDescent="0.35">
      <c r="A31" s="271" t="s">
        <v>575</v>
      </c>
      <c r="B31" s="271" t="s">
        <v>672</v>
      </c>
      <c r="C31" s="271" t="s">
        <v>673</v>
      </c>
      <c r="D31" s="275" t="s">
        <v>2240</v>
      </c>
      <c r="E31" s="297" t="s">
        <v>2266</v>
      </c>
    </row>
    <row r="32" spans="1:5" x14ac:dyDescent="0.35">
      <c r="A32" s="271" t="s">
        <v>575</v>
      </c>
      <c r="B32" s="271" t="s">
        <v>682</v>
      </c>
      <c r="C32" s="271" t="s">
        <v>683</v>
      </c>
      <c r="D32" s="275" t="s">
        <v>2240</v>
      </c>
      <c r="E32" s="298" t="s">
        <v>2267</v>
      </c>
    </row>
    <row r="33" spans="1:5" ht="29" x14ac:dyDescent="0.35">
      <c r="A33" s="271" t="s">
        <v>575</v>
      </c>
      <c r="B33" s="271" t="s">
        <v>684</v>
      </c>
      <c r="C33" s="271" t="s">
        <v>685</v>
      </c>
      <c r="D33" s="275" t="s">
        <v>2240</v>
      </c>
      <c r="E33" s="298" t="s">
        <v>2358</v>
      </c>
    </row>
    <row r="34" spans="1:5" x14ac:dyDescent="0.35">
      <c r="A34" s="271" t="s">
        <v>575</v>
      </c>
      <c r="B34" s="271" t="s">
        <v>688</v>
      </c>
      <c r="C34" s="271" t="s">
        <v>689</v>
      </c>
      <c r="D34" s="275" t="s">
        <v>2240</v>
      </c>
      <c r="E34" s="297" t="s">
        <v>2268</v>
      </c>
    </row>
    <row r="35" spans="1:5" x14ac:dyDescent="0.35">
      <c r="A35" s="271" t="s">
        <v>575</v>
      </c>
      <c r="B35" s="271" t="s">
        <v>691</v>
      </c>
      <c r="C35" s="271" t="s">
        <v>692</v>
      </c>
      <c r="D35" s="275" t="s">
        <v>2240</v>
      </c>
      <c r="E35" s="297" t="s">
        <v>2269</v>
      </c>
    </row>
    <row r="36" spans="1:5" ht="29" x14ac:dyDescent="0.35">
      <c r="A36" s="271" t="s">
        <v>575</v>
      </c>
      <c r="B36" s="271" t="s">
        <v>699</v>
      </c>
      <c r="C36" s="271" t="s">
        <v>700</v>
      </c>
      <c r="D36" s="275" t="s">
        <v>2240</v>
      </c>
      <c r="E36" s="298" t="s">
        <v>2270</v>
      </c>
    </row>
    <row r="37" spans="1:5" ht="29" x14ac:dyDescent="0.35">
      <c r="A37" s="271" t="s">
        <v>575</v>
      </c>
      <c r="B37" s="271" t="s">
        <v>717</v>
      </c>
      <c r="C37" s="271" t="s">
        <v>718</v>
      </c>
      <c r="D37" s="275" t="s">
        <v>2240</v>
      </c>
      <c r="E37" s="297" t="s">
        <v>2271</v>
      </c>
    </row>
    <row r="38" spans="1:5" x14ac:dyDescent="0.35">
      <c r="A38" s="271" t="s">
        <v>575</v>
      </c>
      <c r="B38" s="271" t="s">
        <v>726</v>
      </c>
      <c r="C38" s="271" t="s">
        <v>727</v>
      </c>
      <c r="D38" s="275" t="s">
        <v>2240</v>
      </c>
      <c r="E38" s="297" t="s">
        <v>2272</v>
      </c>
    </row>
    <row r="39" spans="1:5" ht="29" x14ac:dyDescent="0.35">
      <c r="A39" s="271" t="s">
        <v>575</v>
      </c>
      <c r="B39" s="271" t="s">
        <v>735</v>
      </c>
      <c r="C39" s="271" t="s">
        <v>736</v>
      </c>
      <c r="D39" s="275" t="s">
        <v>2240</v>
      </c>
      <c r="E39" s="298" t="s">
        <v>2273</v>
      </c>
    </row>
    <row r="40" spans="1:5" x14ac:dyDescent="0.35">
      <c r="A40" s="271" t="s">
        <v>575</v>
      </c>
      <c r="B40" s="271" t="s">
        <v>747</v>
      </c>
      <c r="C40" s="271" t="s">
        <v>748</v>
      </c>
      <c r="D40" s="275" t="s">
        <v>2240</v>
      </c>
      <c r="E40" s="298" t="s">
        <v>2274</v>
      </c>
    </row>
    <row r="41" spans="1:5" ht="58" x14ac:dyDescent="0.35">
      <c r="A41" s="271" t="s">
        <v>753</v>
      </c>
      <c r="B41" s="271" t="s">
        <v>619</v>
      </c>
      <c r="C41" s="271" t="s">
        <v>754</v>
      </c>
      <c r="D41" s="275" t="s">
        <v>2240</v>
      </c>
      <c r="E41" s="298" t="s">
        <v>2363</v>
      </c>
    </row>
    <row r="42" spans="1:5" x14ac:dyDescent="0.35">
      <c r="A42" s="271" t="s">
        <v>753</v>
      </c>
      <c r="B42" s="271" t="s">
        <v>778</v>
      </c>
      <c r="C42" s="271" t="s">
        <v>779</v>
      </c>
      <c r="D42" s="275" t="s">
        <v>2240</v>
      </c>
      <c r="E42" s="297" t="s">
        <v>2275</v>
      </c>
    </row>
    <row r="43" spans="1:5" ht="29" x14ac:dyDescent="0.35">
      <c r="A43" s="271" t="s">
        <v>753</v>
      </c>
      <c r="B43" s="271" t="s">
        <v>785</v>
      </c>
      <c r="C43" s="271" t="s">
        <v>786</v>
      </c>
      <c r="D43" s="275" t="s">
        <v>2240</v>
      </c>
      <c r="E43" s="297" t="s">
        <v>2276</v>
      </c>
    </row>
    <row r="44" spans="1:5" ht="29" x14ac:dyDescent="0.35">
      <c r="A44" s="271" t="s">
        <v>753</v>
      </c>
      <c r="B44" s="271" t="s">
        <v>791</v>
      </c>
      <c r="C44" s="271" t="s">
        <v>792</v>
      </c>
      <c r="D44" s="275" t="s">
        <v>2240</v>
      </c>
      <c r="E44" s="297" t="s">
        <v>2277</v>
      </c>
    </row>
    <row r="45" spans="1:5" ht="43.5" x14ac:dyDescent="0.35">
      <c r="A45" s="271" t="s">
        <v>753</v>
      </c>
      <c r="B45" s="271" t="s">
        <v>797</v>
      </c>
      <c r="C45" s="271" t="s">
        <v>798</v>
      </c>
      <c r="D45" s="275" t="s">
        <v>2240</v>
      </c>
      <c r="E45" s="297" t="s">
        <v>2362</v>
      </c>
    </row>
    <row r="46" spans="1:5" x14ac:dyDescent="0.35">
      <c r="A46" s="271" t="s">
        <v>753</v>
      </c>
      <c r="B46" s="271" t="s">
        <v>824</v>
      </c>
      <c r="C46" s="271" t="s">
        <v>825</v>
      </c>
      <c r="D46" s="275" t="s">
        <v>2240</v>
      </c>
      <c r="E46" s="297" t="s">
        <v>2278</v>
      </c>
    </row>
    <row r="47" spans="1:5" ht="87" x14ac:dyDescent="0.35">
      <c r="A47" s="271" t="s">
        <v>753</v>
      </c>
      <c r="B47" s="271" t="s">
        <v>830</v>
      </c>
      <c r="C47" s="271" t="s">
        <v>831</v>
      </c>
      <c r="D47" s="275" t="s">
        <v>2240</v>
      </c>
      <c r="E47" s="298" t="s">
        <v>2364</v>
      </c>
    </row>
    <row r="48" spans="1:5" x14ac:dyDescent="0.35">
      <c r="A48" s="271" t="s">
        <v>753</v>
      </c>
      <c r="B48" s="271" t="s">
        <v>869</v>
      </c>
      <c r="C48" s="271" t="s">
        <v>870</v>
      </c>
      <c r="D48" s="275" t="s">
        <v>2240</v>
      </c>
      <c r="E48" s="297" t="s">
        <v>2279</v>
      </c>
    </row>
    <row r="49" spans="1:5" x14ac:dyDescent="0.35">
      <c r="A49" s="271" t="s">
        <v>753</v>
      </c>
      <c r="B49" s="271" t="s">
        <v>876</v>
      </c>
      <c r="C49" s="271" t="s">
        <v>877</v>
      </c>
      <c r="D49" s="275" t="s">
        <v>2240</v>
      </c>
      <c r="E49" s="297" t="s">
        <v>2280</v>
      </c>
    </row>
    <row r="50" spans="1:5" x14ac:dyDescent="0.35">
      <c r="A50" s="271" t="s">
        <v>753</v>
      </c>
      <c r="B50" s="271" t="s">
        <v>880</v>
      </c>
      <c r="C50" s="271" t="s">
        <v>881</v>
      </c>
      <c r="D50" s="275" t="s">
        <v>2240</v>
      </c>
      <c r="E50" s="297" t="s">
        <v>2281</v>
      </c>
    </row>
    <row r="51" spans="1:5" ht="29" x14ac:dyDescent="0.35">
      <c r="A51" s="271" t="s">
        <v>753</v>
      </c>
      <c r="B51" s="271" t="s">
        <v>884</v>
      </c>
      <c r="C51" s="271" t="s">
        <v>885</v>
      </c>
      <c r="D51" s="275" t="s">
        <v>2240</v>
      </c>
      <c r="E51" s="297" t="s">
        <v>2282</v>
      </c>
    </row>
    <row r="52" spans="1:5" x14ac:dyDescent="0.35">
      <c r="A52" s="271" t="s">
        <v>753</v>
      </c>
      <c r="B52" s="271" t="s">
        <v>888</v>
      </c>
      <c r="C52" s="271" t="s">
        <v>889</v>
      </c>
      <c r="D52" s="275" t="s">
        <v>2240</v>
      </c>
      <c r="E52" s="297"/>
    </row>
    <row r="53" spans="1:5" ht="29" x14ac:dyDescent="0.35">
      <c r="A53" s="271" t="s">
        <v>753</v>
      </c>
      <c r="B53" s="271" t="s">
        <v>900</v>
      </c>
      <c r="C53" s="271" t="s">
        <v>901</v>
      </c>
      <c r="D53" s="275" t="s">
        <v>2240</v>
      </c>
      <c r="E53" s="297" t="s">
        <v>2283</v>
      </c>
    </row>
    <row r="54" spans="1:5" ht="29" x14ac:dyDescent="0.35">
      <c r="A54" s="271" t="s">
        <v>753</v>
      </c>
      <c r="B54" s="271" t="s">
        <v>909</v>
      </c>
      <c r="C54" s="271" t="s">
        <v>910</v>
      </c>
      <c r="D54" s="275" t="s">
        <v>2240</v>
      </c>
      <c r="E54" s="297" t="s">
        <v>2284</v>
      </c>
    </row>
    <row r="55" spans="1:5" ht="29" x14ac:dyDescent="0.35">
      <c r="A55" s="271" t="s">
        <v>753</v>
      </c>
      <c r="B55" s="271" t="s">
        <v>917</v>
      </c>
      <c r="C55" s="271" t="s">
        <v>918</v>
      </c>
      <c r="D55" s="275" t="s">
        <v>2240</v>
      </c>
      <c r="E55" s="297" t="s">
        <v>2285</v>
      </c>
    </row>
    <row r="56" spans="1:5" x14ac:dyDescent="0.35">
      <c r="A56" s="271" t="s">
        <v>930</v>
      </c>
      <c r="B56" s="271" t="s">
        <v>931</v>
      </c>
      <c r="C56" s="271" t="s">
        <v>932</v>
      </c>
      <c r="D56" s="275" t="s">
        <v>2240</v>
      </c>
      <c r="E56" s="297" t="s">
        <v>2286</v>
      </c>
    </row>
    <row r="57" spans="1:5" x14ac:dyDescent="0.35">
      <c r="A57" s="271" t="s">
        <v>930</v>
      </c>
      <c r="B57" s="271" t="s">
        <v>937</v>
      </c>
      <c r="C57" s="271" t="s">
        <v>938</v>
      </c>
      <c r="D57" s="275" t="s">
        <v>2240</v>
      </c>
      <c r="E57" s="297" t="s">
        <v>2287</v>
      </c>
    </row>
    <row r="58" spans="1:5" x14ac:dyDescent="0.35">
      <c r="A58" s="271" t="s">
        <v>930</v>
      </c>
      <c r="B58" s="271" t="s">
        <v>942</v>
      </c>
      <c r="C58" s="271" t="s">
        <v>943</v>
      </c>
      <c r="D58" s="275" t="s">
        <v>2240</v>
      </c>
      <c r="E58" s="297" t="s">
        <v>2288</v>
      </c>
    </row>
    <row r="59" spans="1:5" x14ac:dyDescent="0.35">
      <c r="A59" s="271" t="s">
        <v>930</v>
      </c>
      <c r="B59" s="271" t="s">
        <v>946</v>
      </c>
      <c r="C59" s="271" t="s">
        <v>947</v>
      </c>
      <c r="D59" s="275" t="s">
        <v>2240</v>
      </c>
      <c r="E59" s="297" t="s">
        <v>2289</v>
      </c>
    </row>
    <row r="60" spans="1:5" ht="29" x14ac:dyDescent="0.35">
      <c r="A60" s="271" t="s">
        <v>930</v>
      </c>
      <c r="B60" s="271" t="s">
        <v>952</v>
      </c>
      <c r="C60" s="271" t="s">
        <v>953</v>
      </c>
      <c r="D60" s="275" t="s">
        <v>2240</v>
      </c>
      <c r="E60" s="297" t="s">
        <v>2290</v>
      </c>
    </row>
    <row r="61" spans="1:5" x14ac:dyDescent="0.35">
      <c r="A61" s="271" t="s">
        <v>930</v>
      </c>
      <c r="B61" s="271" t="s">
        <v>958</v>
      </c>
      <c r="C61" s="271" t="s">
        <v>959</v>
      </c>
      <c r="D61" s="275" t="s">
        <v>2240</v>
      </c>
      <c r="E61" s="297" t="s">
        <v>2291</v>
      </c>
    </row>
    <row r="62" spans="1:5" x14ac:dyDescent="0.35">
      <c r="A62" s="271" t="s">
        <v>930</v>
      </c>
      <c r="B62" s="271" t="s">
        <v>964</v>
      </c>
      <c r="C62" s="271" t="s">
        <v>965</v>
      </c>
      <c r="D62" s="275" t="s">
        <v>2240</v>
      </c>
      <c r="E62" s="297" t="s">
        <v>2292</v>
      </c>
    </row>
    <row r="63" spans="1:5" x14ac:dyDescent="0.35">
      <c r="A63" s="271" t="s">
        <v>930</v>
      </c>
      <c r="B63" s="271" t="s">
        <v>970</v>
      </c>
      <c r="C63" s="271" t="s">
        <v>971</v>
      </c>
      <c r="D63" s="275" t="s">
        <v>2240</v>
      </c>
      <c r="E63" s="297"/>
    </row>
    <row r="64" spans="1:5" ht="58" x14ac:dyDescent="0.35">
      <c r="A64" s="271" t="s">
        <v>930</v>
      </c>
      <c r="B64" s="271" t="s">
        <v>974</v>
      </c>
      <c r="C64" s="271" t="s">
        <v>975</v>
      </c>
      <c r="D64" s="275" t="s">
        <v>2240</v>
      </c>
      <c r="E64" s="297" t="s">
        <v>2360</v>
      </c>
    </row>
    <row r="65" spans="1:5" ht="29" x14ac:dyDescent="0.35">
      <c r="A65" s="271" t="s">
        <v>981</v>
      </c>
      <c r="B65" s="271" t="s">
        <v>982</v>
      </c>
      <c r="C65" s="271" t="s">
        <v>983</v>
      </c>
      <c r="D65" s="275" t="s">
        <v>2240</v>
      </c>
      <c r="E65" s="297" t="s">
        <v>2293</v>
      </c>
    </row>
    <row r="66" spans="1:5" x14ac:dyDescent="0.35">
      <c r="A66" s="271" t="s">
        <v>981</v>
      </c>
      <c r="B66" s="271" t="s">
        <v>990</v>
      </c>
      <c r="C66" s="271" t="s">
        <v>991</v>
      </c>
      <c r="D66" s="275" t="s">
        <v>2240</v>
      </c>
      <c r="E66" s="297" t="s">
        <v>2294</v>
      </c>
    </row>
    <row r="67" spans="1:5" ht="29" x14ac:dyDescent="0.35">
      <c r="A67" s="271" t="s">
        <v>981</v>
      </c>
      <c r="B67" s="271" t="s">
        <v>998</v>
      </c>
      <c r="C67" s="271" t="s">
        <v>999</v>
      </c>
      <c r="D67" s="275" t="s">
        <v>2240</v>
      </c>
      <c r="E67" s="297" t="s">
        <v>2295</v>
      </c>
    </row>
    <row r="68" spans="1:5" ht="72.5" x14ac:dyDescent="0.35">
      <c r="A68" s="271" t="s">
        <v>1005</v>
      </c>
      <c r="B68" s="271" t="s">
        <v>1006</v>
      </c>
      <c r="C68" s="271" t="s">
        <v>1007</v>
      </c>
      <c r="D68" s="275" t="s">
        <v>2240</v>
      </c>
      <c r="E68" s="297" t="s">
        <v>2365</v>
      </c>
    </row>
    <row r="69" spans="1:5" x14ac:dyDescent="0.35">
      <c r="A69" s="271" t="s">
        <v>1005</v>
      </c>
      <c r="B69" s="271" t="s">
        <v>1025</v>
      </c>
      <c r="C69" s="271" t="s">
        <v>1026</v>
      </c>
      <c r="D69" s="275" t="s">
        <v>2240</v>
      </c>
      <c r="E69" s="297" t="s">
        <v>2296</v>
      </c>
    </row>
    <row r="70" spans="1:5" x14ac:dyDescent="0.35">
      <c r="A70" s="271" t="s">
        <v>1005</v>
      </c>
      <c r="B70" s="271" t="s">
        <v>1056</v>
      </c>
      <c r="C70" s="271" t="s">
        <v>1057</v>
      </c>
      <c r="D70" s="275" t="s">
        <v>2240</v>
      </c>
      <c r="E70" s="297"/>
    </row>
    <row r="71" spans="1:5" x14ac:dyDescent="0.35">
      <c r="A71" s="271" t="s">
        <v>1005</v>
      </c>
      <c r="B71" s="271" t="s">
        <v>1060</v>
      </c>
      <c r="C71" s="271" t="s">
        <v>1061</v>
      </c>
      <c r="D71" s="275" t="s">
        <v>2240</v>
      </c>
      <c r="E71" s="297" t="s">
        <v>2297</v>
      </c>
    </row>
    <row r="72" spans="1:5" x14ac:dyDescent="0.35">
      <c r="A72" s="271" t="s">
        <v>1005</v>
      </c>
      <c r="B72" s="271" t="s">
        <v>1065</v>
      </c>
      <c r="C72" s="271" t="s">
        <v>1066</v>
      </c>
      <c r="D72" s="275" t="s">
        <v>2240</v>
      </c>
      <c r="E72" s="297"/>
    </row>
    <row r="73" spans="1:5" x14ac:dyDescent="0.35">
      <c r="A73" s="271" t="s">
        <v>1005</v>
      </c>
      <c r="B73" s="271" t="s">
        <v>1068</v>
      </c>
      <c r="C73" s="271" t="s">
        <v>1066</v>
      </c>
      <c r="D73" s="275" t="s">
        <v>2240</v>
      </c>
      <c r="E73" s="297"/>
    </row>
    <row r="74" spans="1:5" x14ac:dyDescent="0.35">
      <c r="A74" s="271" t="s">
        <v>1005</v>
      </c>
      <c r="B74" s="271" t="s">
        <v>1069</v>
      </c>
      <c r="C74" s="271" t="s">
        <v>1069</v>
      </c>
      <c r="D74" s="275" t="s">
        <v>2240</v>
      </c>
      <c r="E74" s="297" t="s">
        <v>2298</v>
      </c>
    </row>
    <row r="75" spans="1:5" x14ac:dyDescent="0.35">
      <c r="A75" s="271" t="s">
        <v>1005</v>
      </c>
      <c r="B75" s="271" t="s">
        <v>1074</v>
      </c>
      <c r="C75" s="271" t="s">
        <v>1075</v>
      </c>
      <c r="D75" s="275" t="s">
        <v>2240</v>
      </c>
      <c r="E75" s="297" t="s">
        <v>2299</v>
      </c>
    </row>
    <row r="76" spans="1:5" ht="72.5" x14ac:dyDescent="0.35">
      <c r="A76" s="271" t="s">
        <v>1086</v>
      </c>
      <c r="B76" s="271" t="s">
        <v>1087</v>
      </c>
      <c r="C76" s="271" t="s">
        <v>1088</v>
      </c>
      <c r="D76" s="275" t="s">
        <v>2240</v>
      </c>
      <c r="E76" s="297" t="s">
        <v>2361</v>
      </c>
    </row>
    <row r="77" spans="1:5" ht="43.5" x14ac:dyDescent="0.35">
      <c r="A77" s="271" t="s">
        <v>1086</v>
      </c>
      <c r="B77" s="271" t="s">
        <v>1087</v>
      </c>
      <c r="C77" s="271" t="s">
        <v>1106</v>
      </c>
      <c r="D77" s="275" t="s">
        <v>2240</v>
      </c>
      <c r="E77" s="297" t="s">
        <v>2300</v>
      </c>
    </row>
    <row r="78" spans="1:5" ht="43.5" x14ac:dyDescent="0.35">
      <c r="A78" s="271" t="s">
        <v>1086</v>
      </c>
      <c r="B78" s="271" t="s">
        <v>1087</v>
      </c>
      <c r="C78" s="271" t="s">
        <v>1109</v>
      </c>
      <c r="D78" s="275" t="s">
        <v>2240</v>
      </c>
      <c r="E78" s="297" t="s">
        <v>2300</v>
      </c>
    </row>
    <row r="79" spans="1:5" ht="43.5" x14ac:dyDescent="0.35">
      <c r="A79" s="271" t="s">
        <v>1086</v>
      </c>
      <c r="B79" s="271" t="s">
        <v>1087</v>
      </c>
      <c r="C79" s="271" t="s">
        <v>1133</v>
      </c>
      <c r="D79" s="275" t="s">
        <v>2240</v>
      </c>
      <c r="E79" s="297" t="s">
        <v>2300</v>
      </c>
    </row>
    <row r="80" spans="1:5" ht="43.5" x14ac:dyDescent="0.35">
      <c r="A80" s="271" t="s">
        <v>1086</v>
      </c>
      <c r="B80" s="271" t="s">
        <v>1087</v>
      </c>
      <c r="C80" s="271" t="s">
        <v>1151</v>
      </c>
      <c r="D80" s="275" t="s">
        <v>2240</v>
      </c>
      <c r="E80" s="297" t="s">
        <v>2300</v>
      </c>
    </row>
    <row r="81" spans="1:5" ht="58" x14ac:dyDescent="0.35">
      <c r="A81" s="271" t="s">
        <v>1086</v>
      </c>
      <c r="B81" s="271" t="s">
        <v>1174</v>
      </c>
      <c r="C81" s="271" t="s">
        <v>1175</v>
      </c>
      <c r="D81" s="275" t="s">
        <v>2240</v>
      </c>
      <c r="E81" s="297" t="s">
        <v>2301</v>
      </c>
    </row>
    <row r="82" spans="1:5" ht="72.5" x14ac:dyDescent="0.35">
      <c r="A82" s="271" t="s">
        <v>1086</v>
      </c>
      <c r="B82" s="271" t="s">
        <v>1181</v>
      </c>
      <c r="C82" s="271" t="s">
        <v>1182</v>
      </c>
      <c r="D82" s="275" t="s">
        <v>2240</v>
      </c>
      <c r="E82" s="297" t="s">
        <v>2366</v>
      </c>
    </row>
    <row r="83" spans="1:5" ht="43.5" x14ac:dyDescent="0.35">
      <c r="A83" s="271" t="s">
        <v>1086</v>
      </c>
      <c r="B83" s="271" t="s">
        <v>1181</v>
      </c>
      <c r="C83" s="271" t="s">
        <v>1191</v>
      </c>
      <c r="D83" s="275" t="s">
        <v>2240</v>
      </c>
      <c r="E83" s="297" t="s">
        <v>2302</v>
      </c>
    </row>
    <row r="84" spans="1:5" ht="43.5" x14ac:dyDescent="0.35">
      <c r="A84" s="271" t="s">
        <v>1086</v>
      </c>
      <c r="B84" s="271" t="s">
        <v>1181</v>
      </c>
      <c r="C84" s="271" t="s">
        <v>1194</v>
      </c>
      <c r="D84" s="275" t="s">
        <v>2240</v>
      </c>
      <c r="E84" s="297" t="s">
        <v>2302</v>
      </c>
    </row>
    <row r="85" spans="1:5" ht="43.5" x14ac:dyDescent="0.35">
      <c r="A85" s="271" t="s">
        <v>1086</v>
      </c>
      <c r="B85" s="271" t="s">
        <v>1181</v>
      </c>
      <c r="C85" s="271" t="s">
        <v>1202</v>
      </c>
      <c r="D85" s="275" t="s">
        <v>2240</v>
      </c>
      <c r="E85" s="297" t="s">
        <v>2302</v>
      </c>
    </row>
    <row r="86" spans="1:5" ht="43.5" x14ac:dyDescent="0.35">
      <c r="A86" s="271" t="s">
        <v>1086</v>
      </c>
      <c r="B86" s="271" t="s">
        <v>1181</v>
      </c>
      <c r="C86" s="271" t="s">
        <v>1212</v>
      </c>
      <c r="D86" s="275" t="s">
        <v>2240</v>
      </c>
      <c r="E86" s="297" t="s">
        <v>2302</v>
      </c>
    </row>
    <row r="87" spans="1:5" ht="29" x14ac:dyDescent="0.35">
      <c r="A87" s="271" t="s">
        <v>1221</v>
      </c>
      <c r="B87" s="271" t="s">
        <v>1222</v>
      </c>
      <c r="C87" s="271" t="s">
        <v>1223</v>
      </c>
      <c r="D87" s="275" t="s">
        <v>2240</v>
      </c>
      <c r="E87" s="297" t="s">
        <v>2303</v>
      </c>
    </row>
    <row r="88" spans="1:5" ht="101.5" x14ac:dyDescent="0.35">
      <c r="A88" s="271" t="s">
        <v>1228</v>
      </c>
      <c r="B88" s="271" t="s">
        <v>1229</v>
      </c>
      <c r="C88" s="271" t="s">
        <v>1230</v>
      </c>
      <c r="D88" s="275" t="s">
        <v>2240</v>
      </c>
      <c r="E88" s="297" t="s">
        <v>2304</v>
      </c>
    </row>
    <row r="89" spans="1:5" ht="101.5" x14ac:dyDescent="0.35">
      <c r="A89" s="271" t="s">
        <v>1228</v>
      </c>
      <c r="B89" s="271" t="s">
        <v>1249</v>
      </c>
      <c r="C89" s="271" t="s">
        <v>1250</v>
      </c>
      <c r="D89" s="275" t="s">
        <v>2240</v>
      </c>
      <c r="E89" s="297" t="s">
        <v>2304</v>
      </c>
    </row>
    <row r="90" spans="1:5" ht="101.5" x14ac:dyDescent="0.35">
      <c r="A90" s="271" t="s">
        <v>1228</v>
      </c>
      <c r="B90" s="271" t="s">
        <v>414</v>
      </c>
      <c r="C90" s="271" t="s">
        <v>1252</v>
      </c>
      <c r="D90" s="275" t="s">
        <v>2240</v>
      </c>
      <c r="E90" s="297" t="s">
        <v>2304</v>
      </c>
    </row>
    <row r="91" spans="1:5" ht="101.5" x14ac:dyDescent="0.35">
      <c r="A91" s="271" t="s">
        <v>1228</v>
      </c>
      <c r="B91" s="271" t="s">
        <v>1254</v>
      </c>
      <c r="C91" s="271" t="s">
        <v>1255</v>
      </c>
      <c r="D91" s="275" t="s">
        <v>2240</v>
      </c>
      <c r="E91" s="297" t="s">
        <v>2304</v>
      </c>
    </row>
    <row r="92" spans="1:5" ht="101.5" x14ac:dyDescent="0.35">
      <c r="A92" s="271" t="s">
        <v>1228</v>
      </c>
      <c r="B92" s="271" t="s">
        <v>1257</v>
      </c>
      <c r="C92" s="271" t="s">
        <v>1258</v>
      </c>
      <c r="D92" s="275" t="s">
        <v>2240</v>
      </c>
      <c r="E92" s="297" t="s">
        <v>2304</v>
      </c>
    </row>
    <row r="93" spans="1:5" ht="101.5" x14ac:dyDescent="0.35">
      <c r="A93" s="271" t="s">
        <v>1228</v>
      </c>
      <c r="B93" s="271" t="s">
        <v>543</v>
      </c>
      <c r="C93" s="271" t="s">
        <v>1260</v>
      </c>
      <c r="D93" s="275" t="s">
        <v>2240</v>
      </c>
      <c r="E93" s="297" t="s">
        <v>2304</v>
      </c>
    </row>
    <row r="94" spans="1:5" ht="101.5" x14ac:dyDescent="0.35">
      <c r="A94" s="271" t="s">
        <v>1228</v>
      </c>
      <c r="B94" s="271" t="s">
        <v>1262</v>
      </c>
      <c r="C94" s="271" t="s">
        <v>1263</v>
      </c>
      <c r="D94" s="275" t="s">
        <v>2240</v>
      </c>
      <c r="E94" s="297" t="s">
        <v>2304</v>
      </c>
    </row>
    <row r="95" spans="1:5" ht="101.5" x14ac:dyDescent="0.35">
      <c r="A95" s="271" t="s">
        <v>1228</v>
      </c>
      <c r="B95" s="271" t="s">
        <v>1265</v>
      </c>
      <c r="C95" s="271" t="s">
        <v>1266</v>
      </c>
      <c r="D95" s="275" t="s">
        <v>2240</v>
      </c>
      <c r="E95" s="297" t="s">
        <v>2304</v>
      </c>
    </row>
    <row r="96" spans="1:5" ht="101.5" x14ac:dyDescent="0.35">
      <c r="A96" s="271" t="s">
        <v>1228</v>
      </c>
      <c r="B96" s="271" t="s">
        <v>1268</v>
      </c>
      <c r="C96" s="271" t="s">
        <v>1269</v>
      </c>
      <c r="D96" s="275" t="s">
        <v>2240</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California had 30177 EV charging outlets, approximately 75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California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California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California,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California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California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California,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California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California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California,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California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California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California,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California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California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California,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California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California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California,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California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California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California,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California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California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California,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California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California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California,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California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California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California,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California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California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California,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California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California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California,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5.4% to 12.2% through 2050.//**Urban Residential Appliances: **In the BAU case, in California, the share of electricity among fuels used by appliances in urban, residential buildings will rise from 47.4% to 55.9% through 2050.//**Urban Residential Other Components: ** In the BAU case, the share of electricity among fuels used by other components in urban, residential buildings is 100%.//**Rural Residential Heating: **In the BAU case, in California, the share of electricity among fuels used for heating in rural, residential buildings will rise from 5.4% to 12.2% through 2050.//**Rural Residential Appliances: **In the BAU case, in , the share of electricity among fuels used by appliances in rural, residential buildings will rise from 47.4% to 55.9% through 2050.//**Rural Residential Other Components: **In the United States, the share of electricity among fuels used by other components in urban, residential buildings is 100%.//**Commercial Heating: **In the BAU case, in California, the share of electricity among fuels used for heating in commercial buildings will fall from 2.6% to 2% through 2050.//**Commercial Appliances: **In the BAU case, in California, the share of electricity among fuels used by appliances in commercial buildings will fall from 33.2% to 18.9% through 2050.//**Commercial Other Components: **In the BAU case, in the California, the share of electricity among fuels used by other components in commercial buildings will rise from 64.8% to 82.8%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5.4% to 12.2% through 2050.//**Urban Residential Appliances: **In the BAU case, in California, the share of electricity among fuels used by appliances in urban, residential buildings will rise from 47.4% to 55.9% through 2050.//**Urban Residential Other Components: ** In the BAU case, the share of electricity among fuels used by other components in urban, residential buildings is 100%.//**Rural Residential Heating: **In the BAU case, in California, the share of electricity among fuels used for heating in rural, residential buildings will rise from 5.4% to 12.2% through 2050.//**Rural Residential Appliances: **In the BAU case, in , the share of electricity among fuels used by appliances in rural, residential buildings will rise from 47.4% to 55.9% through 2050.//**Rural Residential Other Components: **In the United States, the share of electricity among fuels used by other components in urban, residential buildings is 100%.//**Commercial Heating: **In the BAU case, in California, the share of electricity among fuels used for heating in commercial buildings will fall from 2.6% to 2% through 2050.//**Commercial Appliances: **In the BAU case, in California, the share of electricity among fuels used by appliances in commercial buildings will fall from 33.2% to 18.9% through 2050.//**Commercial Other Components: **In the BAU case, in the California, the share of electricity among fuels used by other components in commercial buildings will rise from 64.8% to 82.8%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5.4% to 12.2% through 2050.//**Urban Residential Appliances: **In the BAU case, in California, the share of electricity among fuels used by appliances in urban, residential buildings will rise from 47.4% to 55.9% through 2050.//**Urban Residential Other Components: ** In the BAU case, the share of electricity among fuels used by other components in urban, residential buildings is 100%.//**Rural Residential Heating: **In the BAU case, in California, the share of electricity among fuels used for heating in rural, residential buildings will rise from 5.4% to 12.2% through 2050.//**Rural Residential Appliances: **In the BAU case, in , the share of electricity among fuels used by appliances in rural, residential buildings will rise from 47.4% to 55.9% through 2050.//**Rural Residential Other Components: **In the United States, the share of electricity among fuels used by other components in urban, residential buildings is 100%.//**Commercial Heating: **In the BAU case, in California, the share of electricity among fuels used for heating in commercial buildings will fall from 2.6% to 2% through 2050.//**Commercial Appliances: **In the BAU case, in California, the share of electricity among fuels used by appliances in commercial buildings will fall from 33.2% to 18.9% through 2050.//**Commercial Other Components: **In the BAU case, in the California, the share of electricity among fuels used by other components in commercial buildings will rise from 64.8% to 82.8%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5.4% to 12.2% through 2050.//**Urban Residential Appliances: **In the BAU case, in California, the share of electricity among fuels used by appliances in urban, residential buildings will rise from 47.4% to 55.9% through 2050.//**Urban Residential Other Components: ** In the BAU case, the share of electricity among fuels used by other components in urban, residential buildings is 100%.//**Rural Residential Heating: **In the BAU case, in California, the share of electricity among fuels used for heating in rural, residential buildings will rise from 5.4% to 12.2% through 2050.//**Rural Residential Appliances: **In the BAU case, in , the share of electricity among fuels used by appliances in rural, residential buildings will rise from 47.4% to 55.9% through 2050.//**Rural Residential Other Components: **In the United States, the share of electricity among fuels used by other components in urban, residential buildings is 100%.//**Commercial Heating: **In the BAU case, in California, the share of electricity among fuels used for heating in commercial buildings will fall from 2.6% to 2% through 2050.//**Commercial Appliances: **In the BAU case, in California, the share of electricity among fuels used by appliances in commercial buildings will fall from 33.2% to 18.9% through 2050.//**Commercial Other Components: **In the BAU case, in the California, the share of electricity among fuels used by other components in commercial buildings will rise from 64.8% to 82.8%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5.4% to 12.2% through 2050.//**Urban Residential Appliances: **In the BAU case, in California, the share of electricity among fuels used by appliances in urban, residential buildings will rise from 47.4% to 55.9% through 2050.//**Urban Residential Other Components: ** In the BAU case, the share of electricity among fuels used by other components in urban, residential buildings is 100%.//**Rural Residential Heating: **In the BAU case, in California, the share of electricity among fuels used for heating in rural, residential buildings will rise from 5.4% to 12.2% through 2050.//**Rural Residential Appliances: **In the BAU case, in , the share of electricity among fuels used by appliances in rural, residential buildings will rise from 47.4% to 55.9% through 2050.//**Rural Residential Other Components: **In the United States, the share of electricity among fuels used by other components in urban, residential buildings is 100%.//**Commercial Heating: **In the BAU case, in California, the share of electricity among fuels used for heating in commercial buildings will fall from 2.6% to 2% through 2050.//**Commercial Appliances: **In the BAU case, in California, the share of electricity among fuels used by appliances in commercial buildings will fall from 33.2% to 18.9% through 2050.//**Commercial Other Components: **In the BAU case, in the California, the share of electricity among fuels used by other components in commercial buildings will rise from 64.8% to 82.8%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5.4% to 12.2% through 2050.//**Urban Residential Appliances: **In the BAU case, in California, the share of electricity among fuels used by appliances in urban, residential buildings will rise from 47.4% to 55.9% through 2050.//**Urban Residential Other Components: ** In the BAU case, the share of electricity among fuels used by other components in urban, residential buildings is 100%.//**Rural Residential Heating: **In the BAU case, in California, the share of electricity among fuels used for heating in rural, residential buildings will rise from 5.4% to 12.2% through 2050.//**Rural Residential Appliances: **In the BAU case, in , the share of electricity among fuels used by appliances in rural, residential buildings will rise from 47.4% to 55.9% through 2050.//**Rural Residential Other Components: **In the United States, the share of electricity among fuels used by other components in urban, residential buildings is 100%.//**Commercial Heating: **In the BAU case, in California, the share of electricity among fuels used for heating in commercial buildings will fall from 2.6% to 2% through 2050.//**Commercial Appliances: **In the BAU case, in California, the share of electricity among fuels used by appliances in commercial buildings will fall from 33.2% to 18.9% through 2050.//**Commercial Other Components: **In the BAU case, in the California, the share of electricity among fuels used by other components in commercial buildings will rise from 64.8% to 82.8%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5.4% to 12.2% through 2050.//**Urban Residential Appliances: **In the BAU case, in California, the share of electricity among fuels used by appliances in urban, residential buildings will rise from 47.4% to 55.9% through 2050.//**Urban Residential Other Components: ** In the BAU case, the share of electricity among fuels used by other components in urban, residential buildings is 100%.//**Rural Residential Heating: **In the BAU case, in California, the share of electricity among fuels used for heating in rural, residential buildings will rise from 5.4% to 12.2% through 2050.//**Rural Residential Appliances: **In the BAU case, in , the share of electricity among fuels used by appliances in rural, residential buildings will rise from 47.4% to 55.9% through 2050.//**Rural Residential Other Components: **In the United States, the share of electricity among fuels used by other components in urban, residential buildings is 100%.//**Commercial Heating: **In the BAU case, in California, the share of electricity among fuels used for heating in commercial buildings will fall from 2.6% to 2% through 2050.//**Commercial Appliances: **In the BAU case, in California, the share of electricity among fuels used by appliances in commercial buildings will fall from 33.2% to 18.9% through 2050.//**Commercial Other Components: **In the BAU case, in the California, the share of electricity among fuels used by other components in commercial buildings will rise from 64.8% to 82.8%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5.4% to 12.2% through 2050.//**Urban Residential Appliances: **In the BAU case, in California, the share of electricity among fuels used by appliances in urban, residential buildings will rise from 47.4% to 55.9% through 2050.//**Urban Residential Other Components: ** In the BAU case, the share of electricity among fuels used by other components in urban, residential buildings is 100%.//**Rural Residential Heating: **In the BAU case, in California, the share of electricity among fuels used for heating in rural, residential buildings will rise from 5.4% to 12.2% through 2050.//**Rural Residential Appliances: **In the BAU case, in , the share of electricity among fuels used by appliances in rural, residential buildings will rise from 47.4% to 55.9% through 2050.//**Rural Residential Other Components: **In the United States, the share of electricity among fuels used by other components in urban, residential buildings is 100%.//**Commercial Heating: **In the BAU case, in California, the share of electricity among fuels used for heating in commercial buildings will fall from 2.6% to 2% through 2050.//**Commercial Appliances: **In the BAU case, in California, the share of electricity among fuels used by appliances in commercial buildings will fall from 33.2% to 18.9% through 2050.//**Commercial Other Components: **In the BAU case, in the California, the share of electricity among fuels used by other components in commercial buildings will rise from 64.8% to 82.8%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5.4% to 12.2% through 2050.//**Urban Residential Appliances: **In the BAU case, in California, the share of electricity among fuels used by appliances in urban, residential buildings will rise from 47.4% to 55.9% through 2050.//**Urban Residential Other Components: ** In the BAU case, the share of electricity among fuels used by other components in urban, residential buildings is 100%.//**Rural Residential Heating: **In the BAU case, in California, the share of electricity among fuels used for heating in rural, residential buildings will rise from 5.4% to 12.2% through 2050.//**Rural Residential Appliances: **In the BAU case, in , the share of electricity among fuels used by appliances in rural, residential buildings will rise from 47.4% to 55.9% through 2050.//**Rural Residential Other Components: **In the United States, the share of electricity among fuels used by other components in urban, residential buildings is 100%.//**Commercial Heating: **In the BAU case, in California, the share of electricity among fuels used for heating in commercial buildings will fall from 2.6% to 2% through 2050.//**Commercial Appliances: **In the BAU case, in California, the share of electricity among fuels used by appliances in commercial buildings will fall from 33.2% to 18.9% through 2050.//**Commercial Other Components: **In the BAU case, in the California, the share of electricity among fuels used by other components in commercial buildings will rise from 64.8% to 82.8%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5.4% to 12.2% through 2050.//**Urban Residential Appliances: **In the BAU case, in California, the share of electricity among fuels used by appliances in urban, residential buildings will rise from 47.4% to 55.9% through 2050.//**Urban Residential Other Components: ** In the BAU case, the share of electricity among fuels used by other components in urban, residential buildings is 100%.//**Rural Residential Heating: **In the BAU case, in California, the share of electricity among fuels used for heating in rural, residential buildings will rise from 5.4% to 12.2% through 2050.//**Rural Residential Appliances: **In the BAU case, in , the share of electricity among fuels used by appliances in rural, residential buildings will rise from 47.4% to 55.9% through 2050.//**Rural Residential Other Components: **In the United States, the share of electricity among fuels used by other components in urban, residential buildings is 100%.//**Commercial Heating: **In the BAU case, in California, the share of electricity among fuels used for heating in commercial buildings will fall from 2.6% to 2% through 2050.//**Commercial Appliances: **In the BAU case, in California, the share of electricity among fuels used by appliances in commercial buildings will fall from 33.2% to 18.9% through 2050.//**Commercial Other Components: **In the BAU case, in the California, the share of electricity among fuels used by other components in commercial buildings will rise from 64.8% to 82.8%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5.4% to 12.2% through 2050.//**Urban Residential Appliances: **In the BAU case, in California, the share of electricity among fuels used by appliances in urban, residential buildings will rise from 47.4% to 55.9% through 2050.//**Urban Residential Other Components: ** In the BAU case, the share of electricity among fuels used by other components in urban, residential buildings is 100%.//**Rural Residential Heating: **In the BAU case, in California, the share of electricity among fuels used for heating in rural, residential buildings will rise from 5.4% to 12.2% through 2050.//**Rural Residential Appliances: **In the BAU case, in , the share of electricity among fuels used by appliances in rural, residential buildings will rise from 47.4% to 55.9% through 2050.//**Rural Residential Other Components: **In the United States, the share of electricity among fuels used by other components in urban, residential buildings is 100%.//**Commercial Heating: **In the BAU case, in California, the share of electricity among fuels used for heating in commercial buildings will fall from 2.6% to 2% through 2050.//**Commercial Appliances: **In the BAU case, in California, the share of electricity among fuels used by appliances in commercial buildings will fall from 33.2% to 18.9% through 2050.//**Commercial Other Components: **In the BAU case, in the California, the share of electricity among fuels used by other components in commercial buildings will rise from 64.8% to 82.8%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5.4% to 12.2% through 2050.//**Urban Residential Appliances: **In the BAU case, in California, the share of electricity among fuels used by appliances in urban, residential buildings will rise from 47.4% to 55.9% through 2050.//**Urban Residential Other Components: ** In the BAU case, the share of electricity among fuels used by other components in urban, residential buildings is 100%.//**Rural Residential Heating: **In the BAU case, in California, the share of electricity among fuels used for heating in rural, residential buildings will rise from 5.4% to 12.2% through 2050.//**Rural Residential Appliances: **In the BAU case, in , the share of electricity among fuels used by appliances in rural, residential buildings will rise from 47.4% to 55.9% through 2050.//**Rural Residential Other Components: **In the United States, the share of electricity among fuels used by other components in urban, residential buildings is 100%.//**Commercial Heating: **In the BAU case, in California, the share of electricity among fuels used for heating in commercial buildings will fall from 2.6% to 2% through 2050.//**Commercial Appliances: **In the BAU case, in California, the share of electricity among fuels used by appliances in commercial buildings will fall from 33.2% to 18.9% through 2050.//**Commercial Other Components: **In the BAU case, in the California, the share of electricity among fuels used by other components in commercial buildings will rise from 64.8% to 82.8%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5.4% to 12.2% through 2050.//**Urban Residential Appliances: **In the BAU case, in California, the share of electricity among fuels used by appliances in urban, residential buildings will rise from 47.4% to 55.9% through 2050.//**Urban Residential Other Components: ** In the BAU case, the share of electricity among fuels used by other components in urban, residential buildings is 100%.//**Rural Residential Heating: **In the BAU case, in California, the share of electricity among fuels used for heating in rural, residential buildings will rise from 5.4% to 12.2% through 2050.//**Rural Residential Appliances: **In the BAU case, in , the share of electricity among fuels used by appliances in rural, residential buildings will rise from 47.4% to 55.9% through 2050.//**Rural Residential Other Components: **In the United States, the share of electricity among fuels used by other components in urban, residential buildings is 100%.//**Commercial Heating: **In the BAU case, in California, the share of electricity among fuels used for heating in commercial buildings will fall from 2.6% to 2% through 2050.//**Commercial Appliances: **In the BAU case, in California, the share of electricity among fuels used by appliances in commercial buildings will fall from 33.2% to 18.9% through 2050.//**Commercial Other Components: **In the BAU case, in the California, the share of electricity among fuels used by other components in commercial buildings will rise from 64.8% to 82.8%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5.4% to 12.2% through 2050.//**Urban Residential Appliances: **In the BAU case, in California, the share of electricity among fuels used by appliances in urban, residential buildings will rise from 47.4% to 55.9% through 2050.//**Urban Residential Other Components: ** In the BAU case, the share of electricity among fuels used by other components in urban, residential buildings is 100%.//**Rural Residential Heating: **In the BAU case, in California, the share of electricity among fuels used for heating in rural, residential buildings will rise from 5.4% to 12.2% through 2050.//**Rural Residential Appliances: **In the BAU case, in , the share of electricity among fuels used by appliances in rural, residential buildings will rise from 47.4% to 55.9% through 2050.//**Rural Residential Other Components: **In the United States, the share of electricity among fuels used by other components in urban, residential buildings is 100%.//**Commercial Heating: **In the BAU case, in California, the share of electricity among fuels used for heating in commercial buildings will fall from 2.6% to 2% through 2050.//**Commercial Appliances: **In the BAU case, in California, the share of electricity among fuels used by appliances in commercial buildings will fall from 33.2% to 18.9% through 2050.//**Commercial Other Components: **In the BAU case, in the California, the share of electricity among fuels used by other components in commercial buildings will rise from 64.8% to 82.8%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5.4% to 12.2% through 2050.//**Urban Residential Appliances: **In the BAU case, in California, the share of electricity among fuels used by appliances in urban, residential buildings will rise from 47.4% to 55.9% through 2050.//**Urban Residential Other Components: ** In the BAU case, the share of electricity among fuels used by other components in urban, residential buildings is 100%.//**Rural Residential Heating: **In the BAU case, in California, the share of electricity among fuels used for heating in rural, residential buildings will rise from 5.4% to 12.2% through 2050.//**Rural Residential Appliances: **In the BAU case, in , the share of electricity among fuels used by appliances in rural, residential buildings will rise from 47.4% to 55.9% through 2050.//**Rural Residential Other Components: **In the United States, the share of electricity among fuels used by other components in urban, residential buildings is 100%.//**Commercial Heating: **In the BAU case, in California, the share of electricity among fuels used for heating in commercial buildings will fall from 2.6% to 2% through 2050.//**Commercial Appliances: **In the BAU case, in California, the share of electricity among fuels used by appliances in commercial buildings will fall from 33.2% to 18.9% through 2050.//**Commercial Other Components: **In the BAU case, in the California, the share of electricity among fuels used by other components in commercial buildings will rise from 64.8% to 82.8%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California.//**Natural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California.//**Natural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California.//**Natural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California.//**Natural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California.//**Natural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California.//**Natural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California.//**Natural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California.//**Natural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California.//**Natural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California.//**Natural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California.//**Natural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California.//**Natural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California.//**Natural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California.//**Natural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California.//**Natural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California.//**Natural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California increased by 731%.</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California declined by -2%.//**Natural Gas Nonpeaker : **From 2010-2018, electricity exports in California declined by -2%.//**Nuclear : **From 2010-2018, electricity exports in California declined by -2%.//**Hydro : **From 2010-2018, electricity exports in California declined by -2%.//**Onshore Wind : **From 2010-2018, electricity exports in California declined by -2%.//**Solar PV : **From 2010-2018, electricity exports in California declined by -2%.//**Biomass : **From 2010-2018, electricity exports in California declined by -2%.//**Petroleum : **From 2010-2018, electricity exports in California declined by -2%.</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California declined by -2%.//**Natural Gas Nonpeaker : **From 2010-2018, electricity exports in California declined by -2%.//**Nuclear : **From 2010-2018, electricity exports in California declined by -2%.//**Hydro : **From 2010-2018, electricity exports in California declined by -2%.//**Onshore Wind : **From 2010-2018, electricity exports in California declined by -2%.//**Solar PV : **From 2010-2018, electricity exports in California declined by -2%.//**Biomass : **From 2010-2018, electricity exports in California declined by -2%.//**Petroleum : **From 2010-2018, electricity exports in California declined by -2%.</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California declined by -2%.//**Natural Gas Nonpeaker : **From 2010-2018, electricity exports in California declined by -2%.//**Nuclear : **From 2010-2018, electricity exports in California declined by -2%.//**Hydro : **From 2010-2018, electricity exports in California declined by -2%.//**Onshore Wind : **From 2010-2018, electricity exports in California declined by -2%.//**Solar PV : **From 2010-2018, electricity exports in California declined by -2%.//**Biomass : **From 2010-2018, electricity exports in California declined by -2%.//**Petroleum : **From 2010-2018, electricity exports in California declined by -2%.</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California declined by -2%.//**Natural Gas Nonpeaker : **From 2010-2018, electricity exports in California declined by -2%.//**Nuclear : **From 2010-2018, electricity exports in California declined by -2%.//**Hydro : **From 2010-2018, electricity exports in California declined by -2%.//**Onshore Wind : **From 2010-2018, electricity exports in California declined by -2%.//**Solar PV : **From 2010-2018, electricity exports in California declined by -2%.//**Biomass : **From 2010-2018, electricity exports in California declined by -2%.//**Petroleum : **From 2010-2018, electricity exports in California declined by -2%.</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California declined by -2%.//**Natural Gas Nonpeaker : **From 2010-2018, electricity exports in California declined by -2%.//**Nuclear : **From 2010-2018, electricity exports in California declined by -2%.//**Hydro : **From 2010-2018, electricity exports in California declined by -2%.//**Onshore Wind : **From 2010-2018, electricity exports in California declined by -2%.//**Solar PV : **From 2010-2018, electricity exports in California declined by -2%.//**Biomass : **From 2010-2018, electricity exports in California declined by -2%.//**Petroleum : **From 2010-2018, electricity exports in California declined by -2%.</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California declined by -2%.//**Natural Gas Nonpeaker : **From 2010-2018, electricity exports in California declined by -2%.//**Nuclear : **From 2010-2018, electricity exports in California declined by -2%.//**Hydro : **From 2010-2018, electricity exports in California declined by -2%.//**Onshore Wind : **From 2010-2018, electricity exports in California declined by -2%.//**Solar PV : **From 2010-2018, electricity exports in California declined by -2%.//**Biomass : **From 2010-2018, electricity exports in California declined by -2%.//**Petroleum : **From 2010-2018, electricity exports in California declined by -2%.</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California declined by -2%.//**Natural Gas Nonpeaker : **From 2010-2018, electricity exports in California declined by -2%.//**Nuclear : **From 2010-2018, electricity exports in California declined by -2%.//**Hydro : **From 2010-2018, electricity exports in California declined by -2%.//**Onshore Wind : **From 2010-2018, electricity exports in California declined by -2%.//**Solar PV : **From 2010-2018, electricity exports in California declined by -2%.//**Biomass : **From 2010-2018, electricity exports in California declined by -2%.//**Petroleum : **From 2010-2018, electricity exports in California declined by -2%.</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California declined by -2%.//**Natural Gas Nonpeaker : **From 2010-2018, electricity exports in California declined by -2%.//**Nuclear : **From 2010-2018, electricity exports in California declined by -2%.//**Hydro : **From 2010-2018, electricity exports in California declined by -2%.//**Onshore Wind : **From 2010-2018, electricity exports in California declined by -2%.//**Solar PV : **From 2010-2018, electricity exports in California declined by -2%.//**Biomass : **From 2010-2018, electricity exports in California declined by -2%.//**Petroleum : **From 2010-2018, electricity exports in California declined by -2%.</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California declined by -2%.//**Natural Gas Nonpeaker : **From 2010-2018, electricity exports in California declined by -2%.//**Nuclear : **From 2010-2018, electricity exports in California declined by -2%.//**Hydro : **From 2010-2018, electricity exports in California declined by -2%.//**Onshore Wind : **From 2010-2018, electricity exports in California declined by -2%.//**Solar PV : **From 2010-2018, electricity exports in California declined by -2%.//**Biomass : **From 2010-2018, electricity exports in California declined by -2%.//**Petroleum : **From 2010-2018, electricity exports in California declined by -2%.</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California declined by -2%.//**Natural Gas Nonpeaker : **From 2010-2018, electricity exports in California declined by -2%.//**Nuclear : **From 2010-2018, electricity exports in California declined by -2%.//**Hydro : **From 2010-2018, electricity exports in California declined by -2%.//**Onshore Wind : **From 2010-2018, electricity exports in California declined by -2%.//**Solar PV : **From 2010-2018, electricity exports in California declined by -2%.//**Biomass : **From 2010-2018, electricity exports in California declined by -2%.//**Petroleum : **From 2010-2018, electricity exports in California declined by -2%.</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California declined by -2%.//**Natural Gas Nonpeaker : **From 2010-2018, electricity exports in California declined by -2%.//**Nuclear : **From 2010-2018, electricity exports in California declined by -2%.//**Hydro : **From 2010-2018, electricity exports in California declined by -2%.//**Onshore Wind : **From 2010-2018, electricity exports in California declined by -2%.//**Solar PV : **From 2010-2018, electricity exports in California declined by -2%.//**Biomass : **From 2010-2018, electricity exports in California declined by -2%.//**Petroleum : **From 2010-2018, electricity exports in California declined by -2%.</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California declined by -2%.//**Natural Gas Nonpeaker : **From 2010-2018, electricity exports in California declined by -2%.//**Nuclear : **From 2010-2018, electricity exports in California declined by -2%.//**Hydro : **From 2010-2018, electricity exports in California declined by -2%.//**Onshore Wind : **From 2010-2018, electricity exports in California declined by -2%.//**Solar PV : **From 2010-2018, electricity exports in California declined by -2%.//**Biomass : **From 2010-2018, electricity exports in California declined by -2%.//**Petroleum : **From 2010-2018, electricity exports in California declined by -2%.</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California declined by -2%.//**Natural Gas Nonpeaker : **From 2010-2018, electricity exports in California declined by -2%.//**Nuclear : **From 2010-2018, electricity exports in California declined by -2%.//**Hydro : **From 2010-2018, electricity exports in California declined by -2%.//**Onshore Wind : **From 2010-2018, electricity exports in California declined by -2%.//**Solar PV : **From 2010-2018, electricity exports in California declined by -2%.//**Biomass : **From 2010-2018, electricity exports in California declined by -2%.//**Petroleum : **From 2010-2018, electricity exports in California declined by -2%.</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California declined by -2%.//**Natural Gas Nonpeaker : **From 2010-2018, electricity exports in California declined by -2%.//**Nuclear : **From 2010-2018, electricity exports in California declined by -2%.//**Hydro : **From 2010-2018, electricity exports in California declined by -2%.//**Onshore Wind : **From 2010-2018, electricity exports in California declined by -2%.//**Solar PV : **From 2010-2018, electricity exports in California declined by -2%.//**Biomass : **From 2010-2018, electricity exports in California declined by -2%.//**Petroleum : **From 2010-2018, electricity exports in California declined by -2%.</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California declined by -2%.//**Natural Gas Nonpeaker : **From 2010-2018, electricity exports in California declined by -2%.//**Nuclear : **From 2010-2018, electricity exports in California declined by -2%.//**Hydro : **From 2010-2018, electricity exports in California declined by -2%.//**Onshore Wind : **From 2010-2018, electricity exports in California declined by -2%.//**Solar PV : **From 2010-2018, electricity exports in California declined by -2%.//**Biomass : **From 2010-2018, electricity exports in California declined by -2%.//**Petroleum : **From 2010-2018, electricity exports in California declined by -2%.</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California declined by -2%.//**Natural Gas Nonpeaker : **From 2010-2018, electricity exports in California declined by -2%.//**Nuclear : **From 2010-2018, electricity exports in California declined by -2%.//**Hydro : **From 2010-2018, electricity exports in California declined by -2%.//**Onshore Wind : **From 2010-2018, electricity exports in California declined by -2%.//**Solar PV : **From 2010-2018, electricity exports in California declined by -2%.//**Biomass : **From 2010-2018, electricity exports in California declined by -2%.//**Petroleum : **From 2010-2018, electricity exports in California declined by -2%.</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California, a 100% setting provides for an additional 8751 MW of demand response capacity in 2050 (on top of a BAU quantity of 2831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California will retire 0 MW of coal by 2050. California currently has 0 MW of coal capacity.//**Natural Gas Nonpeaker : **The EIA projects that California will retire 753 MW of gas non-peaking plants by 2050. California currently has 18863MW of natural gas non-peaking capacity.//**Nuclear : **The EIA projects that California will retire 2240 MW of nuclear capacity by 2050. California currently has 2240 MW of nuclear capacity.//**Natural Gas Peaker : **The EIA projects that California will retire 4572 MW of natural gas peaker capacity by 2050. California currently has 15301 MW of natural gas peaker capacity.//**Lignite : **The EIA projects that California will retire 0 MW of natural gas peaker capacity by 2050. California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California will retire 0 MW of coal by 2050. California currently has 0 MW of coal capacity.//**Natural Gas Nonpeaker : **The EIA projects that California will retire 753 MW of gas non-peaking plants by 2050. California currently has 18863MW of natural gas non-peaking capacity.//**Nuclear : **The EIA projects that California will retire 2240 MW of nuclear capacity by 2050. California currently has 2240 MW of nuclear capacity.//**Natural Gas Peaker : **The EIA projects that California will retire 4572 MW of natural gas peaker capacity by 2050. California currently has 15301 MW of natural gas peaker capacity.//**Lignite : **The EIA projects that California will retire 0 MW of natural gas peaker capacity by 2050. California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California will retire 0 MW of coal by 2050. California currently has 0 MW of coal capacity.//**Natural Gas Nonpeaker : **The EIA projects that California will retire 753 MW of gas non-peaking plants by 2050. California currently has 18863MW of natural gas non-peaking capacity.//**Nuclear : **The EIA projects that California will retire 2240 MW of nuclear capacity by 2050. California currently has 2240 MW of nuclear capacity.//**Natural Gas Peaker : **The EIA projects that California will retire 4572 MW of natural gas peaker capacity by 2050. California currently has 15301 MW of natural gas peaker capacity.//**Lignite : **The EIA projects that California will retire 0 MW of natural gas peaker capacity by 2050. California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California will retire 0 MW of coal by 2050. California currently has 0 MW of coal capacity.//**Natural Gas Nonpeaker : **The EIA projects that California will retire 753 MW of gas non-peaking plants by 2050. California currently has 18863MW of natural gas non-peaking capacity.//**Nuclear : **The EIA projects that California will retire 2240 MW of nuclear capacity by 2050. California currently has 2240 MW of nuclear capacity.//**Natural Gas Peaker : **The EIA projects that California will retire 4572 MW of natural gas peaker capacity by 2050. California currently has 15301 MW of natural gas peaker capacity.//**Lignite : **The EIA projects that California will retire 0 MW of natural gas peaker capacity by 2050. California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California will retire 0 MW of coal by 2050. California currently has 0 MW of coal capacity.//**Natural Gas Nonpeaker : **The EIA projects that California will retire 753 MW of gas non-peaking plants by 2050. California currently has 18863MW of natural gas non-peaking capacity.//**Nuclear : **The EIA projects that California will retire 2240 MW of nuclear capacity by 2050. California currently has 2240 MW of nuclear capacity.//**Natural Gas Peaker : **The EIA projects that California will retire 4572 MW of natural gas peaker capacity by 2050. California currently has 15301 MW of natural gas peaker capacity.//**Lignite : **The EIA projects that California will retire 0 MW of natural gas peaker capacity by 2050. California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California will retire 0 MW of coal by 2050. California currently has 0 MW of coal capacity.//**Natural Gas Nonpeaker : **The EIA projects that California will retire 753 MW of gas non-peaking plants by 2050. California currently has 18863MW of natural gas non-peaking capacity.//**Nuclear : **The EIA projects that California will retire 2240 MW of nuclear capacity by 2050. California currently has 2240 MW of nuclear capacity.//**Natural Gas Peaker : **The EIA projects that California will retire 4572 MW of natural gas peaker capacity by 2050. California currently has 15301 MW of natural gas peaker capacity.//**Lignite : **The EIA projects that California will retire 0 MW of natural gas peaker capacity by 2050. California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California will retire 0 MW of coal by 2050. California currently has 0 MW of coal capacity.//**Natural Gas Nonpeaker : **The EIA projects that California will retire 753 MW of gas non-peaking plants by 2050. California currently has 18863MW of natural gas non-peaking capacity.//**Nuclear : **The EIA projects that California will retire 2240 MW of nuclear capacity by 2050. California currently has 2240 MW of nuclear capacity.//**Natural Gas Peaker : **The EIA projects that California will retire 4572 MW of natural gas peaker capacity by 2050. California currently has 15301 MW of natural gas peaker capacity.//**Lignite : **The EIA projects that California will retire 0 MW of natural gas peaker capacity by 2050. California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California will retire 0 MW of coal by 2050. California currently has 0 MW of coal capacity.//**Natural Gas Nonpeaker : **The EIA projects that California will retire 753 MW of gas non-peaking plants by 2050. California currently has 18863MW of natural gas non-peaking capacity.//**Nuclear : **The EIA projects that California will retire 2240 MW of nuclear capacity by 2050. California currently has 2240 MW of nuclear capacity.//**Natural Gas Peaker : **The EIA projects that California will retire 4572 MW of natural gas peaker capacity by 2050. California currently has 15301 MW of natural gas peaker capacity.//**Lignite : **The EIA projects that California will retire 0 MW of natural gas peaker capacity by 2050. California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California will retire 0 MW of coal by 2050. California currently has 0 MW of coal capacity.//**Natural Gas Nonpeaker : **The EIA projects that California will retire 753 MW of gas non-peaking plants by 2050. California currently has 18863MW of natural gas non-peaking capacity.//**Nuclear : **The EIA projects that California will retire 2240 MW of nuclear capacity by 2050. California currently has 2240 MW of nuclear capacity.//**Natural Gas Peaker : **The EIA projects that California will retire 4572 MW of natural gas peaker capacity by 2050. California currently has 15301 MW of natural gas peaker capacity.//**Lignite : **The EIA projects that California will retire 0 MW of natural gas peaker capacity by 2050. California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California will retire 0 MW of coal by 2050. California currently has 0 MW of coal capacity.//**Natural Gas Nonpeaker : **The EIA projects that California will retire 753 MW of gas non-peaking plants by 2050. California currently has 18863MW of natural gas non-peaking capacity.//**Nuclear : **The EIA projects that California will retire 2240 MW of nuclear capacity by 2050. California currently has 2240 MW of nuclear capacity.//**Natural Gas Peaker : **The EIA projects that California will retire 4572 MW of natural gas peaker capacity by 2050. California currently has 15301 MW of natural gas peaker capacity.//**Lignite : **The EIA projects that California will retire 0 MW of natural gas peaker capacity by 2050. California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California will retire 0 MW of coal by 2050. California currently has 0 MW of coal capacity.//**Natural Gas Nonpeaker : **The EIA projects that California will retire 753 MW of gas non-peaking plants by 2050. California currently has 18863MW of natural gas non-peaking capacity.//**Nuclear : **The EIA projects that California will retire 2240 MW of nuclear capacity by 2050. California currently has 2240 MW of nuclear capacity.//**Natural Gas Peaker : **The EIA projects that California will retire 4572 MW of natural gas peaker capacity by 2050. California currently has 15301 MW of natural gas peaker capacity.//**Lignite : **The EIA projects that California will retire 0 MW of natural gas peaker capacity by 2050. California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California will retire 0 MW of coal by 2050. California currently has 0 MW of coal capacity.//**Natural Gas Nonpeaker : **The EIA projects that California will retire 753 MW of gas non-peaking plants by 2050. California currently has 18863MW of natural gas non-peaking capacity.//**Nuclear : **The EIA projects that California will retire 2240 MW of nuclear capacity by 2050. California currently has 2240 MW of nuclear capacity.//**Natural Gas Peaker : **The EIA projects that California will retire 4572 MW of natural gas peaker capacity by 2050. California currently has 15301 MW of natural gas peaker capacity.//**Lignite : **The EIA projects that California will retire 0 MW of natural gas peaker capacity by 2050. California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California will retire 0 MW of coal by 2050. California currently has 0 MW of coal capacity.//**Natural Gas Nonpeaker : **The EIA projects that California will retire 753 MW of gas non-peaking plants by 2050. California currently has 18863MW of natural gas non-peaking capacity.//**Nuclear : **The EIA projects that California will retire 2240 MW of nuclear capacity by 2050. California currently has 2240 MW of nuclear capacity.//**Natural Gas Peaker : **The EIA projects that California will retire 4572 MW of natural gas peaker capacity by 2050. California currently has 15301 MW of natural gas peaker capacity.//**Lignite : **The EIA projects that California will retire 0 MW of natural gas peaker capacity by 2050. California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California will retire 0 MW of coal by 2050. California currently has 0 MW of coal capacity.//**Natural Gas Nonpeaker : **The EIA projects that California will retire 753 MW of gas non-peaking plants by 2050. California currently has 18863MW of natural gas non-peaking capacity.//**Nuclear : **The EIA projects that California will retire 2240 MW of nuclear capacity by 2050. California currently has 2240 MW of nuclear capacity.//**Natural Gas Peaker : **The EIA projects that California will retire 4572 MW of natural gas peaker capacity by 2050. California currently has 15301 MW of natural gas peaker capacity.//**Lignite : **The EIA projects that California will retire 0 MW of natural gas peaker capacity by 2050. California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California will retire 0 MW of coal by 2050. California currently has 0 MW of coal capacity.//**Natural Gas Nonpeaker : **The EIA projects that California will retire 753 MW of gas non-peaking plants by 2050. California currently has 18863MW of natural gas non-peaking capacity.//**Nuclear : **The EIA projects that California will retire 2240 MW of nuclear capacity by 2050. California currently has 2240 MW of nuclear capacity.//**Natural Gas Peaker : **The EIA projects that California will retire 4572 MW of natural gas peaker capacity by 2050. California currently has 15301 MW of natural gas peaker capacity.//**Lignite : **The EIA projects that California will retire 0 MW of natural gas peaker capacity by 2050. California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California will retire 0 MW of coal by 2050. California currently has 0 MW of coal capacity.//**Natural Gas Nonpeaker : **The EIA projects that California will retire 753 MW of gas non-peaking plants by 2050. California currently has 18863MW of natural gas non-peaking capacity.//**Nuclear : **The EIA projects that California will retire 2240 MW of nuclear capacity by 2050. California currently has 2240 MW of nuclear capacity.//**Natural Gas Peaker : **The EIA projects that California will retire 4572 MW of natural gas peaker capacity by 2050. California currently has 15301 MW of natural gas peaker capacity.//**Lignite : **The EIA projects that California will retire 0 MW of natural gas peaker capacity by 2050. California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California had about 445 of grid battery storage.  The BAU scenario is based on EIA AEO data and sees grid battery capacity reach 2574 by 2050.  The additional potential is based on NREL's Renewable Electricity Futures Study (80% RE-ITI (2014) scenario) and suggests California could reach 32792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**California does not have a capacity construction subsidy for onshore wind. However, the Investment Tax Credit, a similar program for solar power, covers 30% of system costs through 2019, with declining amounts thereafter.//**Solar PV : **California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**California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**California does not have a capacity construction subsidy for onshore wind. However, the Investment Tax Credit, a similar program for solar power, covers 30% of system costs through 2019, with declining amounts thereafter.//**Solar PV : **California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**California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**California does not have a capacity construction subsidy for onshore wind. However, the Investment Tax Credit, a similar program for solar power, covers 30% of system costs through 2019, with declining amounts thereafter.//**Solar PV : **California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**California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**California does not have a capacity construction subsidy for onshore wind. However, the Investment Tax Credit, a similar program for solar power, covers 30% of system costs through 2019, with declining amounts thereafter.//**Solar PV : **California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**California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**California does not have a capacity construction subsidy for onshore wind. However, the Investment Tax Credit, a similar program for solar power, covers 30% of system costs through 2019, with declining amounts thereafter.//**Solar PV : **California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**California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**California does not have a capacity construction subsidy for onshore wind. However, the Investment Tax Credit, a similar program for solar power, covers 30% of system costs through 2019, with declining amounts thereafter.//**Solar PV : **California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**California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**California does not have a capacity construction subsidy for onshore wind. However, the Investment Tax Credit, a similar program for solar power, covers 30% of system costs through 2019, with declining amounts thereafter.//**Solar PV : **California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**California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**California does not have a capacity construction subsidy for onshore wind. However, the Investment Tax Credit, a similar program for solar power, covers 30% of system costs through 2019, with declining amounts thereafter.//**Solar PV : **California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**California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**California does not have a capacity construction subsidy for onshore wind. However, the Investment Tax Credit, a similar program for solar power, covers 30% of system costs through 2019, with declining amounts thereafter.//**Solar PV : **California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**California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**California does not have a capacity construction subsidy for onshore wind. However, the Investment Tax Credit, a similar program for solar power, covers 30% of system costs through 2019, with declining amounts thereafter.//**Solar PV : **California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**California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**California does not have a capacity construction subsidy for onshore wind. However, the Investment Tax Credit, a similar program for solar power, covers 30% of system costs through 2019, with declining amounts thereafter.//**Solar PV : **California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**California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**California does not have a capacity construction subsidy for onshore wind. However, the Investment Tax Credit, a similar program for solar power, covers 30% of system costs through 2019, with declining amounts thereafter.//**Solar PV : **California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**California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**California does not have a capacity construction subsidy for onshore wind. However, the Investment Tax Credit, a similar program for solar power, covers 30% of system costs through 2019, with declining amounts thereafter.//**Solar PV : **California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**California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226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2186</v>
      </c>
    </row>
    <row r="2" spans="1:15" s="271" customFormat="1" x14ac:dyDescent="0.35">
      <c r="A2" s="6" t="s">
        <v>2187</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California had 30177 EV charging outlets, approximately 75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California does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California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California,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5.4% to 12.2% through 2050.//**Urban Residential Appliances: **In the BAU case, in California, the share of electricity among fuels used by appliances in urban, residential buildings will rise from 47.4% to 55.9% through 2050.//**Urban Residential Other Components: ** In the BAU case, the share of electricity among fuels used by other components in urban, residential buildings is 100%.//**Rural Residential Heating: **In the BAU case, in California, the share of electricity among fuels used for heating in rural, residential buildings will rise from 5.4% to 12.2% through 2050.//**Rural Residential Appliances: **In the BAU case, in , the share of electricity among fuels used by appliances in rural, residential buildings will rise from 47.4% to 55.9% through 2050.//**Rural Residential Other Components: **In the United States, the share of electricity among fuels used by other components in urban, residential buildings is 100%.//**Commercial Heating: **In the BAU case, in California, the share of electricity among fuels used for heating in commercial buildings will fall from 2.6% to 2% through 2050.//**Commercial Appliances: **In the BAU case, in California, the share of electricity among fuels used by appliances in commercial buildings will fall from 33.2% to 18.9% through 2050.//**Commercial Other Components: **In the BAU case, in the California, the share of electricity among fuels used by other components in commercial buildings will rise from 64.8% to 82.8% through 2050.</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California.//**Natural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California increased by 731%.</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California declined by -2%.//**Natural Gas Nonpeaker : **From 2010-2018, electricity exports in California declined by -2%.//**Nuclear : **From 2010-2018, electricity exports in California declined by -2%.//**Hydro : **From 2010-2018, electricity exports in California declined by -2%.//**Onshore Wind : **From 2010-2018, electricity exports in California declined by -2%.//**Solar PV : **From 2010-2018, electricity exports in California declined by -2%.//**Biomass : **From 2010-2018, electricity exports in California declined by -2%.//**Petroleum : **From 2010-2018, electricity exports in California declined by -2%.</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California, a 100% setting provides for an additional 8751 MW of demand response capacity in 2050 (on top of a BAU quantity of 2831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California will retire 0 MW of coal by 2050. California currently has 0 MW of coal capacity.//**Natural Gas Nonpeaker : **The EIA projects that California will retire 753 MW of gas non-peaking plants by 2050. California currently has 18863MW of natural gas non-peaking capacity.//**Nuclear : **The EIA projects that California will retire 2240 MW of nuclear capacity by 2050. California currently has 2240 MW of nuclear capacity.//**Natural Gas Peaker : **The EIA projects that California will retire 4572 MW of natural gas peaker capacity by 2050. California currently has 15301 MW of natural gas peaker capacity.//**Lignite : **The EIA projects that California will retire 0 MW of natural gas peaker capacity by 2050. California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California had about 445 of grid battery storage.  The BAU scenario is based on EIA AEO data and sees grid battery capacity reach 2574 by 2050.  The additional potential is based on NREL's Renewable Electricity Futures Study (80% RE-ITI (2014) scenario) and suggests California could reach 32792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**California does not have a capacity construction subsidy for onshore wind. However, the Investment Tax Credit, a similar program for solar power, covers 30% of system costs through 2019, with declining amounts thereafter.//**Solar PV : **California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**California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58" x14ac:dyDescent="0.3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3.5" x14ac:dyDescent="0.3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3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226 thousand acres per year in 2050.</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California had 30177 EV charging outlets, approximately 75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California does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California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California,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California, the share of electricity among fuels used for heating in urban, residential buildings will rise from 5.4% to 12.2% through 2050.</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California, the share of electricity among fuels used by appliances in urban, residential buildings will rise from 47.4% to 55.9%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California, the share of electricity among fuels used for heating in rural, residential buildings will rise from 5.4% to 12.2%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47.4% to 55.9%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California, the share of electricity among fuels used for heating in commercial buildings will fall from 2.6% to 2%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California, the share of electricity among fuels used by appliances in commercial buildings will fall from 33.2% to 18.9%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California, the share of electricity among fuels used by other components in commercial buildings will rise from 64.8% to 82.8%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California.</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88% in 2050 as a generation-weighted state average. Many states have different requirements for municipalities, co-ops, and investor owned utilities. In 2020, the value is 29%. To set a carbon-free electricity standard that starts ramping up in 2021, the Customize Implementation Schedule feature below allows users to customize the start year setting. Simply take the 29% value, divide by your chosen policy setting, and enter the resulting value in the 'Implementation %' box for 2020.  // **Guidance for setting values:** Multiple states have set 100% clean energy or renewable energy laws or goals, including California.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California increased by 731%.</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California declined by -2%.</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California declined by -2%.</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California declined by -2%.</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California declined by -2%.</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California declined by -2%.</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California declined by -2%.</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California declined by -2%.</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California declined by -2%.</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California, a 100% setting provides for an additional 8751 MW of demand response capacity in 2050 (on top of a BAU quantity of 2831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California will retire 0 MW of coal by 2050. California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California will retire 753 MW of gas non-peaking plants by 2050. California currently has 18863MW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Yes</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California will retire 2240 MW of nuclear capacity by 2050. California currently has 2240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California will retire 6 MW of biomass capacity by 2050. California currently has 823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California will retire 6 MW of biomass capacity by 2050. California currently has 823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California will retire 0 MW of petroleum capacity by 2050. California currently has 291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California will retire 4572 MW of natural gas peaker capacity by 2050. California currently has 15301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California will retire 0 MW of natural gas peaker capacity by 2050. California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California had about 445 of grid battery storage.  The BAU scenario is based on EIA AEO data and sees grid battery capacity reach 2574 by 2050.  The additional potential is based on NREL's Renewable Electricity Futures Study (80% RE-ITI (2014) scenario) and suggests California could reach 32792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California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California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California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226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2154</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2154</v>
      </c>
      <c r="B84" s="26" t="s">
        <v>2155</v>
      </c>
      <c r="C84" s="65">
        <v>1</v>
      </c>
      <c r="D84" s="263" t="s">
        <v>1342</v>
      </c>
      <c r="E84" s="263" t="s">
        <v>1343</v>
      </c>
      <c r="F84" s="263" t="str">
        <f>UnitControlCenter!$B$3</f>
        <v>million metric tons / year</v>
      </c>
      <c r="G84" s="263" t="s">
        <v>2156</v>
      </c>
      <c r="H84" s="263" t="s">
        <v>2157</v>
      </c>
      <c r="I84" s="263" t="s">
        <v>2158</v>
      </c>
    </row>
    <row r="85" spans="1:19" ht="101.5" x14ac:dyDescent="0.35">
      <c r="A85" s="26" t="s">
        <v>2154</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2154</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2159</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2160</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2161</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2162</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2176</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2176</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2163</v>
      </c>
      <c r="H102" s="263" t="s">
        <v>2164</v>
      </c>
      <c r="I102" s="244" t="s">
        <v>2165</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2166</v>
      </c>
      <c r="H104" s="263" t="s">
        <v>2164</v>
      </c>
      <c r="I104" s="244" t="s">
        <v>2165</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2071</v>
      </c>
      <c r="B1" s="29" t="s">
        <v>2072</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1640625" defaultRowHeight="14.5" x14ac:dyDescent="0.35"/>
  <cols>
    <col min="1" max="1" width="28.81640625" style="93" customWidth="1"/>
    <col min="2" max="2" width="19.453125" style="93" bestFit="1" customWidth="1"/>
    <col min="3" max="3" width="29.26953125" style="93" hidden="1" customWidth="1"/>
    <col min="4" max="4" width="12.1796875" style="93" hidden="1" customWidth="1"/>
    <col min="5" max="5" width="17.1796875" style="93" hidden="1" customWidth="1"/>
    <col min="6" max="6" width="16.26953125" style="93" hidden="1" customWidth="1"/>
    <col min="7" max="7" width="11.81640625" style="93" hidden="1" customWidth="1"/>
    <col min="8" max="8" width="20.453125" style="93" hidden="1" customWidth="1"/>
    <col min="9" max="9" width="17.26953125" style="93" hidden="1" customWidth="1"/>
    <col min="10" max="10" width="20.26953125" style="93" hidden="1" customWidth="1"/>
    <col min="11" max="11" width="17.7265625" style="93" hidden="1" customWidth="1"/>
    <col min="12" max="12" width="12.1796875" style="93" hidden="1" customWidth="1"/>
    <col min="13" max="13" width="17.1796875" style="93" hidden="1" customWidth="1"/>
    <col min="14" max="14" width="21" style="93" hidden="1" customWidth="1"/>
    <col min="15" max="15" width="11.453125" style="93" hidden="1" customWidth="1"/>
    <col min="16" max="16" width="15.1796875" style="93" hidden="1" customWidth="1"/>
    <col min="17" max="17" width="17.26953125" style="93" hidden="1" customWidth="1"/>
    <col min="18" max="18" width="12" style="93" hidden="1" customWidth="1"/>
    <col min="19" max="19" width="13" style="93" hidden="1" customWidth="1"/>
    <col min="20" max="20" width="14" style="93" hidden="1" customWidth="1"/>
    <col min="21" max="25" width="13" style="93" hidden="1" customWidth="1"/>
    <col min="26" max="26" width="11.7265625" style="93" hidden="1" customWidth="1"/>
    <col min="27" max="33" width="11.26953125" style="93" hidden="1" customWidth="1"/>
    <col min="34" max="38" width="11.453125" style="93" hidden="1" customWidth="1"/>
    <col min="39" max="39" width="12.26953125" style="93" hidden="1" customWidth="1"/>
    <col min="40" max="40" width="11.1796875" style="379" hidden="1" customWidth="1"/>
    <col min="41" max="42" width="10.81640625" style="93" hidden="1" customWidth="1"/>
    <col min="43"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91" t="s">
        <v>188</v>
      </c>
      <c r="R3" s="390"/>
      <c r="S3" s="390"/>
      <c r="T3" s="390"/>
      <c r="U3" s="390"/>
      <c r="V3" s="390"/>
      <c r="W3" s="390"/>
      <c r="X3" s="389" t="s">
        <v>2038</v>
      </c>
      <c r="Y3" s="389"/>
      <c r="Z3" s="389"/>
      <c r="AA3" s="389"/>
      <c r="AB3" s="389"/>
      <c r="AC3" s="389"/>
      <c r="AD3" s="389"/>
      <c r="AE3" s="389"/>
      <c r="AF3" s="389"/>
      <c r="AG3" s="389"/>
      <c r="AH3" s="389"/>
      <c r="AI3" s="389"/>
      <c r="AJ3" s="389"/>
      <c r="AK3" s="389"/>
      <c r="AL3" s="389"/>
      <c r="AM3" s="389"/>
      <c r="AN3" s="391" t="s">
        <v>189</v>
      </c>
      <c r="AO3" s="390"/>
      <c r="AP3" s="390"/>
      <c r="AV3" s="389" t="s">
        <v>197</v>
      </c>
      <c r="AW3" s="390"/>
      <c r="AX3" s="390"/>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8" t="s">
        <v>2064</v>
      </c>
      <c r="BF4" s="388"/>
      <c r="BG4" s="388"/>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6" customHeight="1" x14ac:dyDescent="0.35">
      <c r="A6" s="145" t="str">
        <f>'Repeating Values'!C1</f>
        <v>California</v>
      </c>
      <c r="B6" s="145">
        <f>SUMIFS(B7:B57,$A7:$A57,$A$6)</f>
        <v>30177</v>
      </c>
      <c r="C6" s="145">
        <f>SUMIFS(C7:C57,$A7:$A57,$A$6)</f>
        <v>40438640</v>
      </c>
      <c r="D6" s="145">
        <f>ROUND(SUMIFS(D7:D57,$A7:$A57,$A$6),2)</f>
        <v>74.62</v>
      </c>
      <c r="E6" s="145">
        <f t="shared" ref="E6:L6" si="0">SUMIFS(E7:E57,$A7:$A57,$A$6)</f>
        <v>1</v>
      </c>
      <c r="F6" s="145">
        <f t="shared" si="0"/>
        <v>0.28130573881594434</v>
      </c>
      <c r="G6" s="145">
        <f t="shared" si="0"/>
        <v>0.51146497966535331</v>
      </c>
      <c r="H6" s="145">
        <f t="shared" si="0"/>
        <v>0.85244163277558882</v>
      </c>
      <c r="I6" s="145">
        <f t="shared" si="0"/>
        <v>94891488</v>
      </c>
      <c r="J6" s="145">
        <f t="shared" si="0"/>
        <v>674638</v>
      </c>
      <c r="K6" s="145">
        <f t="shared" si="0"/>
        <v>92991226</v>
      </c>
      <c r="L6" s="145">
        <f t="shared" si="0"/>
        <v>5606943</v>
      </c>
      <c r="M6" s="145">
        <f>ROUND(SUMIFS(M7:M57,$A7:$A57,$A$6)*100,0)</f>
        <v>-2</v>
      </c>
      <c r="N6" s="145">
        <f>ROUND(SUMIFS(N7:N57,$A7:$A57,$A$6)*100,0)</f>
        <v>731</v>
      </c>
      <c r="O6" s="145">
        <f t="shared" ref="O6:AM6" si="1">ROUND(SUMIFS(O7:O57,$A7:$A57,$A$6),0)</f>
        <v>5919</v>
      </c>
      <c r="P6" s="145">
        <f t="shared" si="1"/>
        <v>2831</v>
      </c>
      <c r="Q6" s="145">
        <f t="shared" si="1"/>
        <v>0</v>
      </c>
      <c r="R6" s="145">
        <f t="shared" si="1"/>
        <v>753</v>
      </c>
      <c r="S6" s="145">
        <f t="shared" si="1"/>
        <v>2240</v>
      </c>
      <c r="T6" s="145">
        <f t="shared" si="1"/>
        <v>6</v>
      </c>
      <c r="U6" s="145">
        <f t="shared" si="1"/>
        <v>0</v>
      </c>
      <c r="V6" s="145">
        <f t="shared" si="1"/>
        <v>4572</v>
      </c>
      <c r="W6" s="145">
        <f t="shared" si="1"/>
        <v>0</v>
      </c>
      <c r="X6" s="145">
        <f t="shared" si="1"/>
        <v>0</v>
      </c>
      <c r="Y6" s="145">
        <f t="shared" si="1"/>
        <v>18863</v>
      </c>
      <c r="Z6" s="145">
        <f t="shared" si="1"/>
        <v>2240</v>
      </c>
      <c r="AA6" s="145">
        <f t="shared" si="1"/>
        <v>10216</v>
      </c>
      <c r="AB6" s="145">
        <f t="shared" si="1"/>
        <v>6136</v>
      </c>
      <c r="AC6" s="145">
        <f t="shared" si="1"/>
        <v>11263</v>
      </c>
      <c r="AD6" s="145">
        <f t="shared" si="1"/>
        <v>1284</v>
      </c>
      <c r="AE6" s="145">
        <f t="shared" si="1"/>
        <v>823</v>
      </c>
      <c r="AF6" s="145">
        <f t="shared" si="1"/>
        <v>1836</v>
      </c>
      <c r="AG6" s="145">
        <f t="shared" si="1"/>
        <v>291</v>
      </c>
      <c r="AH6" s="145">
        <f t="shared" si="1"/>
        <v>15301</v>
      </c>
      <c r="AI6" s="145">
        <f t="shared" si="1"/>
        <v>0</v>
      </c>
      <c r="AJ6" s="145">
        <f t="shared" si="1"/>
        <v>0</v>
      </c>
      <c r="AK6" s="145">
        <f t="shared" si="1"/>
        <v>0</v>
      </c>
      <c r="AL6" s="145">
        <f t="shared" si="1"/>
        <v>0</v>
      </c>
      <c r="AM6" s="145">
        <f t="shared" si="1"/>
        <v>48</v>
      </c>
      <c r="AN6" s="380">
        <f>ROUND(SUMIFS(AN7:AN57,$A7:$A57,$A$6),)</f>
        <v>2574</v>
      </c>
      <c r="AO6" s="145">
        <f t="shared" ref="AO6:AP6" si="2">ROUND(SUMIFS(AO7:AO57,$A7:$A57,$A$6),)</f>
        <v>32792</v>
      </c>
      <c r="AP6" s="145">
        <f t="shared" si="2"/>
        <v>445</v>
      </c>
      <c r="AQ6" s="145">
        <f>ROUND(SUMIFS(AQ7:AQ57,$A7:$A57,$A$6),0)</f>
        <v>226</v>
      </c>
      <c r="AR6" s="146">
        <f>SUMIFS(AR7:AR57,$A7:$A57,$A$6)</f>
        <v>0.32716476594549587</v>
      </c>
      <c r="AS6" s="145">
        <f>ROUND(SUMIFS(AS7:AS57,$A7:$A57,$A$6),0)</f>
        <v>2107</v>
      </c>
      <c r="AT6" s="145">
        <f>ROUND(SUMIFS(AT7:AT57,$A7:$A57,$A$6),0)</f>
        <v>2831</v>
      </c>
      <c r="AU6" s="145">
        <f>ROUND(SUMIFS(AU7:AU57,$A7:$A57,$A$6),0)</f>
        <v>8751</v>
      </c>
      <c r="AV6" s="145">
        <f>ROUND(SUMIFS(AV7:AV57,$A7:$A57,$A$6)*100,0)</f>
        <v>29</v>
      </c>
      <c r="AW6" s="145">
        <f>ROUND(SUMIFS(AW7:AW57,$A7:$A57,$A$6)*100,0)</f>
        <v>53</v>
      </c>
      <c r="AX6" s="145">
        <f>ROUND(SUMIFS(AX7:AX57,$A7:$A57,$A$6)*100,0)</f>
        <v>88</v>
      </c>
      <c r="AY6" s="145">
        <f>SUMIFS(AY7:AY57,$A7:$A57,$A$6)</f>
        <v>1</v>
      </c>
      <c r="AZ6" s="145">
        <f>SUMIFS(AZ7:AZ57,$A7:$A57,$A$6)</f>
        <v>2500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88" t="s">
        <v>247</v>
      </c>
      <c r="C61" s="390"/>
      <c r="D61" s="390"/>
      <c r="E61" s="390"/>
      <c r="F61" s="390"/>
      <c r="G61" s="390"/>
      <c r="H61" s="390"/>
      <c r="I61" s="390"/>
      <c r="J61" s="154" t="s">
        <v>248</v>
      </c>
      <c r="K61" s="154"/>
      <c r="L61" s="154"/>
      <c r="M61" s="154"/>
      <c r="N61" s="154"/>
      <c r="O61" s="154"/>
      <c r="P61" s="154"/>
      <c r="Q61" s="154"/>
      <c r="R61" s="393" t="s">
        <v>249</v>
      </c>
      <c r="S61" s="390"/>
      <c r="T61" s="390"/>
      <c r="U61" s="390"/>
      <c r="V61" s="390"/>
      <c r="W61" s="390"/>
      <c r="X61" s="390"/>
      <c r="Y61" s="390"/>
      <c r="AH61" s="392"/>
      <c r="AI61" s="390"/>
      <c r="AJ61" s="390"/>
      <c r="AK61" s="390"/>
      <c r="AL61" s="390"/>
      <c r="AM61" s="390"/>
      <c r="AN61" s="390"/>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6" customHeight="1" x14ac:dyDescent="0.35">
      <c r="A63" s="155" t="str">
        <f>LOOKUP('Repeating Values'!C1,About!G1:H50,About!H1:H50)</f>
        <v>CA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2060</v>
      </c>
      <c r="D75" s="94"/>
    </row>
    <row r="76" spans="1:40" ht="16" customHeight="1" x14ac:dyDescent="0.35">
      <c r="A76" s="94"/>
    </row>
    <row r="77" spans="1:40" ht="16" customHeight="1" x14ac:dyDescent="0.35">
      <c r="A77" s="94"/>
      <c r="C77" s="155" t="str">
        <f>LOOKUP('Repeating Values'!C1,About!G1:H50,About!H1:H50)</f>
        <v>CA</v>
      </c>
      <c r="D77" s="93">
        <v>2019</v>
      </c>
      <c r="E77" s="93">
        <v>2050</v>
      </c>
    </row>
    <row r="78" spans="1:40" ht="16" customHeight="1" x14ac:dyDescent="0.35">
      <c r="B78" s="93" t="s">
        <v>2056</v>
      </c>
      <c r="C78" s="93" t="s">
        <v>496</v>
      </c>
      <c r="D78" s="93" cm="1">
        <f t="array" ref="D78">ROUND(INDEX($B$95:$H$845,MATCH(1,($C78=$E$95:$E$845)*($B78=$F$95:$F$845)*($C$77=$B$95:$B$845),0),MATCH(D$77,$B$95:$H$95,0))*100,1)</f>
        <v>5.4</v>
      </c>
      <c r="E78" s="165" cm="1">
        <f t="array" ref="E78">ROUND(INDEX($B$95:$H$845,MATCH(1,($C78=$E$95:$E$845)*($B78=$F$95:$F$845)*($C$77=$B$95:$B$845),0),MATCH(E$77,$B$95:$H$95,0))*100,1)</f>
        <v>12.2</v>
      </c>
    </row>
    <row r="79" spans="1:40" ht="16" customHeight="1" x14ac:dyDescent="0.35">
      <c r="B79" s="165" t="s">
        <v>2056</v>
      </c>
      <c r="C79" s="93" t="s">
        <v>2055</v>
      </c>
      <c r="D79" s="165" cm="1">
        <f t="array" ref="D79">ROUND(INDEX($B$95:$H$845,MATCH(1,($C79=$E$95:$E$845)*($B79=$F$95:$F$845)*($C$77=$B$95:$B$845),0),MATCH(D$77,$B$95:$H$95,0))*100,1)</f>
        <v>47.4</v>
      </c>
      <c r="E79" s="165" cm="1">
        <f t="array" ref="E79">ROUND(INDEX($B$95:$H$845,MATCH(1,($C79=$E$95:$E$845)*($B79=$F$95:$F$845)*($C$77=$B$95:$B$845),0),MATCH(E$77,$B$95:$H$95,0))*100,1)</f>
        <v>55.9</v>
      </c>
    </row>
    <row r="80" spans="1:40" ht="16" customHeight="1" x14ac:dyDescent="0.3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6" customHeight="1" x14ac:dyDescent="0.35">
      <c r="B81" s="93" t="s">
        <v>2053</v>
      </c>
      <c r="C81" s="165" t="s">
        <v>496</v>
      </c>
      <c r="D81" s="165" cm="1">
        <f t="array" ref="D81">ROUND(INDEX($B$95:$H$845,MATCH(1,($C81=$E$95:$E$845)*($B81=$F$95:$F$845)*($C$77=$B$95:$B$845),0),MATCH(D$77,$B$95:$H$95,0))*100,1)</f>
        <v>5.4</v>
      </c>
      <c r="E81" s="165" cm="1">
        <f t="array" ref="E81">ROUND(INDEX($B$95:$H$845,MATCH(1,($C81=$E$95:$E$845)*($B81=$F$95:$F$845)*($C$77=$B$95:$B$845),0),MATCH(E$77,$B$95:$H$95,0))*100,1)</f>
        <v>12.2</v>
      </c>
    </row>
    <row r="82" spans="2:26" ht="16" customHeight="1" x14ac:dyDescent="0.35">
      <c r="B82" s="165" t="s">
        <v>2053</v>
      </c>
      <c r="C82" s="165" t="s">
        <v>2055</v>
      </c>
      <c r="D82" s="165" cm="1">
        <f t="array" ref="D82">ROUND(INDEX($B$95:$H$845,MATCH(1,($C82=$E$95:$E$845)*($B82=$F$95:$F$845)*($C$77=$B$95:$B$845),0),MATCH(D$77,$B$95:$H$95,0))*100,1)</f>
        <v>47.4</v>
      </c>
      <c r="E82" s="165" cm="1">
        <f t="array" ref="E82">ROUND(INDEX($B$95:$H$845,MATCH(1,($C82=$E$95:$E$845)*($B82=$F$95:$F$845)*($C$77=$B$95:$B$845),0),MATCH(E$77,$B$95:$H$95,0))*100,1)</f>
        <v>55.9</v>
      </c>
      <c r="M82" s="93" t="s">
        <v>2059</v>
      </c>
    </row>
    <row r="83" spans="2:26" ht="16" customHeight="1" x14ac:dyDescent="0.3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CA</v>
      </c>
    </row>
    <row r="84" spans="2:26" ht="16" customHeight="1" x14ac:dyDescent="0.35">
      <c r="B84" s="93" t="s">
        <v>2057</v>
      </c>
      <c r="C84" s="165" t="s">
        <v>496</v>
      </c>
      <c r="D84" s="165" cm="1">
        <f t="array" ref="D84">ROUND(INDEX($B$95:$H$845,MATCH(1,($C84=$E$95:$E$845)*($B84=$F$95:$F$845)*($C$77=$B$95:$B$845),0),MATCH(D$77,$B$95:$H$95,0))*100,1)</f>
        <v>2.6</v>
      </c>
      <c r="E84" s="165" cm="1">
        <f t="array" ref="E84">ROUND(INDEX($B$95:$H$845,MATCH(1,($C84=$E$95:$E$845)*($B84=$F$95:$F$845)*($C$77=$B$95:$B$845),0),MATCH(E$77,$B$95:$H$95,0))*100,1)</f>
        <v>2</v>
      </c>
    </row>
    <row r="85" spans="2:26" ht="16" customHeight="1" x14ac:dyDescent="0.35">
      <c r="B85" s="165" t="s">
        <v>2057</v>
      </c>
      <c r="C85" s="165" t="s">
        <v>2055</v>
      </c>
      <c r="D85" s="165" cm="1">
        <f t="array" ref="D85">ROUND(INDEX($B$95:$H$845,MATCH(1,($C85=$E$95:$E$845)*($B85=$F$95:$F$845)*($C$77=$B$95:$B$845),0),MATCH(D$77,$B$95:$H$95,0))*100,1)</f>
        <v>33.200000000000003</v>
      </c>
      <c r="E85" s="165" cm="1">
        <f t="array" ref="E85">ROUND(INDEX($B$95:$H$845,MATCH(1,($C85=$E$95:$E$845)*($B85=$F$95:$F$845)*($C$77=$B$95:$B$845),0),MATCH(E$77,$B$95:$H$95,0))*100,1)</f>
        <v>18.899999999999999</v>
      </c>
      <c r="K85" s="94" t="s">
        <v>250</v>
      </c>
      <c r="L85" s="94" t="s">
        <v>251</v>
      </c>
      <c r="M85" s="94" t="s">
        <v>252</v>
      </c>
      <c r="N85" s="94" t="s">
        <v>2045</v>
      </c>
      <c r="O85" s="94" t="s">
        <v>2043</v>
      </c>
      <c r="P85" s="94" t="s">
        <v>255</v>
      </c>
      <c r="Q85" s="94" t="s">
        <v>256</v>
      </c>
      <c r="R85" s="94" t="s">
        <v>257</v>
      </c>
    </row>
    <row r="86" spans="2:26" ht="16" customHeight="1" x14ac:dyDescent="0.35">
      <c r="B86" s="165" t="s">
        <v>2057</v>
      </c>
      <c r="C86" s="165" t="s">
        <v>1873</v>
      </c>
      <c r="D86" s="165" cm="1">
        <f t="array" ref="D86">ROUND(INDEX($B$95:$H$845,MATCH(1,($C86=$E$95:$E$845)*($B86=$F$95:$F$845)*($C$77=$B$95:$B$845),0),MATCH(D$77,$B$95:$H$95,0))*100,1)</f>
        <v>64.8</v>
      </c>
      <c r="E86" s="165" cm="1">
        <f t="array" ref="E86">ROUND(INDEX($B$95:$H$845,MATCH(1,($C86=$E$95:$E$845)*($B86=$F$95:$F$845)*($C$77=$B$95:$B$845),0),MATCH(E$77,$B$95:$H$95,0))*100,1)</f>
        <v>82.8</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46066565833874.297</v>
      </c>
      <c r="N86" s="165" cm="1">
        <f t="array" ref="N86">INDEX($K$95:$Z$195,MATCH(1,($J86=$L$95:$L$195)*($J$83=$K$95:$K$195),0),MATCH(N$85,$K$95:$Z$95,0))</f>
        <v>175684954553560</v>
      </c>
      <c r="O86" s="165" cm="1">
        <f t="array" ref="O86">INDEX($K$95:$Z$195,MATCH(1,($J86=$L$95:$L$195)*($J$83=$K$95:$K$195),0),MATCH(O$85,$K$95:$Z$95,0))</f>
        <v>0</v>
      </c>
      <c r="P86" s="165" cm="1">
        <f t="array" ref="P86">INDEX($K$95:$Z$195,MATCH(1,($J86=$L$95:$L$195)*($J$83=$K$95:$K$195),0),MATCH(P$85,$K$95:$Z$95,0))</f>
        <v>0</v>
      </c>
      <c r="Q86" s="165" cm="1">
        <f t="array" ref="Q86">INDEX($K$95:$Z$195,MATCH(1,($J86=$L$95:$L$195)*($J$83=$K$95:$K$195),0),MATCH(Q$85,$K$95:$Z$95,0))</f>
        <v>443562141182276</v>
      </c>
      <c r="R86" s="165" cm="1">
        <f t="array" ref="R86">INDEX($K$95:$Z$195,MATCH(1,($J86=$L$95:$L$195)*($J$83=$K$95:$K$195),0),MATCH(R$85,$K$95:$Z$95,0))</f>
        <v>588625045342425</v>
      </c>
    </row>
    <row r="87" spans="2:26" ht="16" customHeight="1" x14ac:dyDescent="0.3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214968565833874</v>
      </c>
      <c r="N87" s="165" cm="1">
        <f t="array" ref="N87">INDEX($K$95:$Z$195,MATCH(1,($J87=$L$95:$L$195)*($J$83=$K$95:$K$195),0),MATCH(N$85,$K$95:$Z$95,0))</f>
        <v>777844954553560</v>
      </c>
      <c r="O87" s="165" cm="1">
        <f t="array" ref="O87">INDEX($K$95:$Z$195,MATCH(1,($J87=$L$95:$L$195)*($J$83=$K$95:$K$195),0),MATCH(O$85,$K$95:$Z$95,0))</f>
        <v>21566392925070.602</v>
      </c>
      <c r="P87" s="165" cm="1">
        <f t="array" ref="P87">INDEX($K$95:$Z$195,MATCH(1,($J87=$L$95:$L$195)*($J$83=$K$95:$K$195),0),MATCH(P$85,$K$95:$Z$95,0))</f>
        <v>0</v>
      </c>
      <c r="Q87" s="165" cm="1">
        <f t="array" ref="Q87">INDEX($K$95:$Z$195,MATCH(1,($J87=$L$95:$L$195)*($J$83=$K$95:$K$195),0),MATCH(Q$85,$K$95:$Z$95,0))</f>
        <v>1019287141182270</v>
      </c>
      <c r="R87" s="165" cm="1">
        <f t="array" ref="R87">INDEX($K$95:$Z$195,MATCH(1,($J87=$L$95:$L$195)*($J$83=$K$95:$K$195),0),MATCH(R$85,$K$95:$Z$95,0))</f>
        <v>2408544045342420</v>
      </c>
    </row>
    <row r="88" spans="2:26" ht="16" customHeight="1" x14ac:dyDescent="0.35">
      <c r="J88" s="93" t="s">
        <v>2058</v>
      </c>
      <c r="K88" s="165">
        <f>IFERROR(K86/K87 *100,0)</f>
        <v>0</v>
      </c>
      <c r="L88" s="165">
        <f t="shared" ref="L88:R88" si="19">IFERROR(L86/L87 *100,0)</f>
        <v>0</v>
      </c>
      <c r="M88" s="165">
        <f t="shared" si="19"/>
        <v>21.429442790940037</v>
      </c>
      <c r="N88" s="264">
        <f>ROUND(IFERROR(N86/N87 *100,0),0)</f>
        <v>23</v>
      </c>
      <c r="O88" s="165">
        <f>ROUND(IFERROR(O86/O87 *100,0),0)</f>
        <v>0</v>
      </c>
      <c r="P88" s="165">
        <f t="shared" si="19"/>
        <v>0</v>
      </c>
      <c r="Q88" s="165">
        <f t="shared" si="19"/>
        <v>43.516897570962072</v>
      </c>
      <c r="R88" s="165">
        <f t="shared" si="19"/>
        <v>24.43904011141888</v>
      </c>
    </row>
    <row r="89" spans="2:26" ht="16" customHeight="1" x14ac:dyDescent="0.35"/>
    <row r="90" spans="2:26" ht="16" customHeight="1" x14ac:dyDescent="0.35"/>
    <row r="91" spans="2:26" ht="16" customHeight="1" x14ac:dyDescent="0.35"/>
    <row r="94" spans="2:26" ht="29" x14ac:dyDescent="0.35">
      <c r="B94" s="147" t="s">
        <v>2062</v>
      </c>
      <c r="C94" s="93" t="s">
        <v>2063</v>
      </c>
      <c r="J94" s="147" t="s">
        <v>2047</v>
      </c>
    </row>
    <row r="95" spans="2:26" x14ac:dyDescent="0.3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3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2057</v>
      </c>
      <c r="G196" s="164">
        <v>2.63558513825023E-3</v>
      </c>
      <c r="H196" s="164">
        <v>1.1988702472560001E-3</v>
      </c>
    </row>
    <row r="197" spans="2:26" x14ac:dyDescent="0.35">
      <c r="B197" s="164" t="s">
        <v>19</v>
      </c>
      <c r="C197" s="164" t="s">
        <v>1027</v>
      </c>
      <c r="D197" s="164" t="s">
        <v>514</v>
      </c>
      <c r="E197" s="164" t="s">
        <v>2054</v>
      </c>
      <c r="F197" s="164" t="s">
        <v>2057</v>
      </c>
      <c r="G197" s="164">
        <v>0.99969551407233004</v>
      </c>
      <c r="H197" s="164">
        <v>0.999116096076057</v>
      </c>
    </row>
    <row r="198" spans="2:26" x14ac:dyDescent="0.35">
      <c r="B198" s="164" t="s">
        <v>19</v>
      </c>
      <c r="C198" s="164" t="s">
        <v>1027</v>
      </c>
      <c r="D198" s="164" t="s">
        <v>514</v>
      </c>
      <c r="E198" s="164" t="s">
        <v>504</v>
      </c>
      <c r="F198" s="164" t="s">
        <v>2057</v>
      </c>
      <c r="G198" s="164">
        <v>1</v>
      </c>
      <c r="H198" s="164">
        <v>1</v>
      </c>
    </row>
    <row r="199" spans="2:26" x14ac:dyDescent="0.35">
      <c r="B199" s="164" t="s">
        <v>19</v>
      </c>
      <c r="C199" s="164" t="s">
        <v>1027</v>
      </c>
      <c r="D199" s="164" t="s">
        <v>514</v>
      </c>
      <c r="E199" s="164" t="s">
        <v>2055</v>
      </c>
      <c r="F199" s="164" t="s">
        <v>2057</v>
      </c>
      <c r="G199" s="164">
        <v>0.80428858930033398</v>
      </c>
      <c r="H199" s="164">
        <v>0.55385911645069996</v>
      </c>
    </row>
    <row r="200" spans="2:26" x14ac:dyDescent="0.35">
      <c r="B200" s="164" t="s">
        <v>19</v>
      </c>
      <c r="C200" s="164" t="s">
        <v>1027</v>
      </c>
      <c r="D200" s="164" t="s">
        <v>514</v>
      </c>
      <c r="E200" s="164" t="s">
        <v>1873</v>
      </c>
      <c r="F200" s="164" t="s">
        <v>2057</v>
      </c>
      <c r="G200" s="164">
        <v>0.86744159368999896</v>
      </c>
      <c r="H200" s="164">
        <v>0.95140448823170398</v>
      </c>
    </row>
    <row r="201" spans="2:26" x14ac:dyDescent="0.35">
      <c r="B201" s="164" t="s">
        <v>22</v>
      </c>
      <c r="C201" s="164" t="s">
        <v>1027</v>
      </c>
      <c r="D201" s="164" t="s">
        <v>2052</v>
      </c>
      <c r="E201" s="164" t="s">
        <v>496</v>
      </c>
      <c r="F201" s="164" t="s">
        <v>2053</v>
      </c>
      <c r="G201" s="164">
        <v>9.1070279622060504E-2</v>
      </c>
      <c r="H201" s="164">
        <v>7.7790638489451197E-2</v>
      </c>
    </row>
    <row r="202" spans="2:26" x14ac:dyDescent="0.35">
      <c r="B202" s="164" t="s">
        <v>22</v>
      </c>
      <c r="C202" s="164" t="s">
        <v>1027</v>
      </c>
      <c r="D202" s="164" t="s">
        <v>2052</v>
      </c>
      <c r="E202" s="164" t="s">
        <v>2054</v>
      </c>
      <c r="F202" s="164" t="s">
        <v>2053</v>
      </c>
      <c r="G202" s="164">
        <v>0.99983985307560796</v>
      </c>
      <c r="H202" s="164">
        <v>0.99972519418089101</v>
      </c>
    </row>
    <row r="203" spans="2:26" x14ac:dyDescent="0.35">
      <c r="B203" s="164" t="s">
        <v>22</v>
      </c>
      <c r="C203" s="164" t="s">
        <v>1027</v>
      </c>
      <c r="D203" s="164" t="s">
        <v>2052</v>
      </c>
      <c r="E203" s="164" t="s">
        <v>504</v>
      </c>
      <c r="F203" s="164" t="s">
        <v>2053</v>
      </c>
      <c r="G203" s="164">
        <v>1</v>
      </c>
      <c r="H203" s="164">
        <v>1</v>
      </c>
    </row>
    <row r="204" spans="2:26" x14ac:dyDescent="0.35">
      <c r="B204" s="164" t="s">
        <v>22</v>
      </c>
      <c r="C204" s="164" t="s">
        <v>1027</v>
      </c>
      <c r="D204" s="164" t="s">
        <v>2052</v>
      </c>
      <c r="E204" s="164" t="s">
        <v>2055</v>
      </c>
      <c r="F204" s="164" t="s">
        <v>2053</v>
      </c>
      <c r="G204" s="164">
        <v>0.73838163307904703</v>
      </c>
      <c r="H204" s="164">
        <v>0.65440441697433605</v>
      </c>
    </row>
    <row r="205" spans="2:26" x14ac:dyDescent="0.35">
      <c r="B205" s="164" t="s">
        <v>22</v>
      </c>
      <c r="C205" s="164" t="s">
        <v>1027</v>
      </c>
      <c r="D205" s="164" t="s">
        <v>2052</v>
      </c>
      <c r="E205" s="164" t="s">
        <v>1873</v>
      </c>
      <c r="F205" s="164" t="s">
        <v>2053</v>
      </c>
      <c r="G205" s="164">
        <v>1</v>
      </c>
      <c r="H205" s="164">
        <v>1</v>
      </c>
    </row>
    <row r="206" spans="2:26" x14ac:dyDescent="0.35">
      <c r="B206" s="164" t="s">
        <v>22</v>
      </c>
      <c r="C206" s="164" t="s">
        <v>1027</v>
      </c>
      <c r="D206" s="164" t="s">
        <v>2052</v>
      </c>
      <c r="E206" s="164" t="s">
        <v>496</v>
      </c>
      <c r="F206" s="164" t="s">
        <v>2056</v>
      </c>
      <c r="G206" s="164">
        <v>9.1070279622060504E-2</v>
      </c>
      <c r="H206" s="164">
        <v>7.7790638489451197E-2</v>
      </c>
    </row>
    <row r="207" spans="2:26" x14ac:dyDescent="0.35">
      <c r="B207" s="164" t="s">
        <v>22</v>
      </c>
      <c r="C207" s="164" t="s">
        <v>1027</v>
      </c>
      <c r="D207" s="164" t="s">
        <v>2052</v>
      </c>
      <c r="E207" s="164" t="s">
        <v>2054</v>
      </c>
      <c r="F207" s="164" t="s">
        <v>2056</v>
      </c>
      <c r="G207" s="164">
        <v>0.99983985307560796</v>
      </c>
      <c r="H207" s="164">
        <v>0.99972519418089101</v>
      </c>
    </row>
    <row r="208" spans="2:26" x14ac:dyDescent="0.35">
      <c r="B208" s="164" t="s">
        <v>22</v>
      </c>
      <c r="C208" s="164" t="s">
        <v>1027</v>
      </c>
      <c r="D208" s="164" t="s">
        <v>2052</v>
      </c>
      <c r="E208" s="164" t="s">
        <v>504</v>
      </c>
      <c r="F208" s="164" t="s">
        <v>2056</v>
      </c>
      <c r="G208" s="164">
        <v>1</v>
      </c>
      <c r="H208" s="164">
        <v>1</v>
      </c>
    </row>
    <row r="209" spans="2:8" x14ac:dyDescent="0.35">
      <c r="B209" s="164" t="s">
        <v>22</v>
      </c>
      <c r="C209" s="164" t="s">
        <v>1027</v>
      </c>
      <c r="D209" s="164" t="s">
        <v>2052</v>
      </c>
      <c r="E209" s="164" t="s">
        <v>2055</v>
      </c>
      <c r="F209" s="164" t="s">
        <v>2056</v>
      </c>
      <c r="G209" s="164">
        <v>0.73838163307904703</v>
      </c>
      <c r="H209" s="164">
        <v>0.65440441697433605</v>
      </c>
    </row>
    <row r="210" spans="2:8" x14ac:dyDescent="0.35">
      <c r="B210" s="164" t="s">
        <v>22</v>
      </c>
      <c r="C210" s="164" t="s">
        <v>1027</v>
      </c>
      <c r="D210" s="164" t="s">
        <v>2052</v>
      </c>
      <c r="E210" s="164" t="s">
        <v>1873</v>
      </c>
      <c r="F210" s="164" t="s">
        <v>2056</v>
      </c>
      <c r="G210" s="164">
        <v>1</v>
      </c>
      <c r="H210" s="164">
        <v>1</v>
      </c>
    </row>
    <row r="211" spans="2:8" x14ac:dyDescent="0.35">
      <c r="B211" s="164" t="s">
        <v>22</v>
      </c>
      <c r="C211" s="164" t="s">
        <v>1027</v>
      </c>
      <c r="D211" s="164" t="s">
        <v>514</v>
      </c>
      <c r="E211" s="164" t="s">
        <v>496</v>
      </c>
      <c r="F211" s="164" t="s">
        <v>2057</v>
      </c>
      <c r="G211" s="164">
        <v>9.33218667834536E-3</v>
      </c>
      <c r="H211" s="164">
        <v>7.8061928454367397E-3</v>
      </c>
    </row>
    <row r="212" spans="2:8" x14ac:dyDescent="0.35">
      <c r="B212" s="164" t="s">
        <v>22</v>
      </c>
      <c r="C212" s="164" t="s">
        <v>1027</v>
      </c>
      <c r="D212" s="164" t="s">
        <v>514</v>
      </c>
      <c r="E212" s="164" t="s">
        <v>2054</v>
      </c>
      <c r="F212" s="164" t="s">
        <v>2057</v>
      </c>
      <c r="G212" s="164">
        <v>0.99954035980156497</v>
      </c>
      <c r="H212" s="164">
        <v>0.99991088835709596</v>
      </c>
    </row>
    <row r="213" spans="2:8" x14ac:dyDescent="0.35">
      <c r="B213" s="164" t="s">
        <v>22</v>
      </c>
      <c r="C213" s="164" t="s">
        <v>1027</v>
      </c>
      <c r="D213" s="164" t="s">
        <v>514</v>
      </c>
      <c r="E213" s="164" t="s">
        <v>504</v>
      </c>
      <c r="F213" s="164" t="s">
        <v>2057</v>
      </c>
      <c r="G213" s="164">
        <v>1</v>
      </c>
      <c r="H213" s="164">
        <v>1</v>
      </c>
    </row>
    <row r="214" spans="2:8" x14ac:dyDescent="0.35">
      <c r="B214" s="164" t="s">
        <v>22</v>
      </c>
      <c r="C214" s="164" t="s">
        <v>1027</v>
      </c>
      <c r="D214" s="164" t="s">
        <v>514</v>
      </c>
      <c r="E214" s="164" t="s">
        <v>2055</v>
      </c>
      <c r="F214" s="164" t="s">
        <v>2057</v>
      </c>
      <c r="G214" s="164">
        <v>0.51469297692439198</v>
      </c>
      <c r="H214" s="164">
        <v>0.30594943668147101</v>
      </c>
    </row>
    <row r="215" spans="2:8" x14ac:dyDescent="0.35">
      <c r="B215" s="164" t="s">
        <v>22</v>
      </c>
      <c r="C215" s="164" t="s">
        <v>1027</v>
      </c>
      <c r="D215" s="164" t="s">
        <v>514</v>
      </c>
      <c r="E215" s="164" t="s">
        <v>1873</v>
      </c>
      <c r="F215" s="164" t="s">
        <v>2057</v>
      </c>
      <c r="G215" s="164">
        <v>0.75541724217295902</v>
      </c>
      <c r="H215" s="164">
        <v>0.91139490285524605</v>
      </c>
    </row>
    <row r="216" spans="2:8" x14ac:dyDescent="0.35">
      <c r="B216" s="164" t="s">
        <v>25</v>
      </c>
      <c r="C216" s="164" t="s">
        <v>1027</v>
      </c>
      <c r="D216" s="164" t="s">
        <v>2052</v>
      </c>
      <c r="E216" s="164" t="s">
        <v>496</v>
      </c>
      <c r="F216" s="164" t="s">
        <v>2053</v>
      </c>
      <c r="G216" s="164">
        <v>1.42872607794768E-2</v>
      </c>
      <c r="H216" s="164">
        <v>1.6896862873626899E-2</v>
      </c>
    </row>
    <row r="217" spans="2:8" x14ac:dyDescent="0.35">
      <c r="B217" s="164" t="s">
        <v>25</v>
      </c>
      <c r="C217" s="164" t="s">
        <v>1027</v>
      </c>
      <c r="D217" s="164" t="s">
        <v>2052</v>
      </c>
      <c r="E217" s="164" t="s">
        <v>2054</v>
      </c>
      <c r="F217" s="164" t="s">
        <v>2053</v>
      </c>
      <c r="G217" s="164">
        <v>0.99897636385958399</v>
      </c>
      <c r="H217" s="164">
        <v>0.99860234327216102</v>
      </c>
    </row>
    <row r="218" spans="2:8" x14ac:dyDescent="0.35">
      <c r="B218" s="164" t="s">
        <v>25</v>
      </c>
      <c r="C218" s="164" t="s">
        <v>1027</v>
      </c>
      <c r="D218" s="164" t="s">
        <v>2052</v>
      </c>
      <c r="E218" s="164" t="s">
        <v>504</v>
      </c>
      <c r="F218" s="164" t="s">
        <v>2053</v>
      </c>
      <c r="G218" s="164">
        <v>1</v>
      </c>
      <c r="H218" s="164">
        <v>1</v>
      </c>
    </row>
    <row r="219" spans="2:8" x14ac:dyDescent="0.35">
      <c r="B219" s="164" t="s">
        <v>25</v>
      </c>
      <c r="C219" s="164" t="s">
        <v>1027</v>
      </c>
      <c r="D219" s="164" t="s">
        <v>2052</v>
      </c>
      <c r="E219" s="164" t="s">
        <v>2055</v>
      </c>
      <c r="F219" s="164" t="s">
        <v>2053</v>
      </c>
      <c r="G219" s="164">
        <v>0.31541971127989499</v>
      </c>
      <c r="H219" s="164">
        <v>0.27846575435682402</v>
      </c>
    </row>
    <row r="220" spans="2:8" x14ac:dyDescent="0.35">
      <c r="B220" s="164" t="s">
        <v>25</v>
      </c>
      <c r="C220" s="164" t="s">
        <v>1027</v>
      </c>
      <c r="D220" s="164" t="s">
        <v>2052</v>
      </c>
      <c r="E220" s="164" t="s">
        <v>1873</v>
      </c>
      <c r="F220" s="164" t="s">
        <v>2053</v>
      </c>
      <c r="G220" s="164">
        <v>1</v>
      </c>
      <c r="H220" s="164">
        <v>1</v>
      </c>
    </row>
    <row r="221" spans="2:8" x14ac:dyDescent="0.35">
      <c r="B221" s="164" t="s">
        <v>25</v>
      </c>
      <c r="C221" s="164" t="s">
        <v>1027</v>
      </c>
      <c r="D221" s="164" t="s">
        <v>2052</v>
      </c>
      <c r="E221" s="164" t="s">
        <v>496</v>
      </c>
      <c r="F221" s="164" t="s">
        <v>2056</v>
      </c>
      <c r="G221" s="164">
        <v>1.42872607794768E-2</v>
      </c>
      <c r="H221" s="164">
        <v>1.6896862873626899E-2</v>
      </c>
    </row>
    <row r="222" spans="2:8" x14ac:dyDescent="0.35">
      <c r="B222" s="164" t="s">
        <v>25</v>
      </c>
      <c r="C222" s="164" t="s">
        <v>1027</v>
      </c>
      <c r="D222" s="164" t="s">
        <v>2052</v>
      </c>
      <c r="E222" s="164" t="s">
        <v>2054</v>
      </c>
      <c r="F222" s="164" t="s">
        <v>2056</v>
      </c>
      <c r="G222" s="164">
        <v>0.99897636385958399</v>
      </c>
      <c r="H222" s="164">
        <v>0.99860234327216102</v>
      </c>
    </row>
    <row r="223" spans="2:8" x14ac:dyDescent="0.35">
      <c r="B223" s="164" t="s">
        <v>25</v>
      </c>
      <c r="C223" s="164" t="s">
        <v>1027</v>
      </c>
      <c r="D223" s="164" t="s">
        <v>2052</v>
      </c>
      <c r="E223" s="164" t="s">
        <v>504</v>
      </c>
      <c r="F223" s="164" t="s">
        <v>2056</v>
      </c>
      <c r="G223" s="164">
        <v>1</v>
      </c>
      <c r="H223" s="164">
        <v>1</v>
      </c>
    </row>
    <row r="224" spans="2:8" x14ac:dyDescent="0.35">
      <c r="B224" s="164" t="s">
        <v>25</v>
      </c>
      <c r="C224" s="164" t="s">
        <v>1027</v>
      </c>
      <c r="D224" s="164" t="s">
        <v>2052</v>
      </c>
      <c r="E224" s="164" t="s">
        <v>2055</v>
      </c>
      <c r="F224" s="164" t="s">
        <v>2056</v>
      </c>
      <c r="G224" s="164">
        <v>0.31541971127989499</v>
      </c>
      <c r="H224" s="164">
        <v>0.27846575435682402</v>
      </c>
    </row>
    <row r="225" spans="2:8" x14ac:dyDescent="0.35">
      <c r="B225" s="164" t="s">
        <v>25</v>
      </c>
      <c r="C225" s="164" t="s">
        <v>1027</v>
      </c>
      <c r="D225" s="164" t="s">
        <v>2052</v>
      </c>
      <c r="E225" s="164" t="s">
        <v>1873</v>
      </c>
      <c r="F225" s="164" t="s">
        <v>2056</v>
      </c>
      <c r="G225" s="164">
        <v>1</v>
      </c>
      <c r="H225" s="164">
        <v>1</v>
      </c>
    </row>
    <row r="226" spans="2:8" x14ac:dyDescent="0.35">
      <c r="B226" s="164" t="s">
        <v>25</v>
      </c>
      <c r="C226" s="164" t="s">
        <v>1027</v>
      </c>
      <c r="D226" s="164" t="s">
        <v>514</v>
      </c>
      <c r="E226" s="164" t="s">
        <v>496</v>
      </c>
      <c r="F226" s="164" t="s">
        <v>2057</v>
      </c>
      <c r="G226" s="164">
        <v>2.95572015477686E-3</v>
      </c>
      <c r="H226" s="164">
        <v>2.2812584087877098E-3</v>
      </c>
    </row>
    <row r="227" spans="2:8" x14ac:dyDescent="0.35">
      <c r="B227" s="164" t="s">
        <v>25</v>
      </c>
      <c r="C227" s="164" t="s">
        <v>1027</v>
      </c>
      <c r="D227" s="164" t="s">
        <v>514</v>
      </c>
      <c r="E227" s="164" t="s">
        <v>2054</v>
      </c>
      <c r="F227" s="164" t="s">
        <v>2057</v>
      </c>
      <c r="G227" s="164">
        <v>0.99532602650133795</v>
      </c>
      <c r="H227" s="164">
        <v>0.99833888447312003</v>
      </c>
    </row>
    <row r="228" spans="2:8" x14ac:dyDescent="0.35">
      <c r="B228" s="164" t="s">
        <v>25</v>
      </c>
      <c r="C228" s="164" t="s">
        <v>1027</v>
      </c>
      <c r="D228" s="164" t="s">
        <v>514</v>
      </c>
      <c r="E228" s="164" t="s">
        <v>504</v>
      </c>
      <c r="F228" s="164" t="s">
        <v>2057</v>
      </c>
      <c r="G228" s="164">
        <v>1</v>
      </c>
      <c r="H228" s="164">
        <v>1</v>
      </c>
    </row>
    <row r="229" spans="2:8" x14ac:dyDescent="0.35">
      <c r="B229" s="164" t="s">
        <v>25</v>
      </c>
      <c r="C229" s="164" t="s">
        <v>1027</v>
      </c>
      <c r="D229" s="164" t="s">
        <v>514</v>
      </c>
      <c r="E229" s="164" t="s">
        <v>2055</v>
      </c>
      <c r="F229" s="164" t="s">
        <v>2057</v>
      </c>
      <c r="G229" s="164">
        <v>0.27504129818081802</v>
      </c>
      <c r="H229" s="164">
        <v>0.163449098410272</v>
      </c>
    </row>
    <row r="230" spans="2:8" x14ac:dyDescent="0.35">
      <c r="B230" s="164" t="s">
        <v>25</v>
      </c>
      <c r="C230" s="164" t="s">
        <v>1027</v>
      </c>
      <c r="D230" s="164" t="s">
        <v>514</v>
      </c>
      <c r="E230" s="164" t="s">
        <v>1873</v>
      </c>
      <c r="F230" s="164" t="s">
        <v>2057</v>
      </c>
      <c r="G230" s="164">
        <v>0.51621990074156299</v>
      </c>
      <c r="H230" s="164">
        <v>0.78257081852510102</v>
      </c>
    </row>
    <row r="231" spans="2:8" x14ac:dyDescent="0.35">
      <c r="B231" s="164" t="s">
        <v>28</v>
      </c>
      <c r="C231" s="164" t="s">
        <v>1027</v>
      </c>
      <c r="D231" s="164" t="s">
        <v>2052</v>
      </c>
      <c r="E231" s="164" t="s">
        <v>496</v>
      </c>
      <c r="F231" s="164" t="s">
        <v>2053</v>
      </c>
      <c r="G231" s="164">
        <v>5.4131096088364097E-2</v>
      </c>
      <c r="H231" s="164">
        <v>4.9646710216036997E-2</v>
      </c>
    </row>
    <row r="232" spans="2:8" x14ac:dyDescent="0.35">
      <c r="B232" s="164" t="s">
        <v>28</v>
      </c>
      <c r="C232" s="164" t="s">
        <v>1027</v>
      </c>
      <c r="D232" s="164" t="s">
        <v>2052</v>
      </c>
      <c r="E232" s="164" t="s">
        <v>2054</v>
      </c>
      <c r="F232" s="164" t="s">
        <v>2053</v>
      </c>
      <c r="G232" s="164">
        <v>0.99972836134471399</v>
      </c>
      <c r="H232" s="164">
        <v>0.99955632296561003</v>
      </c>
    </row>
    <row r="233" spans="2:8" x14ac:dyDescent="0.35">
      <c r="B233" s="164" t="s">
        <v>28</v>
      </c>
      <c r="C233" s="164" t="s">
        <v>1027</v>
      </c>
      <c r="D233" s="164" t="s">
        <v>2052</v>
      </c>
      <c r="E233" s="164" t="s">
        <v>504</v>
      </c>
      <c r="F233" s="164" t="s">
        <v>2053</v>
      </c>
      <c r="G233" s="164">
        <v>1</v>
      </c>
      <c r="H233" s="164">
        <v>1</v>
      </c>
    </row>
    <row r="234" spans="2:8" x14ac:dyDescent="0.35">
      <c r="B234" s="164" t="s">
        <v>28</v>
      </c>
      <c r="C234" s="164" t="s">
        <v>1027</v>
      </c>
      <c r="D234" s="164" t="s">
        <v>2052</v>
      </c>
      <c r="E234" s="164" t="s">
        <v>2055</v>
      </c>
      <c r="F234" s="164" t="s">
        <v>2053</v>
      </c>
      <c r="G234" s="164">
        <v>0.62811345838070998</v>
      </c>
      <c r="H234" s="164">
        <v>0.54264304584017098</v>
      </c>
    </row>
    <row r="235" spans="2:8" x14ac:dyDescent="0.35">
      <c r="B235" s="164" t="s">
        <v>28</v>
      </c>
      <c r="C235" s="164" t="s">
        <v>1027</v>
      </c>
      <c r="D235" s="164" t="s">
        <v>2052</v>
      </c>
      <c r="E235" s="164" t="s">
        <v>1873</v>
      </c>
      <c r="F235" s="164" t="s">
        <v>2053</v>
      </c>
      <c r="G235" s="164">
        <v>1</v>
      </c>
      <c r="H235" s="164">
        <v>1</v>
      </c>
    </row>
    <row r="236" spans="2:8" x14ac:dyDescent="0.35">
      <c r="B236" s="164" t="s">
        <v>28</v>
      </c>
      <c r="C236" s="164" t="s">
        <v>1027</v>
      </c>
      <c r="D236" s="164" t="s">
        <v>2052</v>
      </c>
      <c r="E236" s="164" t="s">
        <v>496</v>
      </c>
      <c r="F236" s="164" t="s">
        <v>2056</v>
      </c>
      <c r="G236" s="164">
        <v>5.4131096088364097E-2</v>
      </c>
      <c r="H236" s="164">
        <v>4.9646710216036997E-2</v>
      </c>
    </row>
    <row r="237" spans="2:8" x14ac:dyDescent="0.35">
      <c r="B237" s="164" t="s">
        <v>28</v>
      </c>
      <c r="C237" s="164" t="s">
        <v>1027</v>
      </c>
      <c r="D237" s="164" t="s">
        <v>2052</v>
      </c>
      <c r="E237" s="164" t="s">
        <v>2054</v>
      </c>
      <c r="F237" s="164" t="s">
        <v>2056</v>
      </c>
      <c r="G237" s="164">
        <v>0.99972836134471399</v>
      </c>
      <c r="H237" s="164">
        <v>0.99955632296561003</v>
      </c>
    </row>
    <row r="238" spans="2:8" x14ac:dyDescent="0.35">
      <c r="B238" s="164" t="s">
        <v>28</v>
      </c>
      <c r="C238" s="164" t="s">
        <v>1027</v>
      </c>
      <c r="D238" s="164" t="s">
        <v>2052</v>
      </c>
      <c r="E238" s="164" t="s">
        <v>504</v>
      </c>
      <c r="F238" s="164" t="s">
        <v>2056</v>
      </c>
      <c r="G238" s="164">
        <v>1</v>
      </c>
      <c r="H238" s="164">
        <v>1</v>
      </c>
    </row>
    <row r="239" spans="2:8" x14ac:dyDescent="0.35">
      <c r="B239" s="164" t="s">
        <v>28</v>
      </c>
      <c r="C239" s="164" t="s">
        <v>1027</v>
      </c>
      <c r="D239" s="164" t="s">
        <v>2052</v>
      </c>
      <c r="E239" s="164" t="s">
        <v>2055</v>
      </c>
      <c r="F239" s="164" t="s">
        <v>2056</v>
      </c>
      <c r="G239" s="164">
        <v>0.62811345838070998</v>
      </c>
      <c r="H239" s="164">
        <v>0.54264304584017098</v>
      </c>
    </row>
    <row r="240" spans="2:8" x14ac:dyDescent="0.35">
      <c r="B240" s="164" t="s">
        <v>28</v>
      </c>
      <c r="C240" s="164" t="s">
        <v>1027</v>
      </c>
      <c r="D240" s="164" t="s">
        <v>2052</v>
      </c>
      <c r="E240" s="164" t="s">
        <v>1873</v>
      </c>
      <c r="F240" s="164" t="s">
        <v>2056</v>
      </c>
      <c r="G240" s="164">
        <v>1</v>
      </c>
      <c r="H240" s="164">
        <v>1</v>
      </c>
    </row>
    <row r="241" spans="2:8" x14ac:dyDescent="0.35">
      <c r="B241" s="164" t="s">
        <v>28</v>
      </c>
      <c r="C241" s="164" t="s">
        <v>1027</v>
      </c>
      <c r="D241" s="164" t="s">
        <v>514</v>
      </c>
      <c r="E241" s="164" t="s">
        <v>496</v>
      </c>
      <c r="F241" s="164" t="s">
        <v>2057</v>
      </c>
      <c r="G241" s="164">
        <v>6.4152815489895397E-3</v>
      </c>
      <c r="H241" s="164">
        <v>5.1420779382121001E-3</v>
      </c>
    </row>
    <row r="242" spans="2:8" x14ac:dyDescent="0.35">
      <c r="B242" s="164" t="s">
        <v>28</v>
      </c>
      <c r="C242" s="164" t="s">
        <v>1027</v>
      </c>
      <c r="D242" s="164" t="s">
        <v>514</v>
      </c>
      <c r="E242" s="164" t="s">
        <v>2054</v>
      </c>
      <c r="F242" s="164" t="s">
        <v>2057</v>
      </c>
      <c r="G242" s="164">
        <v>0.99882644111241303</v>
      </c>
      <c r="H242" s="164">
        <v>0.99964411206829196</v>
      </c>
    </row>
    <row r="243" spans="2:8" x14ac:dyDescent="0.35">
      <c r="B243" s="164" t="s">
        <v>28</v>
      </c>
      <c r="C243" s="164" t="s">
        <v>1027</v>
      </c>
      <c r="D243" s="164" t="s">
        <v>514</v>
      </c>
      <c r="E243" s="164" t="s">
        <v>504</v>
      </c>
      <c r="F243" s="164" t="s">
        <v>2057</v>
      </c>
      <c r="G243" s="164">
        <v>1</v>
      </c>
      <c r="H243" s="164">
        <v>1</v>
      </c>
    </row>
    <row r="244" spans="2:8" x14ac:dyDescent="0.35">
      <c r="B244" s="164" t="s">
        <v>28</v>
      </c>
      <c r="C244" s="164" t="s">
        <v>1027</v>
      </c>
      <c r="D244" s="164" t="s">
        <v>514</v>
      </c>
      <c r="E244" s="164" t="s">
        <v>2055</v>
      </c>
      <c r="F244" s="164" t="s">
        <v>2057</v>
      </c>
      <c r="G244" s="164">
        <v>0.42841441724707702</v>
      </c>
      <c r="H244" s="164">
        <v>0.25064198421749301</v>
      </c>
    </row>
    <row r="245" spans="2:8" x14ac:dyDescent="0.35">
      <c r="B245" s="164" t="s">
        <v>28</v>
      </c>
      <c r="C245" s="164" t="s">
        <v>1027</v>
      </c>
      <c r="D245" s="164" t="s">
        <v>514</v>
      </c>
      <c r="E245" s="164" t="s">
        <v>1873</v>
      </c>
      <c r="F245" s="164" t="s">
        <v>2057</v>
      </c>
      <c r="G245" s="164">
        <v>0.68411479303539702</v>
      </c>
      <c r="H245" s="164">
        <v>0.87841437775288</v>
      </c>
    </row>
    <row r="246" spans="2:8" x14ac:dyDescent="0.35">
      <c r="B246" s="164" t="s">
        <v>30</v>
      </c>
      <c r="C246" s="164" t="s">
        <v>1027</v>
      </c>
      <c r="D246" s="164" t="s">
        <v>2052</v>
      </c>
      <c r="E246" s="164" t="s">
        <v>496</v>
      </c>
      <c r="F246" s="164" t="s">
        <v>2053</v>
      </c>
      <c r="G246" s="164">
        <v>1.8785734190099001E-2</v>
      </c>
      <c r="H246" s="164">
        <v>3.4909776946514398E-2</v>
      </c>
    </row>
    <row r="247" spans="2:8" x14ac:dyDescent="0.35">
      <c r="B247" s="164" t="s">
        <v>30</v>
      </c>
      <c r="C247" s="164" t="s">
        <v>1027</v>
      </c>
      <c r="D247" s="164" t="s">
        <v>2052</v>
      </c>
      <c r="E247" s="164" t="s">
        <v>2054</v>
      </c>
      <c r="F247" s="164" t="s">
        <v>2053</v>
      </c>
      <c r="G247" s="164">
        <v>0.99994150394830195</v>
      </c>
      <c r="H247" s="164">
        <v>0.99995840843016204</v>
      </c>
    </row>
    <row r="248" spans="2:8" x14ac:dyDescent="0.35">
      <c r="B248" s="164" t="s">
        <v>30</v>
      </c>
      <c r="C248" s="164" t="s">
        <v>1027</v>
      </c>
      <c r="D248" s="164" t="s">
        <v>2052</v>
      </c>
      <c r="E248" s="164" t="s">
        <v>504</v>
      </c>
      <c r="F248" s="164" t="s">
        <v>2053</v>
      </c>
      <c r="G248" s="164">
        <v>1</v>
      </c>
      <c r="H248" s="164">
        <v>1</v>
      </c>
    </row>
    <row r="249" spans="2:8" x14ac:dyDescent="0.35">
      <c r="B249" s="164" t="s">
        <v>30</v>
      </c>
      <c r="C249" s="164" t="s">
        <v>1027</v>
      </c>
      <c r="D249" s="164" t="s">
        <v>2052</v>
      </c>
      <c r="E249" s="164" t="s">
        <v>2055</v>
      </c>
      <c r="F249" s="164" t="s">
        <v>2053</v>
      </c>
      <c r="G249" s="164">
        <v>0.15817719372893899</v>
      </c>
      <c r="H249" s="164">
        <v>0.217702273123732</v>
      </c>
    </row>
    <row r="250" spans="2:8" x14ac:dyDescent="0.35">
      <c r="B250" s="164" t="s">
        <v>30</v>
      </c>
      <c r="C250" s="164" t="s">
        <v>1027</v>
      </c>
      <c r="D250" s="164" t="s">
        <v>2052</v>
      </c>
      <c r="E250" s="164" t="s">
        <v>1873</v>
      </c>
      <c r="F250" s="164" t="s">
        <v>2053</v>
      </c>
      <c r="G250" s="164">
        <v>1</v>
      </c>
      <c r="H250" s="164">
        <v>1</v>
      </c>
    </row>
    <row r="251" spans="2:8" x14ac:dyDescent="0.35">
      <c r="B251" s="164" t="s">
        <v>30</v>
      </c>
      <c r="C251" s="164" t="s">
        <v>1027</v>
      </c>
      <c r="D251" s="164" t="s">
        <v>2052</v>
      </c>
      <c r="E251" s="164" t="s">
        <v>496</v>
      </c>
      <c r="F251" s="164" t="s">
        <v>2056</v>
      </c>
      <c r="G251" s="164">
        <v>1.8785734190099001E-2</v>
      </c>
      <c r="H251" s="164">
        <v>3.4909776946514398E-2</v>
      </c>
    </row>
    <row r="252" spans="2:8" x14ac:dyDescent="0.35">
      <c r="B252" s="164" t="s">
        <v>30</v>
      </c>
      <c r="C252" s="164" t="s">
        <v>1027</v>
      </c>
      <c r="D252" s="164" t="s">
        <v>2052</v>
      </c>
      <c r="E252" s="164" t="s">
        <v>2054</v>
      </c>
      <c r="F252" s="164" t="s">
        <v>2056</v>
      </c>
      <c r="G252" s="164">
        <v>0.99994150394830195</v>
      </c>
      <c r="H252" s="164">
        <v>0.99995840843016204</v>
      </c>
    </row>
    <row r="253" spans="2:8" x14ac:dyDescent="0.35">
      <c r="B253" s="164" t="s">
        <v>30</v>
      </c>
      <c r="C253" s="164" t="s">
        <v>1027</v>
      </c>
      <c r="D253" s="164" t="s">
        <v>2052</v>
      </c>
      <c r="E253" s="164" t="s">
        <v>504</v>
      </c>
      <c r="F253" s="164" t="s">
        <v>2056</v>
      </c>
      <c r="G253" s="164">
        <v>1</v>
      </c>
      <c r="H253" s="164">
        <v>1</v>
      </c>
    </row>
    <row r="254" spans="2:8" x14ac:dyDescent="0.35">
      <c r="B254" s="164" t="s">
        <v>30</v>
      </c>
      <c r="C254" s="164" t="s">
        <v>1027</v>
      </c>
      <c r="D254" s="164" t="s">
        <v>2052</v>
      </c>
      <c r="E254" s="164" t="s">
        <v>2055</v>
      </c>
      <c r="F254" s="164" t="s">
        <v>2056</v>
      </c>
      <c r="G254" s="164">
        <v>0.15817719372893899</v>
      </c>
      <c r="H254" s="164">
        <v>0.217702273123732</v>
      </c>
    </row>
    <row r="255" spans="2:8" x14ac:dyDescent="0.35">
      <c r="B255" s="164" t="s">
        <v>30</v>
      </c>
      <c r="C255" s="164" t="s">
        <v>1027</v>
      </c>
      <c r="D255" s="164" t="s">
        <v>2052</v>
      </c>
      <c r="E255" s="164" t="s">
        <v>1873</v>
      </c>
      <c r="F255" s="164" t="s">
        <v>2056</v>
      </c>
      <c r="G255" s="164">
        <v>1</v>
      </c>
      <c r="H255" s="164">
        <v>1</v>
      </c>
    </row>
    <row r="256" spans="2:8" x14ac:dyDescent="0.35">
      <c r="B256" s="164" t="s">
        <v>30</v>
      </c>
      <c r="C256" s="164" t="s">
        <v>1027</v>
      </c>
      <c r="D256" s="164" t="s">
        <v>514</v>
      </c>
      <c r="E256" s="164" t="s">
        <v>496</v>
      </c>
      <c r="F256" s="164" t="s">
        <v>2057</v>
      </c>
      <c r="G256" s="164">
        <v>5.5692989418690698E-4</v>
      </c>
      <c r="H256" s="164">
        <v>5.1758463899959203E-4</v>
      </c>
    </row>
    <row r="257" spans="2:8" x14ac:dyDescent="0.35">
      <c r="B257" s="164" t="s">
        <v>30</v>
      </c>
      <c r="C257" s="164" t="s">
        <v>1027</v>
      </c>
      <c r="D257" s="164" t="s">
        <v>514</v>
      </c>
      <c r="E257" s="164" t="s">
        <v>2054</v>
      </c>
      <c r="F257" s="164" t="s">
        <v>2057</v>
      </c>
      <c r="G257" s="164">
        <v>0.99764375115778303</v>
      </c>
      <c r="H257" s="164">
        <v>0.99768725965199001</v>
      </c>
    </row>
    <row r="258" spans="2:8" x14ac:dyDescent="0.35">
      <c r="B258" s="164" t="s">
        <v>30</v>
      </c>
      <c r="C258" s="164" t="s">
        <v>1027</v>
      </c>
      <c r="D258" s="164" t="s">
        <v>514</v>
      </c>
      <c r="E258" s="164" t="s">
        <v>504</v>
      </c>
      <c r="F258" s="164" t="s">
        <v>2057</v>
      </c>
      <c r="G258" s="164">
        <v>1</v>
      </c>
      <c r="H258" s="164">
        <v>1</v>
      </c>
    </row>
    <row r="259" spans="2:8" x14ac:dyDescent="0.35">
      <c r="B259" s="164" t="s">
        <v>30</v>
      </c>
      <c r="C259" s="164" t="s">
        <v>1027</v>
      </c>
      <c r="D259" s="164" t="s">
        <v>514</v>
      </c>
      <c r="E259" s="164" t="s">
        <v>2055</v>
      </c>
      <c r="F259" s="164" t="s">
        <v>2057</v>
      </c>
      <c r="G259" s="164">
        <v>0.154359149912599</v>
      </c>
      <c r="H259" s="164">
        <v>0.10597932065148399</v>
      </c>
    </row>
    <row r="260" spans="2:8" x14ac:dyDescent="0.35">
      <c r="B260" s="164" t="s">
        <v>30</v>
      </c>
      <c r="C260" s="164" t="s">
        <v>1027</v>
      </c>
      <c r="D260" s="164" t="s">
        <v>514</v>
      </c>
      <c r="E260" s="164" t="s">
        <v>1873</v>
      </c>
      <c r="F260" s="164" t="s">
        <v>2057</v>
      </c>
      <c r="G260" s="164">
        <v>0.49510382086729698</v>
      </c>
      <c r="H260" s="164">
        <v>0.76491347902760998</v>
      </c>
    </row>
    <row r="261" spans="2:8" x14ac:dyDescent="0.35">
      <c r="B261" s="164" t="s">
        <v>33</v>
      </c>
      <c r="C261" s="164" t="s">
        <v>1027</v>
      </c>
      <c r="D261" s="164" t="s">
        <v>2052</v>
      </c>
      <c r="E261" s="164" t="s">
        <v>496</v>
      </c>
      <c r="F261" s="164" t="s">
        <v>2053</v>
      </c>
      <c r="G261" s="164">
        <v>7.8341475607513394E-2</v>
      </c>
      <c r="H261" s="164">
        <v>0.119249110020856</v>
      </c>
    </row>
    <row r="262" spans="2:8" x14ac:dyDescent="0.35">
      <c r="B262" s="164" t="s">
        <v>33</v>
      </c>
      <c r="C262" s="164" t="s">
        <v>1027</v>
      </c>
      <c r="D262" s="164" t="s">
        <v>2052</v>
      </c>
      <c r="E262" s="164" t="s">
        <v>2054</v>
      </c>
      <c r="F262" s="164" t="s">
        <v>2053</v>
      </c>
      <c r="G262" s="164">
        <v>0.99995405791914405</v>
      </c>
      <c r="H262" s="164">
        <v>0.99994155472080604</v>
      </c>
    </row>
    <row r="263" spans="2:8" x14ac:dyDescent="0.35">
      <c r="B263" s="164" t="s">
        <v>33</v>
      </c>
      <c r="C263" s="164" t="s">
        <v>1027</v>
      </c>
      <c r="D263" s="164" t="s">
        <v>2052</v>
      </c>
      <c r="E263" s="164" t="s">
        <v>504</v>
      </c>
      <c r="F263" s="164" t="s">
        <v>2053</v>
      </c>
      <c r="G263" s="164">
        <v>1</v>
      </c>
      <c r="H263" s="164">
        <v>1</v>
      </c>
    </row>
    <row r="264" spans="2:8" x14ac:dyDescent="0.35">
      <c r="B264" s="164" t="s">
        <v>33</v>
      </c>
      <c r="C264" s="164" t="s">
        <v>1027</v>
      </c>
      <c r="D264" s="164" t="s">
        <v>2052</v>
      </c>
      <c r="E264" s="164" t="s">
        <v>2055</v>
      </c>
      <c r="F264" s="164" t="s">
        <v>2053</v>
      </c>
      <c r="G264" s="164">
        <v>0.740758054153973</v>
      </c>
      <c r="H264" s="164">
        <v>0.77372657180910998</v>
      </c>
    </row>
    <row r="265" spans="2:8" x14ac:dyDescent="0.35">
      <c r="B265" s="164" t="s">
        <v>33</v>
      </c>
      <c r="C265" s="164" t="s">
        <v>1027</v>
      </c>
      <c r="D265" s="164" t="s">
        <v>2052</v>
      </c>
      <c r="E265" s="164" t="s">
        <v>1873</v>
      </c>
      <c r="F265" s="164" t="s">
        <v>2053</v>
      </c>
      <c r="G265" s="164">
        <v>1</v>
      </c>
      <c r="H265" s="164">
        <v>1</v>
      </c>
    </row>
    <row r="266" spans="2:8" x14ac:dyDescent="0.35">
      <c r="B266" s="164" t="s">
        <v>33</v>
      </c>
      <c r="C266" s="164" t="s">
        <v>1027</v>
      </c>
      <c r="D266" s="164" t="s">
        <v>2052</v>
      </c>
      <c r="E266" s="164" t="s">
        <v>496</v>
      </c>
      <c r="F266" s="164" t="s">
        <v>2056</v>
      </c>
      <c r="G266" s="164">
        <v>7.8341475607513394E-2</v>
      </c>
      <c r="H266" s="164">
        <v>0.119249110020856</v>
      </c>
    </row>
    <row r="267" spans="2:8" x14ac:dyDescent="0.35">
      <c r="B267" s="164" t="s">
        <v>33</v>
      </c>
      <c r="C267" s="164" t="s">
        <v>1027</v>
      </c>
      <c r="D267" s="164" t="s">
        <v>2052</v>
      </c>
      <c r="E267" s="164" t="s">
        <v>2054</v>
      </c>
      <c r="F267" s="164" t="s">
        <v>2056</v>
      </c>
      <c r="G267" s="164">
        <v>0.99995405791914405</v>
      </c>
      <c r="H267" s="164">
        <v>0.99994155472080604</v>
      </c>
    </row>
    <row r="268" spans="2:8" x14ac:dyDescent="0.35">
      <c r="B268" s="164" t="s">
        <v>33</v>
      </c>
      <c r="C268" s="164" t="s">
        <v>1027</v>
      </c>
      <c r="D268" s="164" t="s">
        <v>2052</v>
      </c>
      <c r="E268" s="164" t="s">
        <v>504</v>
      </c>
      <c r="F268" s="164" t="s">
        <v>2056</v>
      </c>
      <c r="G268" s="164">
        <v>1</v>
      </c>
      <c r="H268" s="164">
        <v>1</v>
      </c>
    </row>
    <row r="269" spans="2:8" x14ac:dyDescent="0.35">
      <c r="B269" s="164" t="s">
        <v>33</v>
      </c>
      <c r="C269" s="164" t="s">
        <v>1027</v>
      </c>
      <c r="D269" s="164" t="s">
        <v>2052</v>
      </c>
      <c r="E269" s="164" t="s">
        <v>2055</v>
      </c>
      <c r="F269" s="164" t="s">
        <v>2056</v>
      </c>
      <c r="G269" s="164">
        <v>0.740758054153973</v>
      </c>
      <c r="H269" s="164">
        <v>0.77372657180910998</v>
      </c>
    </row>
    <row r="270" spans="2:8" x14ac:dyDescent="0.35">
      <c r="B270" s="164" t="s">
        <v>33</v>
      </c>
      <c r="C270" s="164" t="s">
        <v>1027</v>
      </c>
      <c r="D270" s="164" t="s">
        <v>2052</v>
      </c>
      <c r="E270" s="164" t="s">
        <v>1873</v>
      </c>
      <c r="F270" s="164" t="s">
        <v>2056</v>
      </c>
      <c r="G270" s="164">
        <v>1</v>
      </c>
      <c r="H270" s="164">
        <v>1</v>
      </c>
    </row>
    <row r="271" spans="2:8" x14ac:dyDescent="0.35">
      <c r="B271" s="164" t="s">
        <v>33</v>
      </c>
      <c r="C271" s="164" t="s">
        <v>1027</v>
      </c>
      <c r="D271" s="164" t="s">
        <v>514</v>
      </c>
      <c r="E271" s="164" t="s">
        <v>496</v>
      </c>
      <c r="F271" s="164" t="s">
        <v>2057</v>
      </c>
      <c r="G271" s="164">
        <v>7.6039536883200304E-3</v>
      </c>
      <c r="H271" s="164">
        <v>5.8206087444847704E-3</v>
      </c>
    </row>
    <row r="272" spans="2:8" x14ac:dyDescent="0.35">
      <c r="B272" s="164" t="s">
        <v>33</v>
      </c>
      <c r="C272" s="164" t="s">
        <v>1027</v>
      </c>
      <c r="D272" s="164" t="s">
        <v>514</v>
      </c>
      <c r="E272" s="164" t="s">
        <v>2054</v>
      </c>
      <c r="F272" s="164" t="s">
        <v>2057</v>
      </c>
      <c r="G272" s="164">
        <v>0.99999465895849504</v>
      </c>
      <c r="H272" s="164">
        <v>0.99999798007479901</v>
      </c>
    </row>
    <row r="273" spans="2:8" x14ac:dyDescent="0.35">
      <c r="B273" s="164" t="s">
        <v>33</v>
      </c>
      <c r="C273" s="164" t="s">
        <v>1027</v>
      </c>
      <c r="D273" s="164" t="s">
        <v>514</v>
      </c>
      <c r="E273" s="164" t="s">
        <v>504</v>
      </c>
      <c r="F273" s="164" t="s">
        <v>2057</v>
      </c>
      <c r="G273" s="164">
        <v>1</v>
      </c>
      <c r="H273" s="164">
        <v>1</v>
      </c>
    </row>
    <row r="274" spans="2:8" x14ac:dyDescent="0.35">
      <c r="B274" s="164" t="s">
        <v>33</v>
      </c>
      <c r="C274" s="164" t="s">
        <v>1027</v>
      </c>
      <c r="D274" s="164" t="s">
        <v>514</v>
      </c>
      <c r="E274" s="164" t="s">
        <v>2055</v>
      </c>
      <c r="F274" s="164" t="s">
        <v>2057</v>
      </c>
      <c r="G274" s="164">
        <v>0.54733982159327998</v>
      </c>
      <c r="H274" s="164">
        <v>0.36275747233972</v>
      </c>
    </row>
    <row r="275" spans="2:8" x14ac:dyDescent="0.35">
      <c r="B275" s="164" t="s">
        <v>33</v>
      </c>
      <c r="C275" s="164" t="s">
        <v>1027</v>
      </c>
      <c r="D275" s="164" t="s">
        <v>514</v>
      </c>
      <c r="E275" s="164" t="s">
        <v>1873</v>
      </c>
      <c r="F275" s="164" t="s">
        <v>2057</v>
      </c>
      <c r="G275" s="164">
        <v>0.75525812875926901</v>
      </c>
      <c r="H275" s="164">
        <v>0.86883851344673302</v>
      </c>
    </row>
    <row r="276" spans="2:8" x14ac:dyDescent="0.35">
      <c r="B276" s="164" t="s">
        <v>36</v>
      </c>
      <c r="C276" s="164" t="s">
        <v>1027</v>
      </c>
      <c r="D276" s="164" t="s">
        <v>2052</v>
      </c>
      <c r="E276" s="164" t="s">
        <v>496</v>
      </c>
      <c r="F276" s="164" t="s">
        <v>2053</v>
      </c>
      <c r="G276" s="164">
        <v>7.1723756108245204E-2</v>
      </c>
      <c r="H276" s="164">
        <v>8.6477636128984403E-2</v>
      </c>
    </row>
    <row r="277" spans="2:8" x14ac:dyDescent="0.35">
      <c r="B277" s="164" t="s">
        <v>36</v>
      </c>
      <c r="C277" s="164" t="s">
        <v>1027</v>
      </c>
      <c r="D277" s="164" t="s">
        <v>2052</v>
      </c>
      <c r="E277" s="164" t="s">
        <v>2054</v>
      </c>
      <c r="F277" s="164" t="s">
        <v>2053</v>
      </c>
      <c r="G277" s="164">
        <v>0.99999986366762805</v>
      </c>
      <c r="H277" s="164">
        <v>0.99999983096737499</v>
      </c>
    </row>
    <row r="278" spans="2:8" x14ac:dyDescent="0.35">
      <c r="B278" s="164" t="s">
        <v>36</v>
      </c>
      <c r="C278" s="164" t="s">
        <v>1027</v>
      </c>
      <c r="D278" s="164" t="s">
        <v>2052</v>
      </c>
      <c r="E278" s="164" t="s">
        <v>504</v>
      </c>
      <c r="F278" s="164" t="s">
        <v>2053</v>
      </c>
      <c r="G278" s="164">
        <v>1</v>
      </c>
      <c r="H278" s="164">
        <v>1</v>
      </c>
    </row>
    <row r="279" spans="2:8" x14ac:dyDescent="0.35">
      <c r="B279" s="164" t="s">
        <v>36</v>
      </c>
      <c r="C279" s="164" t="s">
        <v>1027</v>
      </c>
      <c r="D279" s="164" t="s">
        <v>2052</v>
      </c>
      <c r="E279" s="164" t="s">
        <v>2055</v>
      </c>
      <c r="F279" s="164" t="s">
        <v>2053</v>
      </c>
      <c r="G279" s="164">
        <v>0.763057311643626</v>
      </c>
      <c r="H279" s="164">
        <v>0.69059433466658104</v>
      </c>
    </row>
    <row r="280" spans="2:8" x14ac:dyDescent="0.35">
      <c r="B280" s="164" t="s">
        <v>36</v>
      </c>
      <c r="C280" s="164" t="s">
        <v>1027</v>
      </c>
      <c r="D280" s="164" t="s">
        <v>2052</v>
      </c>
      <c r="E280" s="164" t="s">
        <v>1873</v>
      </c>
      <c r="F280" s="164" t="s">
        <v>2053</v>
      </c>
      <c r="G280" s="164">
        <v>1</v>
      </c>
      <c r="H280" s="164">
        <v>1</v>
      </c>
    </row>
    <row r="281" spans="2:8" x14ac:dyDescent="0.35">
      <c r="B281" s="164" t="s">
        <v>36</v>
      </c>
      <c r="C281" s="164" t="s">
        <v>1027</v>
      </c>
      <c r="D281" s="164" t="s">
        <v>2052</v>
      </c>
      <c r="E281" s="164" t="s">
        <v>496</v>
      </c>
      <c r="F281" s="164" t="s">
        <v>2056</v>
      </c>
      <c r="G281" s="164">
        <v>7.1723756108245093E-2</v>
      </c>
      <c r="H281" s="164">
        <v>8.64776361289845E-2</v>
      </c>
    </row>
    <row r="282" spans="2:8" x14ac:dyDescent="0.35">
      <c r="B282" s="164" t="s">
        <v>36</v>
      </c>
      <c r="C282" s="164" t="s">
        <v>1027</v>
      </c>
      <c r="D282" s="164" t="s">
        <v>2052</v>
      </c>
      <c r="E282" s="164" t="s">
        <v>2054</v>
      </c>
      <c r="F282" s="164" t="s">
        <v>2056</v>
      </c>
      <c r="G282" s="164">
        <v>0.99999986366762805</v>
      </c>
      <c r="H282" s="164">
        <v>0.99999983096737499</v>
      </c>
    </row>
    <row r="283" spans="2:8" x14ac:dyDescent="0.35">
      <c r="B283" s="164" t="s">
        <v>36</v>
      </c>
      <c r="C283" s="164" t="s">
        <v>1027</v>
      </c>
      <c r="D283" s="164" t="s">
        <v>2052</v>
      </c>
      <c r="E283" s="164" t="s">
        <v>504</v>
      </c>
      <c r="F283" s="164" t="s">
        <v>2056</v>
      </c>
      <c r="G283" s="164">
        <v>1</v>
      </c>
      <c r="H283" s="164">
        <v>1</v>
      </c>
    </row>
    <row r="284" spans="2:8" x14ac:dyDescent="0.35">
      <c r="B284" s="164" t="s">
        <v>36</v>
      </c>
      <c r="C284" s="164" t="s">
        <v>1027</v>
      </c>
      <c r="D284" s="164" t="s">
        <v>2052</v>
      </c>
      <c r="E284" s="164" t="s">
        <v>2055</v>
      </c>
      <c r="F284" s="164" t="s">
        <v>2056</v>
      </c>
      <c r="G284" s="164">
        <v>0.763057311643626</v>
      </c>
      <c r="H284" s="164">
        <v>0.69059433466658104</v>
      </c>
    </row>
    <row r="285" spans="2:8" x14ac:dyDescent="0.35">
      <c r="B285" s="164" t="s">
        <v>36</v>
      </c>
      <c r="C285" s="164" t="s">
        <v>1027</v>
      </c>
      <c r="D285" s="164" t="s">
        <v>2052</v>
      </c>
      <c r="E285" s="164" t="s">
        <v>1873</v>
      </c>
      <c r="F285" s="164" t="s">
        <v>2056</v>
      </c>
      <c r="G285" s="164">
        <v>1</v>
      </c>
      <c r="H285" s="164">
        <v>1</v>
      </c>
    </row>
    <row r="286" spans="2:8" x14ac:dyDescent="0.35">
      <c r="B286" s="164" t="s">
        <v>36</v>
      </c>
      <c r="C286" s="164" t="s">
        <v>1027</v>
      </c>
      <c r="D286" s="164" t="s">
        <v>514</v>
      </c>
      <c r="E286" s="164" t="s">
        <v>496</v>
      </c>
      <c r="F286" s="164" t="s">
        <v>2057</v>
      </c>
      <c r="G286" s="164">
        <v>4.4160172488300299E-3</v>
      </c>
      <c r="H286" s="164">
        <v>3.9433124489493604E-3</v>
      </c>
    </row>
    <row r="287" spans="2:8" x14ac:dyDescent="0.35">
      <c r="B287" s="164" t="s">
        <v>36</v>
      </c>
      <c r="C287" s="164" t="s">
        <v>1027</v>
      </c>
      <c r="D287" s="164" t="s">
        <v>514</v>
      </c>
      <c r="E287" s="164" t="s">
        <v>2054</v>
      </c>
      <c r="F287" s="164" t="s">
        <v>2057</v>
      </c>
      <c r="G287" s="164">
        <v>0.99995425975580299</v>
      </c>
      <c r="H287" s="164">
        <v>0.99973660734782699</v>
      </c>
    </row>
    <row r="288" spans="2:8" x14ac:dyDescent="0.35">
      <c r="B288" s="164" t="s">
        <v>36</v>
      </c>
      <c r="C288" s="164" t="s">
        <v>1027</v>
      </c>
      <c r="D288" s="164" t="s">
        <v>514</v>
      </c>
      <c r="E288" s="164" t="s">
        <v>504</v>
      </c>
      <c r="F288" s="164" t="s">
        <v>2057</v>
      </c>
      <c r="G288" s="164">
        <v>1</v>
      </c>
      <c r="H288" s="164">
        <v>1</v>
      </c>
    </row>
    <row r="289" spans="2:8" x14ac:dyDescent="0.35">
      <c r="B289" s="164" t="s">
        <v>36</v>
      </c>
      <c r="C289" s="164" t="s">
        <v>1027</v>
      </c>
      <c r="D289" s="164" t="s">
        <v>514</v>
      </c>
      <c r="E289" s="164" t="s">
        <v>2055</v>
      </c>
      <c r="F289" s="164" t="s">
        <v>2057</v>
      </c>
      <c r="G289" s="164">
        <v>0.59678784007474694</v>
      </c>
      <c r="H289" s="164">
        <v>0.36261895321209497</v>
      </c>
    </row>
    <row r="290" spans="2:8" x14ac:dyDescent="0.35">
      <c r="B290" s="164" t="s">
        <v>36</v>
      </c>
      <c r="C290" s="164" t="s">
        <v>1027</v>
      </c>
      <c r="D290" s="164" t="s">
        <v>514</v>
      </c>
      <c r="E290" s="164" t="s">
        <v>1873</v>
      </c>
      <c r="F290" s="164" t="s">
        <v>2057</v>
      </c>
      <c r="G290" s="164">
        <v>0.80111417478012104</v>
      </c>
      <c r="H290" s="164">
        <v>0.86396910234625701</v>
      </c>
    </row>
    <row r="291" spans="2:8" x14ac:dyDescent="0.35">
      <c r="B291" s="164" t="s">
        <v>39</v>
      </c>
      <c r="C291" s="164" t="s">
        <v>1027</v>
      </c>
      <c r="D291" s="164" t="s">
        <v>2052</v>
      </c>
      <c r="E291" s="164" t="s">
        <v>496</v>
      </c>
      <c r="F291" s="164" t="s">
        <v>2053</v>
      </c>
      <c r="G291" s="164">
        <v>6.9409621066694793E-2</v>
      </c>
      <c r="H291" s="164">
        <v>8.3948152957738498E-2</v>
      </c>
    </row>
    <row r="292" spans="2:8" x14ac:dyDescent="0.35">
      <c r="B292" s="164" t="s">
        <v>39</v>
      </c>
      <c r="C292" s="164" t="s">
        <v>1027</v>
      </c>
      <c r="D292" s="164" t="s">
        <v>2052</v>
      </c>
      <c r="E292" s="164" t="s">
        <v>2054</v>
      </c>
      <c r="F292" s="164" t="s">
        <v>2053</v>
      </c>
      <c r="G292" s="164">
        <v>0.99999984600539504</v>
      </c>
      <c r="H292" s="164">
        <v>0.99999980950345302</v>
      </c>
    </row>
    <row r="293" spans="2:8" x14ac:dyDescent="0.35">
      <c r="B293" s="164" t="s">
        <v>39</v>
      </c>
      <c r="C293" s="164" t="s">
        <v>1027</v>
      </c>
      <c r="D293" s="164" t="s">
        <v>2052</v>
      </c>
      <c r="E293" s="164" t="s">
        <v>504</v>
      </c>
      <c r="F293" s="164" t="s">
        <v>2053</v>
      </c>
      <c r="G293" s="164">
        <v>1</v>
      </c>
      <c r="H293" s="164">
        <v>1</v>
      </c>
    </row>
    <row r="294" spans="2:8" x14ac:dyDescent="0.35">
      <c r="B294" s="164" t="s">
        <v>39</v>
      </c>
      <c r="C294" s="164" t="s">
        <v>1027</v>
      </c>
      <c r="D294" s="164" t="s">
        <v>2052</v>
      </c>
      <c r="E294" s="164" t="s">
        <v>2055</v>
      </c>
      <c r="F294" s="164" t="s">
        <v>2053</v>
      </c>
      <c r="G294" s="164">
        <v>0.74023121488836396</v>
      </c>
      <c r="H294" s="164">
        <v>0.66457564610955899</v>
      </c>
    </row>
    <row r="295" spans="2:8" x14ac:dyDescent="0.35">
      <c r="B295" s="164" t="s">
        <v>39</v>
      </c>
      <c r="C295" s="164" t="s">
        <v>1027</v>
      </c>
      <c r="D295" s="164" t="s">
        <v>2052</v>
      </c>
      <c r="E295" s="164" t="s">
        <v>1873</v>
      </c>
      <c r="F295" s="164" t="s">
        <v>2053</v>
      </c>
      <c r="G295" s="164">
        <v>1</v>
      </c>
      <c r="H295" s="164">
        <v>1</v>
      </c>
    </row>
    <row r="296" spans="2:8" x14ac:dyDescent="0.35">
      <c r="B296" s="164" t="s">
        <v>39</v>
      </c>
      <c r="C296" s="164" t="s">
        <v>1027</v>
      </c>
      <c r="D296" s="164" t="s">
        <v>2052</v>
      </c>
      <c r="E296" s="164" t="s">
        <v>496</v>
      </c>
      <c r="F296" s="164" t="s">
        <v>2056</v>
      </c>
      <c r="G296" s="164">
        <v>6.9409621066694793E-2</v>
      </c>
      <c r="H296" s="164">
        <v>8.3948152957738498E-2</v>
      </c>
    </row>
    <row r="297" spans="2:8" x14ac:dyDescent="0.35">
      <c r="B297" s="164" t="s">
        <v>39</v>
      </c>
      <c r="C297" s="164" t="s">
        <v>1027</v>
      </c>
      <c r="D297" s="164" t="s">
        <v>2052</v>
      </c>
      <c r="E297" s="164" t="s">
        <v>2054</v>
      </c>
      <c r="F297" s="164" t="s">
        <v>2056</v>
      </c>
      <c r="G297" s="164">
        <v>0.99999984600539504</v>
      </c>
      <c r="H297" s="164">
        <v>0.99999980950345302</v>
      </c>
    </row>
    <row r="298" spans="2:8" x14ac:dyDescent="0.35">
      <c r="B298" s="164" t="s">
        <v>39</v>
      </c>
      <c r="C298" s="164" t="s">
        <v>1027</v>
      </c>
      <c r="D298" s="164" t="s">
        <v>2052</v>
      </c>
      <c r="E298" s="164" t="s">
        <v>504</v>
      </c>
      <c r="F298" s="164" t="s">
        <v>2056</v>
      </c>
      <c r="G298" s="164">
        <v>1</v>
      </c>
      <c r="H298" s="164">
        <v>1</v>
      </c>
    </row>
    <row r="299" spans="2:8" x14ac:dyDescent="0.35">
      <c r="B299" s="164" t="s">
        <v>39</v>
      </c>
      <c r="C299" s="164" t="s">
        <v>1027</v>
      </c>
      <c r="D299" s="164" t="s">
        <v>2052</v>
      </c>
      <c r="E299" s="164" t="s">
        <v>2055</v>
      </c>
      <c r="F299" s="164" t="s">
        <v>2056</v>
      </c>
      <c r="G299" s="164">
        <v>0.74023121488836396</v>
      </c>
      <c r="H299" s="164">
        <v>0.66457564610955899</v>
      </c>
    </row>
    <row r="300" spans="2:8" x14ac:dyDescent="0.35">
      <c r="B300" s="164" t="s">
        <v>39</v>
      </c>
      <c r="C300" s="164" t="s">
        <v>1027</v>
      </c>
      <c r="D300" s="164" t="s">
        <v>2052</v>
      </c>
      <c r="E300" s="164" t="s">
        <v>1873</v>
      </c>
      <c r="F300" s="164" t="s">
        <v>2056</v>
      </c>
      <c r="G300" s="164">
        <v>1</v>
      </c>
      <c r="H300" s="164">
        <v>1</v>
      </c>
    </row>
    <row r="301" spans="2:8" x14ac:dyDescent="0.35">
      <c r="B301" s="164" t="s">
        <v>39</v>
      </c>
      <c r="C301" s="164" t="s">
        <v>1027</v>
      </c>
      <c r="D301" s="164" t="s">
        <v>514</v>
      </c>
      <c r="E301" s="164" t="s">
        <v>496</v>
      </c>
      <c r="F301" s="164" t="s">
        <v>2057</v>
      </c>
      <c r="G301" s="164">
        <v>4.0641530696028704E-3</v>
      </c>
      <c r="H301" s="164">
        <v>3.8439395785001399E-3</v>
      </c>
    </row>
    <row r="302" spans="2:8" x14ac:dyDescent="0.35">
      <c r="B302" s="164" t="s">
        <v>39</v>
      </c>
      <c r="C302" s="164" t="s">
        <v>1027</v>
      </c>
      <c r="D302" s="164" t="s">
        <v>514</v>
      </c>
      <c r="E302" s="164" t="s">
        <v>2054</v>
      </c>
      <c r="F302" s="164" t="s">
        <v>2057</v>
      </c>
      <c r="G302" s="164">
        <v>0.99994613426095003</v>
      </c>
      <c r="H302" s="164">
        <v>0.99968726039684297</v>
      </c>
    </row>
    <row r="303" spans="2:8" x14ac:dyDescent="0.35">
      <c r="B303" s="164" t="s">
        <v>39</v>
      </c>
      <c r="C303" s="164" t="s">
        <v>1027</v>
      </c>
      <c r="D303" s="164" t="s">
        <v>514</v>
      </c>
      <c r="E303" s="164" t="s">
        <v>504</v>
      </c>
      <c r="F303" s="164" t="s">
        <v>2057</v>
      </c>
      <c r="G303" s="164">
        <v>1</v>
      </c>
      <c r="H303" s="164">
        <v>1</v>
      </c>
    </row>
    <row r="304" spans="2:8" x14ac:dyDescent="0.35">
      <c r="B304" s="164" t="s">
        <v>39</v>
      </c>
      <c r="C304" s="164" t="s">
        <v>1027</v>
      </c>
      <c r="D304" s="164" t="s">
        <v>514</v>
      </c>
      <c r="E304" s="164" t="s">
        <v>2055</v>
      </c>
      <c r="F304" s="164" t="s">
        <v>2057</v>
      </c>
      <c r="G304" s="164">
        <v>0.57123740013469704</v>
      </c>
      <c r="H304" s="164">
        <v>0.33912817910606002</v>
      </c>
    </row>
    <row r="305" spans="2:8" x14ac:dyDescent="0.35">
      <c r="B305" s="164" t="s">
        <v>39</v>
      </c>
      <c r="C305" s="164" t="s">
        <v>1027</v>
      </c>
      <c r="D305" s="164" t="s">
        <v>514</v>
      </c>
      <c r="E305" s="164" t="s">
        <v>1873</v>
      </c>
      <c r="F305" s="164" t="s">
        <v>2057</v>
      </c>
      <c r="G305" s="164">
        <v>0.79092035971047403</v>
      </c>
      <c r="H305" s="164">
        <v>0.86165639482472201</v>
      </c>
    </row>
    <row r="306" spans="2:8" x14ac:dyDescent="0.35">
      <c r="B306" s="164" t="s">
        <v>41</v>
      </c>
      <c r="C306" s="164" t="s">
        <v>1027</v>
      </c>
      <c r="D306" s="164" t="s">
        <v>2052</v>
      </c>
      <c r="E306" s="164" t="s">
        <v>496</v>
      </c>
      <c r="F306" s="164" t="s">
        <v>2053</v>
      </c>
      <c r="G306" s="164">
        <v>6.5466617132141594E-2</v>
      </c>
      <c r="H306" s="164">
        <v>8.2393114919560001E-2</v>
      </c>
    </row>
    <row r="307" spans="2:8" x14ac:dyDescent="0.35">
      <c r="B307" s="164" t="s">
        <v>41</v>
      </c>
      <c r="C307" s="164" t="s">
        <v>1027</v>
      </c>
      <c r="D307" s="164" t="s">
        <v>2052</v>
      </c>
      <c r="E307" s="164" t="s">
        <v>2054</v>
      </c>
      <c r="F307" s="164" t="s">
        <v>2053</v>
      </c>
      <c r="G307" s="164">
        <v>0.99998338419092403</v>
      </c>
      <c r="H307" s="164">
        <v>0.999971971247264</v>
      </c>
    </row>
    <row r="308" spans="2:8" x14ac:dyDescent="0.35">
      <c r="B308" s="164" t="s">
        <v>41</v>
      </c>
      <c r="C308" s="164" t="s">
        <v>1027</v>
      </c>
      <c r="D308" s="164" t="s">
        <v>2052</v>
      </c>
      <c r="E308" s="164" t="s">
        <v>504</v>
      </c>
      <c r="F308" s="164" t="s">
        <v>2053</v>
      </c>
      <c r="G308" s="164">
        <v>1</v>
      </c>
      <c r="H308" s="164">
        <v>1</v>
      </c>
    </row>
    <row r="309" spans="2:8" x14ac:dyDescent="0.35">
      <c r="B309" s="164" t="s">
        <v>41</v>
      </c>
      <c r="C309" s="164" t="s">
        <v>1027</v>
      </c>
      <c r="D309" s="164" t="s">
        <v>2052</v>
      </c>
      <c r="E309" s="164" t="s">
        <v>2055</v>
      </c>
      <c r="F309" s="164" t="s">
        <v>2053</v>
      </c>
      <c r="G309" s="164">
        <v>0.73450763000050001</v>
      </c>
      <c r="H309" s="164">
        <v>0.65691380819495704</v>
      </c>
    </row>
    <row r="310" spans="2:8" x14ac:dyDescent="0.35">
      <c r="B310" s="164" t="s">
        <v>41</v>
      </c>
      <c r="C310" s="164" t="s">
        <v>1027</v>
      </c>
      <c r="D310" s="164" t="s">
        <v>2052</v>
      </c>
      <c r="E310" s="164" t="s">
        <v>1873</v>
      </c>
      <c r="F310" s="164" t="s">
        <v>2053</v>
      </c>
      <c r="G310" s="164">
        <v>1</v>
      </c>
      <c r="H310" s="164">
        <v>1</v>
      </c>
    </row>
    <row r="311" spans="2:8" x14ac:dyDescent="0.35">
      <c r="B311" s="164" t="s">
        <v>41</v>
      </c>
      <c r="C311" s="164" t="s">
        <v>1027</v>
      </c>
      <c r="D311" s="164" t="s">
        <v>2052</v>
      </c>
      <c r="E311" s="164" t="s">
        <v>496</v>
      </c>
      <c r="F311" s="164" t="s">
        <v>2056</v>
      </c>
      <c r="G311" s="164">
        <v>6.5466617132141594E-2</v>
      </c>
      <c r="H311" s="164">
        <v>8.2393114919560001E-2</v>
      </c>
    </row>
    <row r="312" spans="2:8" x14ac:dyDescent="0.35">
      <c r="B312" s="164" t="s">
        <v>41</v>
      </c>
      <c r="C312" s="164" t="s">
        <v>1027</v>
      </c>
      <c r="D312" s="164" t="s">
        <v>2052</v>
      </c>
      <c r="E312" s="164" t="s">
        <v>2054</v>
      </c>
      <c r="F312" s="164" t="s">
        <v>2056</v>
      </c>
      <c r="G312" s="164">
        <v>0.99998338419092403</v>
      </c>
      <c r="H312" s="164">
        <v>0.999971971247264</v>
      </c>
    </row>
    <row r="313" spans="2:8" x14ac:dyDescent="0.35">
      <c r="B313" s="164" t="s">
        <v>41</v>
      </c>
      <c r="C313" s="164" t="s">
        <v>1027</v>
      </c>
      <c r="D313" s="164" t="s">
        <v>2052</v>
      </c>
      <c r="E313" s="164" t="s">
        <v>504</v>
      </c>
      <c r="F313" s="164" t="s">
        <v>2056</v>
      </c>
      <c r="G313" s="164">
        <v>1</v>
      </c>
      <c r="H313" s="164">
        <v>1</v>
      </c>
    </row>
    <row r="314" spans="2:8" x14ac:dyDescent="0.35">
      <c r="B314" s="164" t="s">
        <v>41</v>
      </c>
      <c r="C314" s="164" t="s">
        <v>1027</v>
      </c>
      <c r="D314" s="164" t="s">
        <v>2052</v>
      </c>
      <c r="E314" s="164" t="s">
        <v>2055</v>
      </c>
      <c r="F314" s="164" t="s">
        <v>2056</v>
      </c>
      <c r="G314" s="164">
        <v>0.73450763000050001</v>
      </c>
      <c r="H314" s="164">
        <v>0.65691380819495704</v>
      </c>
    </row>
    <row r="315" spans="2:8" x14ac:dyDescent="0.35">
      <c r="B315" s="164" t="s">
        <v>41</v>
      </c>
      <c r="C315" s="164" t="s">
        <v>1027</v>
      </c>
      <c r="D315" s="164" t="s">
        <v>2052</v>
      </c>
      <c r="E315" s="164" t="s">
        <v>1873</v>
      </c>
      <c r="F315" s="164" t="s">
        <v>2056</v>
      </c>
      <c r="G315" s="164">
        <v>1</v>
      </c>
      <c r="H315" s="164">
        <v>1</v>
      </c>
    </row>
    <row r="316" spans="2:8" x14ac:dyDescent="0.35">
      <c r="B316" s="164" t="s">
        <v>41</v>
      </c>
      <c r="C316" s="164" t="s">
        <v>1027</v>
      </c>
      <c r="D316" s="164" t="s">
        <v>514</v>
      </c>
      <c r="E316" s="164" t="s">
        <v>496</v>
      </c>
      <c r="F316" s="164" t="s">
        <v>2057</v>
      </c>
      <c r="G316" s="164">
        <v>8.4632068005549201E-3</v>
      </c>
      <c r="H316" s="164">
        <v>5.1513044756648398E-3</v>
      </c>
    </row>
    <row r="317" spans="2:8" x14ac:dyDescent="0.35">
      <c r="B317" s="164" t="s">
        <v>41</v>
      </c>
      <c r="C317" s="164" t="s">
        <v>1027</v>
      </c>
      <c r="D317" s="164" t="s">
        <v>514</v>
      </c>
      <c r="E317" s="164" t="s">
        <v>2054</v>
      </c>
      <c r="F317" s="164" t="s">
        <v>2057</v>
      </c>
      <c r="G317" s="164">
        <v>0.99999070613331498</v>
      </c>
      <c r="H317" s="164">
        <v>0.99999412140694199</v>
      </c>
    </row>
    <row r="318" spans="2:8" x14ac:dyDescent="0.35">
      <c r="B318" s="164" t="s">
        <v>41</v>
      </c>
      <c r="C318" s="164" t="s">
        <v>1027</v>
      </c>
      <c r="D318" s="164" t="s">
        <v>514</v>
      </c>
      <c r="E318" s="164" t="s">
        <v>504</v>
      </c>
      <c r="F318" s="164" t="s">
        <v>2057</v>
      </c>
      <c r="G318" s="164">
        <v>1</v>
      </c>
      <c r="H318" s="164">
        <v>1</v>
      </c>
    </row>
    <row r="319" spans="2:8" x14ac:dyDescent="0.35">
      <c r="B319" s="164" t="s">
        <v>41</v>
      </c>
      <c r="C319" s="164" t="s">
        <v>1027</v>
      </c>
      <c r="D319" s="164" t="s">
        <v>514</v>
      </c>
      <c r="E319" s="164" t="s">
        <v>2055</v>
      </c>
      <c r="F319" s="164" t="s">
        <v>2057</v>
      </c>
      <c r="G319" s="164">
        <v>0.69615100168335897</v>
      </c>
      <c r="H319" s="164">
        <v>0.45240079266912903</v>
      </c>
    </row>
    <row r="320" spans="2:8" x14ac:dyDescent="0.35">
      <c r="B320" s="164" t="s">
        <v>41</v>
      </c>
      <c r="C320" s="164" t="s">
        <v>1027</v>
      </c>
      <c r="D320" s="164" t="s">
        <v>514</v>
      </c>
      <c r="E320" s="164" t="s">
        <v>1873</v>
      </c>
      <c r="F320" s="164" t="s">
        <v>2057</v>
      </c>
      <c r="G320" s="164">
        <v>0.81561489651365204</v>
      </c>
      <c r="H320" s="164">
        <v>0.92644001560604095</v>
      </c>
    </row>
    <row r="321" spans="2:8" x14ac:dyDescent="0.35">
      <c r="B321" s="164" t="s">
        <v>44</v>
      </c>
      <c r="C321" s="164" t="s">
        <v>1027</v>
      </c>
      <c r="D321" s="164" t="s">
        <v>2052</v>
      </c>
      <c r="E321" s="164" t="s">
        <v>496</v>
      </c>
      <c r="F321" s="164" t="s">
        <v>2053</v>
      </c>
      <c r="G321" s="164">
        <v>5.0813581953815599E-2</v>
      </c>
      <c r="H321" s="164">
        <v>6.5142294070512405E-2</v>
      </c>
    </row>
    <row r="322" spans="2:8" x14ac:dyDescent="0.35">
      <c r="B322" s="164" t="s">
        <v>44</v>
      </c>
      <c r="C322" s="164" t="s">
        <v>1027</v>
      </c>
      <c r="D322" s="164" t="s">
        <v>2052</v>
      </c>
      <c r="E322" s="164" t="s">
        <v>2054</v>
      </c>
      <c r="F322" s="164" t="s">
        <v>2053</v>
      </c>
      <c r="G322" s="164">
        <v>0.999972768629668</v>
      </c>
      <c r="H322" s="164">
        <v>0.99995530485338102</v>
      </c>
    </row>
    <row r="323" spans="2:8" x14ac:dyDescent="0.35">
      <c r="B323" s="164" t="s">
        <v>44</v>
      </c>
      <c r="C323" s="164" t="s">
        <v>1027</v>
      </c>
      <c r="D323" s="164" t="s">
        <v>2052</v>
      </c>
      <c r="E323" s="164" t="s">
        <v>504</v>
      </c>
      <c r="F323" s="164" t="s">
        <v>2053</v>
      </c>
      <c r="G323" s="164">
        <v>1</v>
      </c>
      <c r="H323" s="164">
        <v>1</v>
      </c>
    </row>
    <row r="324" spans="2:8" x14ac:dyDescent="0.35">
      <c r="B324" s="164" t="s">
        <v>44</v>
      </c>
      <c r="C324" s="164" t="s">
        <v>1027</v>
      </c>
      <c r="D324" s="164" t="s">
        <v>2052</v>
      </c>
      <c r="E324" s="164" t="s">
        <v>2055</v>
      </c>
      <c r="F324" s="164" t="s">
        <v>2053</v>
      </c>
      <c r="G324" s="164">
        <v>0.62823739998766504</v>
      </c>
      <c r="H324" s="164">
        <v>0.55016227857704203</v>
      </c>
    </row>
    <row r="325" spans="2:8" x14ac:dyDescent="0.35">
      <c r="B325" s="164" t="s">
        <v>44</v>
      </c>
      <c r="C325" s="164" t="s">
        <v>1027</v>
      </c>
      <c r="D325" s="164" t="s">
        <v>2052</v>
      </c>
      <c r="E325" s="164" t="s">
        <v>1873</v>
      </c>
      <c r="F325" s="164" t="s">
        <v>2053</v>
      </c>
      <c r="G325" s="164">
        <v>1</v>
      </c>
      <c r="H325" s="164">
        <v>1</v>
      </c>
    </row>
    <row r="326" spans="2:8" x14ac:dyDescent="0.35">
      <c r="B326" s="164" t="s">
        <v>44</v>
      </c>
      <c r="C326" s="164" t="s">
        <v>1027</v>
      </c>
      <c r="D326" s="164" t="s">
        <v>2052</v>
      </c>
      <c r="E326" s="164" t="s">
        <v>496</v>
      </c>
      <c r="F326" s="164" t="s">
        <v>2056</v>
      </c>
      <c r="G326" s="164">
        <v>5.0813581953815599E-2</v>
      </c>
      <c r="H326" s="164">
        <v>6.5142294070512405E-2</v>
      </c>
    </row>
    <row r="327" spans="2:8" x14ac:dyDescent="0.35">
      <c r="B327" s="164" t="s">
        <v>44</v>
      </c>
      <c r="C327" s="164" t="s">
        <v>1027</v>
      </c>
      <c r="D327" s="164" t="s">
        <v>2052</v>
      </c>
      <c r="E327" s="164" t="s">
        <v>2054</v>
      </c>
      <c r="F327" s="164" t="s">
        <v>2056</v>
      </c>
      <c r="G327" s="164">
        <v>0.999972768629668</v>
      </c>
      <c r="H327" s="164">
        <v>0.99995530485338102</v>
      </c>
    </row>
    <row r="328" spans="2:8" x14ac:dyDescent="0.35">
      <c r="B328" s="164" t="s">
        <v>44</v>
      </c>
      <c r="C328" s="164" t="s">
        <v>1027</v>
      </c>
      <c r="D328" s="164" t="s">
        <v>2052</v>
      </c>
      <c r="E328" s="164" t="s">
        <v>504</v>
      </c>
      <c r="F328" s="164" t="s">
        <v>2056</v>
      </c>
      <c r="G328" s="164">
        <v>1</v>
      </c>
      <c r="H328" s="164">
        <v>1</v>
      </c>
    </row>
    <row r="329" spans="2:8" x14ac:dyDescent="0.35">
      <c r="B329" s="164" t="s">
        <v>44</v>
      </c>
      <c r="C329" s="164" t="s">
        <v>1027</v>
      </c>
      <c r="D329" s="164" t="s">
        <v>2052</v>
      </c>
      <c r="E329" s="164" t="s">
        <v>2055</v>
      </c>
      <c r="F329" s="164" t="s">
        <v>2056</v>
      </c>
      <c r="G329" s="164">
        <v>0.62823739998766504</v>
      </c>
      <c r="H329" s="164">
        <v>0.55016227857704203</v>
      </c>
    </row>
    <row r="330" spans="2:8" x14ac:dyDescent="0.35">
      <c r="B330" s="164" t="s">
        <v>44</v>
      </c>
      <c r="C330" s="164" t="s">
        <v>1027</v>
      </c>
      <c r="D330" s="164" t="s">
        <v>2052</v>
      </c>
      <c r="E330" s="164" t="s">
        <v>1873</v>
      </c>
      <c r="F330" s="164" t="s">
        <v>2056</v>
      </c>
      <c r="G330" s="164">
        <v>1</v>
      </c>
      <c r="H330" s="164">
        <v>1</v>
      </c>
    </row>
    <row r="331" spans="2:8" x14ac:dyDescent="0.35">
      <c r="B331" s="164" t="s">
        <v>44</v>
      </c>
      <c r="C331" s="164" t="s">
        <v>1027</v>
      </c>
      <c r="D331" s="164" t="s">
        <v>514</v>
      </c>
      <c r="E331" s="164" t="s">
        <v>496</v>
      </c>
      <c r="F331" s="164" t="s">
        <v>2057</v>
      </c>
      <c r="G331" s="164">
        <v>5.9712620482741501E-3</v>
      </c>
      <c r="H331" s="164">
        <v>5.4186945484561797E-3</v>
      </c>
    </row>
    <row r="332" spans="2:8" x14ac:dyDescent="0.35">
      <c r="B332" s="164" t="s">
        <v>44</v>
      </c>
      <c r="C332" s="164" t="s">
        <v>1027</v>
      </c>
      <c r="D332" s="164" t="s">
        <v>514</v>
      </c>
      <c r="E332" s="164" t="s">
        <v>2054</v>
      </c>
      <c r="F332" s="164" t="s">
        <v>2057</v>
      </c>
      <c r="G332" s="164">
        <v>0.99996841810725601</v>
      </c>
      <c r="H332" s="164">
        <v>0.99997781447172096</v>
      </c>
    </row>
    <row r="333" spans="2:8" x14ac:dyDescent="0.35">
      <c r="B333" s="164" t="s">
        <v>44</v>
      </c>
      <c r="C333" s="164" t="s">
        <v>1027</v>
      </c>
      <c r="D333" s="164" t="s">
        <v>514</v>
      </c>
      <c r="E333" s="164" t="s">
        <v>504</v>
      </c>
      <c r="F333" s="164" t="s">
        <v>2057</v>
      </c>
      <c r="G333" s="164">
        <v>1</v>
      </c>
      <c r="H333" s="164">
        <v>1</v>
      </c>
    </row>
    <row r="334" spans="2:8" x14ac:dyDescent="0.35">
      <c r="B334" s="164" t="s">
        <v>44</v>
      </c>
      <c r="C334" s="164" t="s">
        <v>1027</v>
      </c>
      <c r="D334" s="164" t="s">
        <v>514</v>
      </c>
      <c r="E334" s="164" t="s">
        <v>2055</v>
      </c>
      <c r="F334" s="164" t="s">
        <v>2057</v>
      </c>
      <c r="G334" s="164">
        <v>0.59649747325028202</v>
      </c>
      <c r="H334" s="164">
        <v>0.347155039629714</v>
      </c>
    </row>
    <row r="335" spans="2:8" x14ac:dyDescent="0.35">
      <c r="B335" s="164" t="s">
        <v>44</v>
      </c>
      <c r="C335" s="164" t="s">
        <v>1027</v>
      </c>
      <c r="D335" s="164" t="s">
        <v>514</v>
      </c>
      <c r="E335" s="164" t="s">
        <v>1873</v>
      </c>
      <c r="F335" s="164" t="s">
        <v>2057</v>
      </c>
      <c r="G335" s="164">
        <v>0.75941699643664295</v>
      </c>
      <c r="H335" s="164">
        <v>0.90015316547819402</v>
      </c>
    </row>
    <row r="336" spans="2:8" x14ac:dyDescent="0.35">
      <c r="B336" s="164" t="s">
        <v>47</v>
      </c>
      <c r="C336" s="164" t="s">
        <v>1027</v>
      </c>
      <c r="D336" s="164" t="s">
        <v>2052</v>
      </c>
      <c r="E336" s="164" t="s">
        <v>496</v>
      </c>
      <c r="F336" s="164" t="s">
        <v>2053</v>
      </c>
      <c r="G336" s="164">
        <v>7.0581332447061607E-2</v>
      </c>
      <c r="H336" s="164">
        <v>6.5932857958603E-2</v>
      </c>
    </row>
    <row r="337" spans="2:8" x14ac:dyDescent="0.35">
      <c r="B337" s="164" t="s">
        <v>47</v>
      </c>
      <c r="C337" s="164" t="s">
        <v>1027</v>
      </c>
      <c r="D337" s="164" t="s">
        <v>2052</v>
      </c>
      <c r="E337" s="164" t="s">
        <v>2054</v>
      </c>
      <c r="F337" s="164" t="s">
        <v>2053</v>
      </c>
      <c r="G337" s="164">
        <v>0.99980855370695298</v>
      </c>
      <c r="H337" s="164">
        <v>0.99955929494333196</v>
      </c>
    </row>
    <row r="338" spans="2:8" x14ac:dyDescent="0.35">
      <c r="B338" s="164" t="s">
        <v>47</v>
      </c>
      <c r="C338" s="164" t="s">
        <v>1027</v>
      </c>
      <c r="D338" s="164" t="s">
        <v>2052</v>
      </c>
      <c r="E338" s="164" t="s">
        <v>504</v>
      </c>
      <c r="F338" s="164" t="s">
        <v>2053</v>
      </c>
      <c r="G338" s="164">
        <v>1</v>
      </c>
      <c r="H338" s="164">
        <v>1</v>
      </c>
    </row>
    <row r="339" spans="2:8" x14ac:dyDescent="0.35">
      <c r="B339" s="164" t="s">
        <v>47</v>
      </c>
      <c r="C339" s="164" t="s">
        <v>1027</v>
      </c>
      <c r="D339" s="164" t="s">
        <v>2052</v>
      </c>
      <c r="E339" s="164" t="s">
        <v>2055</v>
      </c>
      <c r="F339" s="164" t="s">
        <v>2053</v>
      </c>
      <c r="G339" s="164">
        <v>0.71005261817236398</v>
      </c>
      <c r="H339" s="164">
        <v>0.579744420755124</v>
      </c>
    </row>
    <row r="340" spans="2:8" x14ac:dyDescent="0.35">
      <c r="B340" s="164" t="s">
        <v>47</v>
      </c>
      <c r="C340" s="164" t="s">
        <v>1027</v>
      </c>
      <c r="D340" s="164" t="s">
        <v>2052</v>
      </c>
      <c r="E340" s="164" t="s">
        <v>1873</v>
      </c>
      <c r="F340" s="164" t="s">
        <v>2053</v>
      </c>
      <c r="G340" s="164">
        <v>1</v>
      </c>
      <c r="H340" s="164">
        <v>1</v>
      </c>
    </row>
    <row r="341" spans="2:8" x14ac:dyDescent="0.35">
      <c r="B341" s="164" t="s">
        <v>47</v>
      </c>
      <c r="C341" s="164" t="s">
        <v>1027</v>
      </c>
      <c r="D341" s="164" t="s">
        <v>2052</v>
      </c>
      <c r="E341" s="164" t="s">
        <v>496</v>
      </c>
      <c r="F341" s="164" t="s">
        <v>2056</v>
      </c>
      <c r="G341" s="164">
        <v>7.0581332447061607E-2</v>
      </c>
      <c r="H341" s="164">
        <v>6.5932857958603E-2</v>
      </c>
    </row>
    <row r="342" spans="2:8" x14ac:dyDescent="0.35">
      <c r="B342" s="164" t="s">
        <v>47</v>
      </c>
      <c r="C342" s="164" t="s">
        <v>1027</v>
      </c>
      <c r="D342" s="164" t="s">
        <v>2052</v>
      </c>
      <c r="E342" s="164" t="s">
        <v>2054</v>
      </c>
      <c r="F342" s="164" t="s">
        <v>2056</v>
      </c>
      <c r="G342" s="164">
        <v>0.99980855370695298</v>
      </c>
      <c r="H342" s="164">
        <v>0.99955929494333196</v>
      </c>
    </row>
    <row r="343" spans="2:8" x14ac:dyDescent="0.35">
      <c r="B343" s="164" t="s">
        <v>47</v>
      </c>
      <c r="C343" s="164" t="s">
        <v>1027</v>
      </c>
      <c r="D343" s="164" t="s">
        <v>2052</v>
      </c>
      <c r="E343" s="164" t="s">
        <v>504</v>
      </c>
      <c r="F343" s="164" t="s">
        <v>2056</v>
      </c>
      <c r="G343" s="164">
        <v>1</v>
      </c>
      <c r="H343" s="164">
        <v>1</v>
      </c>
    </row>
    <row r="344" spans="2:8" x14ac:dyDescent="0.35">
      <c r="B344" s="164" t="s">
        <v>47</v>
      </c>
      <c r="C344" s="164" t="s">
        <v>1027</v>
      </c>
      <c r="D344" s="164" t="s">
        <v>2052</v>
      </c>
      <c r="E344" s="164" t="s">
        <v>2055</v>
      </c>
      <c r="F344" s="164" t="s">
        <v>2056</v>
      </c>
      <c r="G344" s="164">
        <v>0.71005261817236398</v>
      </c>
      <c r="H344" s="164">
        <v>0.579744420755124</v>
      </c>
    </row>
    <row r="345" spans="2:8" x14ac:dyDescent="0.35">
      <c r="B345" s="164" t="s">
        <v>47</v>
      </c>
      <c r="C345" s="164" t="s">
        <v>1027</v>
      </c>
      <c r="D345" s="164" t="s">
        <v>2052</v>
      </c>
      <c r="E345" s="164" t="s">
        <v>1873</v>
      </c>
      <c r="F345" s="164" t="s">
        <v>2056</v>
      </c>
      <c r="G345" s="164">
        <v>1</v>
      </c>
      <c r="H345" s="164">
        <v>1</v>
      </c>
    </row>
    <row r="346" spans="2:8" x14ac:dyDescent="0.35">
      <c r="B346" s="164" t="s">
        <v>47</v>
      </c>
      <c r="C346" s="164" t="s">
        <v>1027</v>
      </c>
      <c r="D346" s="164" t="s">
        <v>514</v>
      </c>
      <c r="E346" s="164" t="s">
        <v>496</v>
      </c>
      <c r="F346" s="164" t="s">
        <v>2057</v>
      </c>
      <c r="G346" s="164">
        <v>1.0894256900010901E-2</v>
      </c>
      <c r="H346" s="164">
        <v>1.1120349922879901E-2</v>
      </c>
    </row>
    <row r="347" spans="2:8" x14ac:dyDescent="0.35">
      <c r="B347" s="164" t="s">
        <v>47</v>
      </c>
      <c r="C347" s="164" t="s">
        <v>1027</v>
      </c>
      <c r="D347" s="164" t="s">
        <v>514</v>
      </c>
      <c r="E347" s="164" t="s">
        <v>2054</v>
      </c>
      <c r="F347" s="164" t="s">
        <v>2057</v>
      </c>
      <c r="G347" s="164">
        <v>0.999737632539344</v>
      </c>
      <c r="H347" s="164">
        <v>0.99994555349913905</v>
      </c>
    </row>
    <row r="348" spans="2:8" x14ac:dyDescent="0.35">
      <c r="B348" s="164" t="s">
        <v>47</v>
      </c>
      <c r="C348" s="164" t="s">
        <v>1027</v>
      </c>
      <c r="D348" s="164" t="s">
        <v>514</v>
      </c>
      <c r="E348" s="164" t="s">
        <v>504</v>
      </c>
      <c r="F348" s="164" t="s">
        <v>2057</v>
      </c>
      <c r="G348" s="164">
        <v>1</v>
      </c>
      <c r="H348" s="164">
        <v>1</v>
      </c>
    </row>
    <row r="349" spans="2:8" x14ac:dyDescent="0.35">
      <c r="B349" s="164" t="s">
        <v>47</v>
      </c>
      <c r="C349" s="164" t="s">
        <v>1027</v>
      </c>
      <c r="D349" s="164" t="s">
        <v>514</v>
      </c>
      <c r="E349" s="164" t="s">
        <v>2055</v>
      </c>
      <c r="F349" s="164" t="s">
        <v>2057</v>
      </c>
      <c r="G349" s="164">
        <v>0.55525906407848702</v>
      </c>
      <c r="H349" s="164">
        <v>0.342015729094309</v>
      </c>
    </row>
    <row r="350" spans="2:8" x14ac:dyDescent="0.35">
      <c r="B350" s="164" t="s">
        <v>47</v>
      </c>
      <c r="C350" s="164" t="s">
        <v>1027</v>
      </c>
      <c r="D350" s="164" t="s">
        <v>514</v>
      </c>
      <c r="E350" s="164" t="s">
        <v>1873</v>
      </c>
      <c r="F350" s="164" t="s">
        <v>2057</v>
      </c>
      <c r="G350" s="164">
        <v>0.73402546953689995</v>
      </c>
      <c r="H350" s="164">
        <v>0.81772605676507104</v>
      </c>
    </row>
    <row r="351" spans="2:8" x14ac:dyDescent="0.35">
      <c r="B351" s="164" t="s">
        <v>50</v>
      </c>
      <c r="C351" s="164" t="s">
        <v>1027</v>
      </c>
      <c r="D351" s="164" t="s">
        <v>2052</v>
      </c>
      <c r="E351" s="164" t="s">
        <v>496</v>
      </c>
      <c r="F351" s="164" t="s">
        <v>2053</v>
      </c>
      <c r="G351" s="164">
        <v>3.7071967965521001E-2</v>
      </c>
      <c r="H351" s="164">
        <v>5.1597506395099302E-2</v>
      </c>
    </row>
    <row r="352" spans="2:8" x14ac:dyDescent="0.35">
      <c r="B352" s="164" t="s">
        <v>50</v>
      </c>
      <c r="C352" s="164" t="s">
        <v>1027</v>
      </c>
      <c r="D352" s="164" t="s">
        <v>2052</v>
      </c>
      <c r="E352" s="164" t="s">
        <v>2054</v>
      </c>
      <c r="F352" s="164" t="s">
        <v>2053</v>
      </c>
      <c r="G352" s="164">
        <v>0.99997690489398905</v>
      </c>
      <c r="H352" s="164">
        <v>0.99993937713113201</v>
      </c>
    </row>
    <row r="353" spans="2:8" x14ac:dyDescent="0.35">
      <c r="B353" s="164" t="s">
        <v>50</v>
      </c>
      <c r="C353" s="164" t="s">
        <v>1027</v>
      </c>
      <c r="D353" s="164" t="s">
        <v>2052</v>
      </c>
      <c r="E353" s="164" t="s">
        <v>504</v>
      </c>
      <c r="F353" s="164" t="s">
        <v>2053</v>
      </c>
      <c r="G353" s="164">
        <v>1</v>
      </c>
      <c r="H353" s="164">
        <v>1</v>
      </c>
    </row>
    <row r="354" spans="2:8" x14ac:dyDescent="0.35">
      <c r="B354" s="164" t="s">
        <v>50</v>
      </c>
      <c r="C354" s="164" t="s">
        <v>1027</v>
      </c>
      <c r="D354" s="164" t="s">
        <v>2052</v>
      </c>
      <c r="E354" s="164" t="s">
        <v>2055</v>
      </c>
      <c r="F354" s="164" t="s">
        <v>2053</v>
      </c>
      <c r="G354" s="164">
        <v>0.31164443233047501</v>
      </c>
      <c r="H354" s="164">
        <v>0.21900559422377</v>
      </c>
    </row>
    <row r="355" spans="2:8" x14ac:dyDescent="0.35">
      <c r="B355" s="164" t="s">
        <v>50</v>
      </c>
      <c r="C355" s="164" t="s">
        <v>1027</v>
      </c>
      <c r="D355" s="164" t="s">
        <v>2052</v>
      </c>
      <c r="E355" s="164" t="s">
        <v>1873</v>
      </c>
      <c r="F355" s="164" t="s">
        <v>2053</v>
      </c>
      <c r="G355" s="164">
        <v>1</v>
      </c>
      <c r="H355" s="164">
        <v>1</v>
      </c>
    </row>
    <row r="356" spans="2:8" x14ac:dyDescent="0.35">
      <c r="B356" s="164" t="s">
        <v>50</v>
      </c>
      <c r="C356" s="164" t="s">
        <v>1027</v>
      </c>
      <c r="D356" s="164" t="s">
        <v>2052</v>
      </c>
      <c r="E356" s="164" t="s">
        <v>496</v>
      </c>
      <c r="F356" s="164" t="s">
        <v>2056</v>
      </c>
      <c r="G356" s="164">
        <v>3.7071967965521001E-2</v>
      </c>
      <c r="H356" s="164">
        <v>5.1597506395099399E-2</v>
      </c>
    </row>
    <row r="357" spans="2:8" x14ac:dyDescent="0.35">
      <c r="B357" s="164" t="s">
        <v>50</v>
      </c>
      <c r="C357" s="164" t="s">
        <v>1027</v>
      </c>
      <c r="D357" s="164" t="s">
        <v>2052</v>
      </c>
      <c r="E357" s="164" t="s">
        <v>2054</v>
      </c>
      <c r="F357" s="164" t="s">
        <v>2056</v>
      </c>
      <c r="G357" s="164">
        <v>0.99997690489398905</v>
      </c>
      <c r="H357" s="164">
        <v>0.99993937713113201</v>
      </c>
    </row>
    <row r="358" spans="2:8" x14ac:dyDescent="0.35">
      <c r="B358" s="164" t="s">
        <v>50</v>
      </c>
      <c r="C358" s="164" t="s">
        <v>1027</v>
      </c>
      <c r="D358" s="164" t="s">
        <v>2052</v>
      </c>
      <c r="E358" s="164" t="s">
        <v>504</v>
      </c>
      <c r="F358" s="164" t="s">
        <v>2056</v>
      </c>
      <c r="G358" s="164">
        <v>1</v>
      </c>
      <c r="H358" s="164">
        <v>1</v>
      </c>
    </row>
    <row r="359" spans="2:8" x14ac:dyDescent="0.35">
      <c r="B359" s="164" t="s">
        <v>50</v>
      </c>
      <c r="C359" s="164" t="s">
        <v>1027</v>
      </c>
      <c r="D359" s="164" t="s">
        <v>2052</v>
      </c>
      <c r="E359" s="164" t="s">
        <v>2055</v>
      </c>
      <c r="F359" s="164" t="s">
        <v>2056</v>
      </c>
      <c r="G359" s="164">
        <v>0.31164443233047501</v>
      </c>
      <c r="H359" s="164">
        <v>0.21900559422377</v>
      </c>
    </row>
    <row r="360" spans="2:8" x14ac:dyDescent="0.35">
      <c r="B360" s="164" t="s">
        <v>50</v>
      </c>
      <c r="C360" s="164" t="s">
        <v>1027</v>
      </c>
      <c r="D360" s="164" t="s">
        <v>2052</v>
      </c>
      <c r="E360" s="164" t="s">
        <v>1873</v>
      </c>
      <c r="F360" s="164" t="s">
        <v>2056</v>
      </c>
      <c r="G360" s="164">
        <v>1</v>
      </c>
      <c r="H360" s="164">
        <v>1</v>
      </c>
    </row>
    <row r="361" spans="2:8" x14ac:dyDescent="0.35">
      <c r="B361" s="164" t="s">
        <v>50</v>
      </c>
      <c r="C361" s="164" t="s">
        <v>1027</v>
      </c>
      <c r="D361" s="164" t="s">
        <v>514</v>
      </c>
      <c r="E361" s="164" t="s">
        <v>496</v>
      </c>
      <c r="F361" s="164" t="s">
        <v>2057</v>
      </c>
      <c r="G361" s="164">
        <v>5.0498712285255501E-3</v>
      </c>
      <c r="H361" s="164">
        <v>6.2587897567006204E-3</v>
      </c>
    </row>
    <row r="362" spans="2:8" x14ac:dyDescent="0.35">
      <c r="B362" s="164" t="s">
        <v>50</v>
      </c>
      <c r="C362" s="164" t="s">
        <v>1027</v>
      </c>
      <c r="D362" s="164" t="s">
        <v>514</v>
      </c>
      <c r="E362" s="164" t="s">
        <v>2054</v>
      </c>
      <c r="F362" s="164" t="s">
        <v>2057</v>
      </c>
      <c r="G362" s="164">
        <v>0.99815951435558303</v>
      </c>
      <c r="H362" s="164">
        <v>0.99890393219892704</v>
      </c>
    </row>
    <row r="363" spans="2:8" x14ac:dyDescent="0.35">
      <c r="B363" s="164" t="s">
        <v>50</v>
      </c>
      <c r="C363" s="164" t="s">
        <v>1027</v>
      </c>
      <c r="D363" s="164" t="s">
        <v>514</v>
      </c>
      <c r="E363" s="164" t="s">
        <v>504</v>
      </c>
      <c r="F363" s="164" t="s">
        <v>2057</v>
      </c>
      <c r="G363" s="164">
        <v>1</v>
      </c>
      <c r="H363" s="164">
        <v>1</v>
      </c>
    </row>
    <row r="364" spans="2:8" x14ac:dyDescent="0.35">
      <c r="B364" s="164" t="s">
        <v>50</v>
      </c>
      <c r="C364" s="164" t="s">
        <v>1027</v>
      </c>
      <c r="D364" s="164" t="s">
        <v>514</v>
      </c>
      <c r="E364" s="164" t="s">
        <v>2055</v>
      </c>
      <c r="F364" s="164" t="s">
        <v>2057</v>
      </c>
      <c r="G364" s="164">
        <v>0.31694943824969601</v>
      </c>
      <c r="H364" s="164">
        <v>0.18874787652171601</v>
      </c>
    </row>
    <row r="365" spans="2:8" x14ac:dyDescent="0.35">
      <c r="B365" s="164" t="s">
        <v>50</v>
      </c>
      <c r="C365" s="164" t="s">
        <v>1027</v>
      </c>
      <c r="D365" s="164" t="s">
        <v>514</v>
      </c>
      <c r="E365" s="164" t="s">
        <v>1873</v>
      </c>
      <c r="F365" s="164" t="s">
        <v>2057</v>
      </c>
      <c r="G365" s="164">
        <v>0.56664882310287001</v>
      </c>
      <c r="H365" s="164">
        <v>0.79080511411490295</v>
      </c>
    </row>
    <row r="366" spans="2:8" x14ac:dyDescent="0.35">
      <c r="B366" s="164" t="s">
        <v>53</v>
      </c>
      <c r="C366" s="164" t="s">
        <v>1027</v>
      </c>
      <c r="D366" s="164" t="s">
        <v>2052</v>
      </c>
      <c r="E366" s="164" t="s">
        <v>496</v>
      </c>
      <c r="F366" s="164" t="s">
        <v>2053</v>
      </c>
      <c r="G366" s="164">
        <v>6.5531675425399102E-2</v>
      </c>
      <c r="H366" s="164">
        <v>0.174558741665501</v>
      </c>
    </row>
    <row r="367" spans="2:8" x14ac:dyDescent="0.35">
      <c r="B367" s="164" t="s">
        <v>53</v>
      </c>
      <c r="C367" s="164" t="s">
        <v>1027</v>
      </c>
      <c r="D367" s="164" t="s">
        <v>2052</v>
      </c>
      <c r="E367" s="164" t="s">
        <v>2054</v>
      </c>
      <c r="F367" s="164" t="s">
        <v>2053</v>
      </c>
      <c r="G367" s="164">
        <v>0.99999999999183398</v>
      </c>
      <c r="H367" s="164">
        <v>0.99999999999612299</v>
      </c>
    </row>
    <row r="368" spans="2:8" x14ac:dyDescent="0.35">
      <c r="B368" s="164" t="s">
        <v>53</v>
      </c>
      <c r="C368" s="164" t="s">
        <v>1027</v>
      </c>
      <c r="D368" s="164" t="s">
        <v>2052</v>
      </c>
      <c r="E368" s="164" t="s">
        <v>504</v>
      </c>
      <c r="F368" s="164" t="s">
        <v>2053</v>
      </c>
      <c r="G368" s="164">
        <v>1</v>
      </c>
      <c r="H368" s="164">
        <v>1</v>
      </c>
    </row>
    <row r="369" spans="2:8" x14ac:dyDescent="0.35">
      <c r="B369" s="164" t="s">
        <v>53</v>
      </c>
      <c r="C369" s="164" t="s">
        <v>1027</v>
      </c>
      <c r="D369" s="164" t="s">
        <v>2052</v>
      </c>
      <c r="E369" s="164" t="s">
        <v>2055</v>
      </c>
      <c r="F369" s="164" t="s">
        <v>2053</v>
      </c>
      <c r="G369" s="164">
        <v>0.81112307128308803</v>
      </c>
      <c r="H369" s="164">
        <v>0.873302019319666</v>
      </c>
    </row>
    <row r="370" spans="2:8" x14ac:dyDescent="0.35">
      <c r="B370" s="164" t="s">
        <v>53</v>
      </c>
      <c r="C370" s="164" t="s">
        <v>1027</v>
      </c>
      <c r="D370" s="164" t="s">
        <v>2052</v>
      </c>
      <c r="E370" s="164" t="s">
        <v>1873</v>
      </c>
      <c r="F370" s="164" t="s">
        <v>2053</v>
      </c>
      <c r="G370" s="164">
        <v>1</v>
      </c>
      <c r="H370" s="164">
        <v>1</v>
      </c>
    </row>
    <row r="371" spans="2:8" x14ac:dyDescent="0.35">
      <c r="B371" s="164" t="s">
        <v>53</v>
      </c>
      <c r="C371" s="164" t="s">
        <v>1027</v>
      </c>
      <c r="D371" s="164" t="s">
        <v>2052</v>
      </c>
      <c r="E371" s="164" t="s">
        <v>496</v>
      </c>
      <c r="F371" s="164" t="s">
        <v>2056</v>
      </c>
      <c r="G371" s="164">
        <v>6.5531675425399102E-2</v>
      </c>
      <c r="H371" s="164">
        <v>0.174558741665501</v>
      </c>
    </row>
    <row r="372" spans="2:8" x14ac:dyDescent="0.35">
      <c r="B372" s="164" t="s">
        <v>53</v>
      </c>
      <c r="C372" s="164" t="s">
        <v>1027</v>
      </c>
      <c r="D372" s="164" t="s">
        <v>2052</v>
      </c>
      <c r="E372" s="164" t="s">
        <v>2054</v>
      </c>
      <c r="F372" s="164" t="s">
        <v>2056</v>
      </c>
      <c r="G372" s="164">
        <v>0.99999999999183398</v>
      </c>
      <c r="H372" s="164">
        <v>0.99999999999612299</v>
      </c>
    </row>
    <row r="373" spans="2:8" x14ac:dyDescent="0.35">
      <c r="B373" s="164" t="s">
        <v>53</v>
      </c>
      <c r="C373" s="164" t="s">
        <v>1027</v>
      </c>
      <c r="D373" s="164" t="s">
        <v>2052</v>
      </c>
      <c r="E373" s="164" t="s">
        <v>504</v>
      </c>
      <c r="F373" s="164" t="s">
        <v>2056</v>
      </c>
      <c r="G373" s="164">
        <v>1</v>
      </c>
      <c r="H373" s="164">
        <v>1</v>
      </c>
    </row>
    <row r="374" spans="2:8" x14ac:dyDescent="0.35">
      <c r="B374" s="164" t="s">
        <v>53</v>
      </c>
      <c r="C374" s="164" t="s">
        <v>1027</v>
      </c>
      <c r="D374" s="164" t="s">
        <v>2052</v>
      </c>
      <c r="E374" s="164" t="s">
        <v>2055</v>
      </c>
      <c r="F374" s="164" t="s">
        <v>2056</v>
      </c>
      <c r="G374" s="164">
        <v>0.81112307128308803</v>
      </c>
      <c r="H374" s="164">
        <v>0.873302019319666</v>
      </c>
    </row>
    <row r="375" spans="2:8" x14ac:dyDescent="0.35">
      <c r="B375" s="164" t="s">
        <v>53</v>
      </c>
      <c r="C375" s="164" t="s">
        <v>1027</v>
      </c>
      <c r="D375" s="164" t="s">
        <v>2052</v>
      </c>
      <c r="E375" s="164" t="s">
        <v>1873</v>
      </c>
      <c r="F375" s="164" t="s">
        <v>2056</v>
      </c>
      <c r="G375" s="164">
        <v>1</v>
      </c>
      <c r="H375" s="164">
        <v>1</v>
      </c>
    </row>
    <row r="376" spans="2:8" x14ac:dyDescent="0.35">
      <c r="B376" s="164" t="s">
        <v>53</v>
      </c>
      <c r="C376" s="164" t="s">
        <v>1027</v>
      </c>
      <c r="D376" s="164" t="s">
        <v>514</v>
      </c>
      <c r="E376" s="164" t="s">
        <v>496</v>
      </c>
      <c r="F376" s="164" t="s">
        <v>2057</v>
      </c>
      <c r="G376" s="164">
        <v>4.5435501259958799E-3</v>
      </c>
      <c r="H376" s="164">
        <v>1.80880059659837E-3</v>
      </c>
    </row>
    <row r="377" spans="2:8" x14ac:dyDescent="0.35">
      <c r="B377" s="164" t="s">
        <v>53</v>
      </c>
      <c r="C377" s="164" t="s">
        <v>1027</v>
      </c>
      <c r="D377" s="164" t="s">
        <v>514</v>
      </c>
      <c r="E377" s="164" t="s">
        <v>2054</v>
      </c>
      <c r="F377" s="164" t="s">
        <v>2057</v>
      </c>
      <c r="G377" s="164">
        <v>0.99995269707797696</v>
      </c>
      <c r="H377" s="164">
        <v>0.99988719021883399</v>
      </c>
    </row>
    <row r="378" spans="2:8" x14ac:dyDescent="0.35">
      <c r="B378" s="164" t="s">
        <v>53</v>
      </c>
      <c r="C378" s="164" t="s">
        <v>1027</v>
      </c>
      <c r="D378" s="164" t="s">
        <v>514</v>
      </c>
      <c r="E378" s="164" t="s">
        <v>504</v>
      </c>
      <c r="F378" s="164" t="s">
        <v>2057</v>
      </c>
      <c r="G378" s="164">
        <v>1</v>
      </c>
      <c r="H378" s="164">
        <v>1</v>
      </c>
    </row>
    <row r="379" spans="2:8" x14ac:dyDescent="0.35">
      <c r="B379" s="164" t="s">
        <v>53</v>
      </c>
      <c r="C379" s="164" t="s">
        <v>1027</v>
      </c>
      <c r="D379" s="164" t="s">
        <v>514</v>
      </c>
      <c r="E379" s="164" t="s">
        <v>2055</v>
      </c>
      <c r="F379" s="164" t="s">
        <v>2057</v>
      </c>
      <c r="G379" s="164">
        <v>0.84552443509694397</v>
      </c>
      <c r="H379" s="164">
        <v>0.61187358144900195</v>
      </c>
    </row>
    <row r="380" spans="2:8" x14ac:dyDescent="0.35">
      <c r="B380" s="164" t="s">
        <v>53</v>
      </c>
      <c r="C380" s="164" t="s">
        <v>1027</v>
      </c>
      <c r="D380" s="164" t="s">
        <v>514</v>
      </c>
      <c r="E380" s="164" t="s">
        <v>1873</v>
      </c>
      <c r="F380" s="164" t="s">
        <v>2057</v>
      </c>
      <c r="G380" s="164">
        <v>0.89768063396444797</v>
      </c>
      <c r="H380" s="164">
        <v>0.96170032190002197</v>
      </c>
    </row>
    <row r="381" spans="2:8" x14ac:dyDescent="0.35">
      <c r="B381" s="164" t="s">
        <v>55</v>
      </c>
      <c r="C381" s="164" t="s">
        <v>1027</v>
      </c>
      <c r="D381" s="164" t="s">
        <v>2052</v>
      </c>
      <c r="E381" s="164" t="s">
        <v>496</v>
      </c>
      <c r="F381" s="164" t="s">
        <v>2053</v>
      </c>
      <c r="G381" s="164">
        <v>0.11013757811256</v>
      </c>
      <c r="H381" s="164">
        <v>9.4346728658425597E-2</v>
      </c>
    </row>
    <row r="382" spans="2:8" x14ac:dyDescent="0.35">
      <c r="B382" s="164" t="s">
        <v>55</v>
      </c>
      <c r="C382" s="164" t="s">
        <v>1027</v>
      </c>
      <c r="D382" s="164" t="s">
        <v>2052</v>
      </c>
      <c r="E382" s="164" t="s">
        <v>2054</v>
      </c>
      <c r="F382" s="164" t="s">
        <v>2053</v>
      </c>
      <c r="G382" s="164">
        <v>0.99987129707920497</v>
      </c>
      <c r="H382" s="164">
        <v>0.99978154407534603</v>
      </c>
    </row>
    <row r="383" spans="2:8" x14ac:dyDescent="0.35">
      <c r="B383" s="164" t="s">
        <v>55</v>
      </c>
      <c r="C383" s="164" t="s">
        <v>1027</v>
      </c>
      <c r="D383" s="164" t="s">
        <v>2052</v>
      </c>
      <c r="E383" s="164" t="s">
        <v>504</v>
      </c>
      <c r="F383" s="164" t="s">
        <v>2053</v>
      </c>
      <c r="G383" s="164">
        <v>1</v>
      </c>
      <c r="H383" s="164">
        <v>1</v>
      </c>
    </row>
    <row r="384" spans="2:8" x14ac:dyDescent="0.35">
      <c r="B384" s="164" t="s">
        <v>55</v>
      </c>
      <c r="C384" s="164" t="s">
        <v>1027</v>
      </c>
      <c r="D384" s="164" t="s">
        <v>2052</v>
      </c>
      <c r="E384" s="164" t="s">
        <v>2055</v>
      </c>
      <c r="F384" s="164" t="s">
        <v>2053</v>
      </c>
      <c r="G384" s="164">
        <v>0.77742599305438698</v>
      </c>
      <c r="H384" s="164">
        <v>0.70386015297530102</v>
      </c>
    </row>
    <row r="385" spans="2:8" x14ac:dyDescent="0.35">
      <c r="B385" s="164" t="s">
        <v>55</v>
      </c>
      <c r="C385" s="164" t="s">
        <v>1027</v>
      </c>
      <c r="D385" s="164" t="s">
        <v>2052</v>
      </c>
      <c r="E385" s="164" t="s">
        <v>1873</v>
      </c>
      <c r="F385" s="164" t="s">
        <v>2053</v>
      </c>
      <c r="G385" s="164">
        <v>1</v>
      </c>
      <c r="H385" s="164">
        <v>1</v>
      </c>
    </row>
    <row r="386" spans="2:8" x14ac:dyDescent="0.35">
      <c r="B386" s="164" t="s">
        <v>55</v>
      </c>
      <c r="C386" s="164" t="s">
        <v>1027</v>
      </c>
      <c r="D386" s="164" t="s">
        <v>2052</v>
      </c>
      <c r="E386" s="164" t="s">
        <v>496</v>
      </c>
      <c r="F386" s="164" t="s">
        <v>2056</v>
      </c>
      <c r="G386" s="164">
        <v>0.11013757811256</v>
      </c>
      <c r="H386" s="164">
        <v>9.4346728658425597E-2</v>
      </c>
    </row>
    <row r="387" spans="2:8" x14ac:dyDescent="0.35">
      <c r="B387" s="164" t="s">
        <v>55</v>
      </c>
      <c r="C387" s="164" t="s">
        <v>1027</v>
      </c>
      <c r="D387" s="164" t="s">
        <v>2052</v>
      </c>
      <c r="E387" s="164" t="s">
        <v>2054</v>
      </c>
      <c r="F387" s="164" t="s">
        <v>2056</v>
      </c>
      <c r="G387" s="164">
        <v>0.99987129707920497</v>
      </c>
      <c r="H387" s="164">
        <v>0.99978154407534603</v>
      </c>
    </row>
    <row r="388" spans="2:8" x14ac:dyDescent="0.35">
      <c r="B388" s="164" t="s">
        <v>55</v>
      </c>
      <c r="C388" s="164" t="s">
        <v>1027</v>
      </c>
      <c r="D388" s="164" t="s">
        <v>2052</v>
      </c>
      <c r="E388" s="164" t="s">
        <v>504</v>
      </c>
      <c r="F388" s="164" t="s">
        <v>2056</v>
      </c>
      <c r="G388" s="164">
        <v>1</v>
      </c>
      <c r="H388" s="164">
        <v>1</v>
      </c>
    </row>
    <row r="389" spans="2:8" x14ac:dyDescent="0.35">
      <c r="B389" s="164" t="s">
        <v>55</v>
      </c>
      <c r="C389" s="164" t="s">
        <v>1027</v>
      </c>
      <c r="D389" s="164" t="s">
        <v>2052</v>
      </c>
      <c r="E389" s="164" t="s">
        <v>2055</v>
      </c>
      <c r="F389" s="164" t="s">
        <v>2056</v>
      </c>
      <c r="G389" s="164">
        <v>0.77742599305438698</v>
      </c>
      <c r="H389" s="164">
        <v>0.70386015297530102</v>
      </c>
    </row>
    <row r="390" spans="2:8" x14ac:dyDescent="0.35">
      <c r="B390" s="164" t="s">
        <v>55</v>
      </c>
      <c r="C390" s="164" t="s">
        <v>1027</v>
      </c>
      <c r="D390" s="164" t="s">
        <v>2052</v>
      </c>
      <c r="E390" s="164" t="s">
        <v>1873</v>
      </c>
      <c r="F390" s="164" t="s">
        <v>2056</v>
      </c>
      <c r="G390" s="164">
        <v>1</v>
      </c>
      <c r="H390" s="164">
        <v>1</v>
      </c>
    </row>
    <row r="391" spans="2:8" x14ac:dyDescent="0.35">
      <c r="B391" s="164" t="s">
        <v>55</v>
      </c>
      <c r="C391" s="164" t="s">
        <v>1027</v>
      </c>
      <c r="D391" s="164" t="s">
        <v>514</v>
      </c>
      <c r="E391" s="164" t="s">
        <v>496</v>
      </c>
      <c r="F391" s="164" t="s">
        <v>2057</v>
      </c>
      <c r="G391" s="164">
        <v>1.07141298283375E-2</v>
      </c>
      <c r="H391" s="164">
        <v>9.1385637319263292E-3</v>
      </c>
    </row>
    <row r="392" spans="2:8" x14ac:dyDescent="0.35">
      <c r="B392" s="164" t="s">
        <v>55</v>
      </c>
      <c r="C392" s="164" t="s">
        <v>1027</v>
      </c>
      <c r="D392" s="164" t="s">
        <v>514</v>
      </c>
      <c r="E392" s="164" t="s">
        <v>2054</v>
      </c>
      <c r="F392" s="164" t="s">
        <v>2057</v>
      </c>
      <c r="G392" s="164">
        <v>0.99949384956788301</v>
      </c>
      <c r="H392" s="164">
        <v>0.99989388309944405</v>
      </c>
    </row>
    <row r="393" spans="2:8" x14ac:dyDescent="0.35">
      <c r="B393" s="164" t="s">
        <v>55</v>
      </c>
      <c r="C393" s="164" t="s">
        <v>1027</v>
      </c>
      <c r="D393" s="164" t="s">
        <v>514</v>
      </c>
      <c r="E393" s="164" t="s">
        <v>504</v>
      </c>
      <c r="F393" s="164" t="s">
        <v>2057</v>
      </c>
      <c r="G393" s="164">
        <v>1</v>
      </c>
      <c r="H393" s="164">
        <v>1</v>
      </c>
    </row>
    <row r="394" spans="2:8" x14ac:dyDescent="0.35">
      <c r="B394" s="164" t="s">
        <v>55</v>
      </c>
      <c r="C394" s="164" t="s">
        <v>1027</v>
      </c>
      <c r="D394" s="164" t="s">
        <v>514</v>
      </c>
      <c r="E394" s="164" t="s">
        <v>2055</v>
      </c>
      <c r="F394" s="164" t="s">
        <v>2057</v>
      </c>
      <c r="G394" s="164">
        <v>0.54903692045139996</v>
      </c>
      <c r="H394" s="164">
        <v>0.33447825009007098</v>
      </c>
    </row>
    <row r="395" spans="2:8" x14ac:dyDescent="0.35">
      <c r="B395" s="164" t="s">
        <v>55</v>
      </c>
      <c r="C395" s="164" t="s">
        <v>1027</v>
      </c>
      <c r="D395" s="164" t="s">
        <v>514</v>
      </c>
      <c r="E395" s="164" t="s">
        <v>1873</v>
      </c>
      <c r="F395" s="164" t="s">
        <v>2057</v>
      </c>
      <c r="G395" s="164">
        <v>0.779694677463596</v>
      </c>
      <c r="H395" s="164">
        <v>0.92406253420588402</v>
      </c>
    </row>
    <row r="396" spans="2:8" x14ac:dyDescent="0.35">
      <c r="B396" s="164" t="s">
        <v>58</v>
      </c>
      <c r="C396" s="164" t="s">
        <v>1027</v>
      </c>
      <c r="D396" s="164" t="s">
        <v>2052</v>
      </c>
      <c r="E396" s="164" t="s">
        <v>496</v>
      </c>
      <c r="F396" s="164" t="s">
        <v>2053</v>
      </c>
      <c r="G396" s="164">
        <v>5.5925238360321698E-2</v>
      </c>
      <c r="H396" s="164">
        <v>0.14795655537333299</v>
      </c>
    </row>
    <row r="397" spans="2:8" x14ac:dyDescent="0.35">
      <c r="B397" s="164" t="s">
        <v>58</v>
      </c>
      <c r="C397" s="164" t="s">
        <v>1027</v>
      </c>
      <c r="D397" s="164" t="s">
        <v>2052</v>
      </c>
      <c r="E397" s="164" t="s">
        <v>2054</v>
      </c>
      <c r="F397" s="164" t="s">
        <v>2053</v>
      </c>
      <c r="G397" s="164">
        <v>0.99999999999046996</v>
      </c>
      <c r="H397" s="164">
        <v>0.99999999999543998</v>
      </c>
    </row>
    <row r="398" spans="2:8" x14ac:dyDescent="0.35">
      <c r="B398" s="164" t="s">
        <v>58</v>
      </c>
      <c r="C398" s="164" t="s">
        <v>1027</v>
      </c>
      <c r="D398" s="164" t="s">
        <v>2052</v>
      </c>
      <c r="E398" s="164" t="s">
        <v>504</v>
      </c>
      <c r="F398" s="164" t="s">
        <v>2053</v>
      </c>
      <c r="G398" s="164">
        <v>1</v>
      </c>
      <c r="H398" s="164">
        <v>1</v>
      </c>
    </row>
    <row r="399" spans="2:8" x14ac:dyDescent="0.35">
      <c r="B399" s="164" t="s">
        <v>58</v>
      </c>
      <c r="C399" s="164" t="s">
        <v>1027</v>
      </c>
      <c r="D399" s="164" t="s">
        <v>2052</v>
      </c>
      <c r="E399" s="164" t="s">
        <v>2055</v>
      </c>
      <c r="F399" s="164" t="s">
        <v>2053</v>
      </c>
      <c r="G399" s="164">
        <v>0.77859106288334601</v>
      </c>
      <c r="H399" s="164">
        <v>0.85122234376517503</v>
      </c>
    </row>
    <row r="400" spans="2:8" x14ac:dyDescent="0.35">
      <c r="B400" s="164" t="s">
        <v>58</v>
      </c>
      <c r="C400" s="164" t="s">
        <v>1027</v>
      </c>
      <c r="D400" s="164" t="s">
        <v>2052</v>
      </c>
      <c r="E400" s="164" t="s">
        <v>1873</v>
      </c>
      <c r="F400" s="164" t="s">
        <v>2053</v>
      </c>
      <c r="G400" s="164">
        <v>1</v>
      </c>
      <c r="H400" s="164">
        <v>1</v>
      </c>
    </row>
    <row r="401" spans="2:8" x14ac:dyDescent="0.35">
      <c r="B401" s="164" t="s">
        <v>58</v>
      </c>
      <c r="C401" s="164" t="s">
        <v>1027</v>
      </c>
      <c r="D401" s="164" t="s">
        <v>2052</v>
      </c>
      <c r="E401" s="164" t="s">
        <v>496</v>
      </c>
      <c r="F401" s="164" t="s">
        <v>2056</v>
      </c>
      <c r="G401" s="164">
        <v>5.5925238360321601E-2</v>
      </c>
      <c r="H401" s="164">
        <v>0.14795655537333399</v>
      </c>
    </row>
    <row r="402" spans="2:8" x14ac:dyDescent="0.35">
      <c r="B402" s="164" t="s">
        <v>58</v>
      </c>
      <c r="C402" s="164" t="s">
        <v>1027</v>
      </c>
      <c r="D402" s="164" t="s">
        <v>2052</v>
      </c>
      <c r="E402" s="164" t="s">
        <v>2054</v>
      </c>
      <c r="F402" s="164" t="s">
        <v>2056</v>
      </c>
      <c r="G402" s="164">
        <v>0.99999999999046996</v>
      </c>
      <c r="H402" s="164">
        <v>0.99999999999543998</v>
      </c>
    </row>
    <row r="403" spans="2:8" x14ac:dyDescent="0.35">
      <c r="B403" s="164" t="s">
        <v>58</v>
      </c>
      <c r="C403" s="164" t="s">
        <v>1027</v>
      </c>
      <c r="D403" s="164" t="s">
        <v>2052</v>
      </c>
      <c r="E403" s="164" t="s">
        <v>504</v>
      </c>
      <c r="F403" s="164" t="s">
        <v>2056</v>
      </c>
      <c r="G403" s="164">
        <v>1</v>
      </c>
      <c r="H403" s="164">
        <v>1</v>
      </c>
    </row>
    <row r="404" spans="2:8" x14ac:dyDescent="0.35">
      <c r="B404" s="164" t="s">
        <v>58</v>
      </c>
      <c r="C404" s="164" t="s">
        <v>1027</v>
      </c>
      <c r="D404" s="164" t="s">
        <v>2052</v>
      </c>
      <c r="E404" s="164" t="s">
        <v>2055</v>
      </c>
      <c r="F404" s="164" t="s">
        <v>2056</v>
      </c>
      <c r="G404" s="164">
        <v>0.77859106288334601</v>
      </c>
      <c r="H404" s="164">
        <v>0.85122234376517503</v>
      </c>
    </row>
    <row r="405" spans="2:8" x14ac:dyDescent="0.35">
      <c r="B405" s="164" t="s">
        <v>58</v>
      </c>
      <c r="C405" s="164" t="s">
        <v>1027</v>
      </c>
      <c r="D405" s="164" t="s">
        <v>2052</v>
      </c>
      <c r="E405" s="164" t="s">
        <v>1873</v>
      </c>
      <c r="F405" s="164" t="s">
        <v>2056</v>
      </c>
      <c r="G405" s="164">
        <v>1</v>
      </c>
      <c r="H405" s="164">
        <v>1</v>
      </c>
    </row>
    <row r="406" spans="2:8" x14ac:dyDescent="0.35">
      <c r="B406" s="164" t="s">
        <v>58</v>
      </c>
      <c r="C406" s="164" t="s">
        <v>1027</v>
      </c>
      <c r="D406" s="164" t="s">
        <v>514</v>
      </c>
      <c r="E406" s="164" t="s">
        <v>496</v>
      </c>
      <c r="F406" s="164" t="s">
        <v>2057</v>
      </c>
      <c r="G406" s="164">
        <v>2.7961673643311499E-3</v>
      </c>
      <c r="H406" s="164">
        <v>1.26174744070619E-3</v>
      </c>
    </row>
    <row r="407" spans="2:8" x14ac:dyDescent="0.35">
      <c r="B407" s="164" t="s">
        <v>58</v>
      </c>
      <c r="C407" s="164" t="s">
        <v>1027</v>
      </c>
      <c r="D407" s="164" t="s">
        <v>514</v>
      </c>
      <c r="E407" s="164" t="s">
        <v>2054</v>
      </c>
      <c r="F407" s="164" t="s">
        <v>2057</v>
      </c>
      <c r="G407" s="164">
        <v>0.99975560725219603</v>
      </c>
      <c r="H407" s="164">
        <v>0.99930843761262</v>
      </c>
    </row>
    <row r="408" spans="2:8" x14ac:dyDescent="0.35">
      <c r="B408" s="164" t="s">
        <v>58</v>
      </c>
      <c r="C408" s="164" t="s">
        <v>1027</v>
      </c>
      <c r="D408" s="164" t="s">
        <v>514</v>
      </c>
      <c r="E408" s="164" t="s">
        <v>504</v>
      </c>
      <c r="F408" s="164" t="s">
        <v>2057</v>
      </c>
      <c r="G408" s="164">
        <v>1</v>
      </c>
      <c r="H408" s="164">
        <v>1</v>
      </c>
    </row>
    <row r="409" spans="2:8" x14ac:dyDescent="0.35">
      <c r="B409" s="164" t="s">
        <v>58</v>
      </c>
      <c r="C409" s="164" t="s">
        <v>1027</v>
      </c>
      <c r="D409" s="164" t="s">
        <v>514</v>
      </c>
      <c r="E409" s="164" t="s">
        <v>2055</v>
      </c>
      <c r="F409" s="164" t="s">
        <v>2057</v>
      </c>
      <c r="G409" s="164">
        <v>0.81068551514927001</v>
      </c>
      <c r="H409" s="164">
        <v>0.56190353769851598</v>
      </c>
    </row>
    <row r="410" spans="2:8" x14ac:dyDescent="0.35">
      <c r="B410" s="164" t="s">
        <v>58</v>
      </c>
      <c r="C410" s="164" t="s">
        <v>1027</v>
      </c>
      <c r="D410" s="164" t="s">
        <v>514</v>
      </c>
      <c r="E410" s="164" t="s">
        <v>1873</v>
      </c>
      <c r="F410" s="164" t="s">
        <v>2057</v>
      </c>
      <c r="G410" s="164">
        <v>0.87221739051480296</v>
      </c>
      <c r="H410" s="164">
        <v>0.95294744614495197</v>
      </c>
    </row>
    <row r="411" spans="2:8" x14ac:dyDescent="0.35">
      <c r="B411" s="164" t="s">
        <v>61</v>
      </c>
      <c r="C411" s="164" t="s">
        <v>1027</v>
      </c>
      <c r="D411" s="164" t="s">
        <v>2052</v>
      </c>
      <c r="E411" s="164" t="s">
        <v>496</v>
      </c>
      <c r="F411" s="164" t="s">
        <v>2053</v>
      </c>
      <c r="G411" s="164">
        <v>7.7599558136351901E-2</v>
      </c>
      <c r="H411" s="164">
        <v>9.2081732958024104E-2</v>
      </c>
    </row>
    <row r="412" spans="2:8" x14ac:dyDescent="0.35">
      <c r="B412" s="164" t="s">
        <v>61</v>
      </c>
      <c r="C412" s="164" t="s">
        <v>1027</v>
      </c>
      <c r="D412" s="164" t="s">
        <v>2052</v>
      </c>
      <c r="E412" s="164" t="s">
        <v>2054</v>
      </c>
      <c r="F412" s="164" t="s">
        <v>2053</v>
      </c>
      <c r="G412" s="164">
        <v>0.99999988173958598</v>
      </c>
      <c r="H412" s="164">
        <v>0.99999985152357695</v>
      </c>
    </row>
    <row r="413" spans="2:8" x14ac:dyDescent="0.35">
      <c r="B413" s="164" t="s">
        <v>61</v>
      </c>
      <c r="C413" s="164" t="s">
        <v>1027</v>
      </c>
      <c r="D413" s="164" t="s">
        <v>2052</v>
      </c>
      <c r="E413" s="164" t="s">
        <v>504</v>
      </c>
      <c r="F413" s="164" t="s">
        <v>2053</v>
      </c>
      <c r="G413" s="164">
        <v>1</v>
      </c>
      <c r="H413" s="164">
        <v>1</v>
      </c>
    </row>
    <row r="414" spans="2:8" x14ac:dyDescent="0.35">
      <c r="B414" s="164" t="s">
        <v>61</v>
      </c>
      <c r="C414" s="164" t="s">
        <v>1027</v>
      </c>
      <c r="D414" s="164" t="s">
        <v>2052</v>
      </c>
      <c r="E414" s="164" t="s">
        <v>2055</v>
      </c>
      <c r="F414" s="164" t="s">
        <v>2053</v>
      </c>
      <c r="G414" s="164">
        <v>0.78772114745268995</v>
      </c>
      <c r="H414" s="164">
        <v>0.717003834433809</v>
      </c>
    </row>
    <row r="415" spans="2:8" x14ac:dyDescent="0.35">
      <c r="B415" s="164" t="s">
        <v>61</v>
      </c>
      <c r="C415" s="164" t="s">
        <v>1027</v>
      </c>
      <c r="D415" s="164" t="s">
        <v>2052</v>
      </c>
      <c r="E415" s="164" t="s">
        <v>1873</v>
      </c>
      <c r="F415" s="164" t="s">
        <v>2053</v>
      </c>
      <c r="G415" s="164">
        <v>1</v>
      </c>
      <c r="H415" s="164">
        <v>1</v>
      </c>
    </row>
    <row r="416" spans="2:8" x14ac:dyDescent="0.35">
      <c r="B416" s="164" t="s">
        <v>61</v>
      </c>
      <c r="C416" s="164" t="s">
        <v>1027</v>
      </c>
      <c r="D416" s="164" t="s">
        <v>2052</v>
      </c>
      <c r="E416" s="164" t="s">
        <v>496</v>
      </c>
      <c r="F416" s="164" t="s">
        <v>2056</v>
      </c>
      <c r="G416" s="164">
        <v>7.7599558136351901E-2</v>
      </c>
      <c r="H416" s="164">
        <v>9.2081732958024104E-2</v>
      </c>
    </row>
    <row r="417" spans="2:8" x14ac:dyDescent="0.35">
      <c r="B417" s="164" t="s">
        <v>61</v>
      </c>
      <c r="C417" s="164" t="s">
        <v>1027</v>
      </c>
      <c r="D417" s="164" t="s">
        <v>2052</v>
      </c>
      <c r="E417" s="164" t="s">
        <v>2054</v>
      </c>
      <c r="F417" s="164" t="s">
        <v>2056</v>
      </c>
      <c r="G417" s="164">
        <v>0.99999988173958598</v>
      </c>
      <c r="H417" s="164">
        <v>0.99999985152357695</v>
      </c>
    </row>
    <row r="418" spans="2:8" x14ac:dyDescent="0.35">
      <c r="B418" s="164" t="s">
        <v>61</v>
      </c>
      <c r="C418" s="164" t="s">
        <v>1027</v>
      </c>
      <c r="D418" s="164" t="s">
        <v>2052</v>
      </c>
      <c r="E418" s="164" t="s">
        <v>504</v>
      </c>
      <c r="F418" s="164" t="s">
        <v>2056</v>
      </c>
      <c r="G418" s="164">
        <v>1</v>
      </c>
      <c r="H418" s="164">
        <v>1</v>
      </c>
    </row>
    <row r="419" spans="2:8" x14ac:dyDescent="0.35">
      <c r="B419" s="164" t="s">
        <v>61</v>
      </c>
      <c r="C419" s="164" t="s">
        <v>1027</v>
      </c>
      <c r="D419" s="164" t="s">
        <v>2052</v>
      </c>
      <c r="E419" s="164" t="s">
        <v>2055</v>
      </c>
      <c r="F419" s="164" t="s">
        <v>2056</v>
      </c>
      <c r="G419" s="164">
        <v>0.78772114745268995</v>
      </c>
      <c r="H419" s="164">
        <v>0.717003834433809</v>
      </c>
    </row>
    <row r="420" spans="2:8" x14ac:dyDescent="0.35">
      <c r="B420" s="164" t="s">
        <v>61</v>
      </c>
      <c r="C420" s="164" t="s">
        <v>1027</v>
      </c>
      <c r="D420" s="164" t="s">
        <v>2052</v>
      </c>
      <c r="E420" s="164" t="s">
        <v>1873</v>
      </c>
      <c r="F420" s="164" t="s">
        <v>2056</v>
      </c>
      <c r="G420" s="164">
        <v>1</v>
      </c>
      <c r="H420" s="164">
        <v>1</v>
      </c>
    </row>
    <row r="421" spans="2:8" x14ac:dyDescent="0.35">
      <c r="B421" s="164" t="s">
        <v>61</v>
      </c>
      <c r="C421" s="164" t="s">
        <v>1027</v>
      </c>
      <c r="D421" s="164" t="s">
        <v>514</v>
      </c>
      <c r="E421" s="164" t="s">
        <v>496</v>
      </c>
      <c r="F421" s="164" t="s">
        <v>2057</v>
      </c>
      <c r="G421" s="164">
        <v>5.1469463374537797E-3</v>
      </c>
      <c r="H421" s="164">
        <v>4.0999288106969003E-3</v>
      </c>
    </row>
    <row r="422" spans="2:8" x14ac:dyDescent="0.35">
      <c r="B422" s="164" t="s">
        <v>61</v>
      </c>
      <c r="C422" s="164" t="s">
        <v>1027</v>
      </c>
      <c r="D422" s="164" t="s">
        <v>514</v>
      </c>
      <c r="E422" s="164" t="s">
        <v>2054</v>
      </c>
      <c r="F422" s="164" t="s">
        <v>2057</v>
      </c>
      <c r="G422" s="164">
        <v>0.99997815536407497</v>
      </c>
      <c r="H422" s="164">
        <v>0.999891070818826</v>
      </c>
    </row>
    <row r="423" spans="2:8" x14ac:dyDescent="0.35">
      <c r="B423" s="164" t="s">
        <v>61</v>
      </c>
      <c r="C423" s="164" t="s">
        <v>1027</v>
      </c>
      <c r="D423" s="164" t="s">
        <v>514</v>
      </c>
      <c r="E423" s="164" t="s">
        <v>504</v>
      </c>
      <c r="F423" s="164" t="s">
        <v>2057</v>
      </c>
      <c r="G423" s="164">
        <v>1</v>
      </c>
      <c r="H423" s="164">
        <v>1</v>
      </c>
    </row>
    <row r="424" spans="2:8" x14ac:dyDescent="0.35">
      <c r="B424" s="164" t="s">
        <v>61</v>
      </c>
      <c r="C424" s="164" t="s">
        <v>1027</v>
      </c>
      <c r="D424" s="164" t="s">
        <v>514</v>
      </c>
      <c r="E424" s="164" t="s">
        <v>2055</v>
      </c>
      <c r="F424" s="164" t="s">
        <v>2057</v>
      </c>
      <c r="G424" s="164">
        <v>0.63690055353368402</v>
      </c>
      <c r="H424" s="164">
        <v>0.39804537301017001</v>
      </c>
    </row>
    <row r="425" spans="2:8" x14ac:dyDescent="0.35">
      <c r="B425" s="164" t="s">
        <v>61</v>
      </c>
      <c r="C425" s="164" t="s">
        <v>1027</v>
      </c>
      <c r="D425" s="164" t="s">
        <v>514</v>
      </c>
      <c r="E425" s="164" t="s">
        <v>1873</v>
      </c>
      <c r="F425" s="164" t="s">
        <v>2057</v>
      </c>
      <c r="G425" s="164">
        <v>0.82007206626398998</v>
      </c>
      <c r="H425" s="164">
        <v>0.870273983851517</v>
      </c>
    </row>
    <row r="426" spans="2:8" x14ac:dyDescent="0.35">
      <c r="B426" s="164" t="s">
        <v>64</v>
      </c>
      <c r="C426" s="164" t="s">
        <v>1027</v>
      </c>
      <c r="D426" s="164" t="s">
        <v>2052</v>
      </c>
      <c r="E426" s="164" t="s">
        <v>496</v>
      </c>
      <c r="F426" s="164" t="s">
        <v>2053</v>
      </c>
      <c r="G426" s="164">
        <v>7.9418080813231803E-2</v>
      </c>
      <c r="H426" s="164">
        <v>9.7850910532413196E-2</v>
      </c>
    </row>
    <row r="427" spans="2:8" x14ac:dyDescent="0.35">
      <c r="B427" s="164" t="s">
        <v>64</v>
      </c>
      <c r="C427" s="164" t="s">
        <v>1027</v>
      </c>
      <c r="D427" s="164" t="s">
        <v>2052</v>
      </c>
      <c r="E427" s="164" t="s">
        <v>2054</v>
      </c>
      <c r="F427" s="164" t="s">
        <v>2053</v>
      </c>
      <c r="G427" s="164">
        <v>0.99998854158244599</v>
      </c>
      <c r="H427" s="164">
        <v>0.99998027806822998</v>
      </c>
    </row>
    <row r="428" spans="2:8" x14ac:dyDescent="0.35">
      <c r="B428" s="164" t="s">
        <v>64</v>
      </c>
      <c r="C428" s="164" t="s">
        <v>1027</v>
      </c>
      <c r="D428" s="164" t="s">
        <v>2052</v>
      </c>
      <c r="E428" s="164" t="s">
        <v>504</v>
      </c>
      <c r="F428" s="164" t="s">
        <v>2053</v>
      </c>
      <c r="G428" s="164">
        <v>1</v>
      </c>
      <c r="H428" s="164">
        <v>1</v>
      </c>
    </row>
    <row r="429" spans="2:8" x14ac:dyDescent="0.35">
      <c r="B429" s="164" t="s">
        <v>64</v>
      </c>
      <c r="C429" s="164" t="s">
        <v>1027</v>
      </c>
      <c r="D429" s="164" t="s">
        <v>2052</v>
      </c>
      <c r="E429" s="164" t="s">
        <v>2055</v>
      </c>
      <c r="F429" s="164" t="s">
        <v>2053</v>
      </c>
      <c r="G429" s="164">
        <v>0.79975778210506299</v>
      </c>
      <c r="H429" s="164">
        <v>0.72737149959593606</v>
      </c>
    </row>
    <row r="430" spans="2:8" x14ac:dyDescent="0.35">
      <c r="B430" s="164" t="s">
        <v>64</v>
      </c>
      <c r="C430" s="164" t="s">
        <v>1027</v>
      </c>
      <c r="D430" s="164" t="s">
        <v>2052</v>
      </c>
      <c r="E430" s="164" t="s">
        <v>1873</v>
      </c>
      <c r="F430" s="164" t="s">
        <v>2053</v>
      </c>
      <c r="G430" s="164">
        <v>1</v>
      </c>
      <c r="H430" s="164">
        <v>1</v>
      </c>
    </row>
    <row r="431" spans="2:8" x14ac:dyDescent="0.35">
      <c r="B431" s="164" t="s">
        <v>64</v>
      </c>
      <c r="C431" s="164" t="s">
        <v>1027</v>
      </c>
      <c r="D431" s="164" t="s">
        <v>2052</v>
      </c>
      <c r="E431" s="164" t="s">
        <v>496</v>
      </c>
      <c r="F431" s="164" t="s">
        <v>2056</v>
      </c>
      <c r="G431" s="164">
        <v>7.9418080813231803E-2</v>
      </c>
      <c r="H431" s="164">
        <v>9.7850910532413099E-2</v>
      </c>
    </row>
    <row r="432" spans="2:8" x14ac:dyDescent="0.35">
      <c r="B432" s="164" t="s">
        <v>64</v>
      </c>
      <c r="C432" s="164" t="s">
        <v>1027</v>
      </c>
      <c r="D432" s="164" t="s">
        <v>2052</v>
      </c>
      <c r="E432" s="164" t="s">
        <v>2054</v>
      </c>
      <c r="F432" s="164" t="s">
        <v>2056</v>
      </c>
      <c r="G432" s="164">
        <v>0.99998854158244599</v>
      </c>
      <c r="H432" s="164">
        <v>0.99998027806823098</v>
      </c>
    </row>
    <row r="433" spans="2:8" x14ac:dyDescent="0.35">
      <c r="B433" s="164" t="s">
        <v>64</v>
      </c>
      <c r="C433" s="164" t="s">
        <v>1027</v>
      </c>
      <c r="D433" s="164" t="s">
        <v>2052</v>
      </c>
      <c r="E433" s="164" t="s">
        <v>504</v>
      </c>
      <c r="F433" s="164" t="s">
        <v>2056</v>
      </c>
      <c r="G433" s="164">
        <v>1</v>
      </c>
      <c r="H433" s="164">
        <v>1</v>
      </c>
    </row>
    <row r="434" spans="2:8" x14ac:dyDescent="0.35">
      <c r="B434" s="164" t="s">
        <v>64</v>
      </c>
      <c r="C434" s="164" t="s">
        <v>1027</v>
      </c>
      <c r="D434" s="164" t="s">
        <v>2052</v>
      </c>
      <c r="E434" s="164" t="s">
        <v>2055</v>
      </c>
      <c r="F434" s="164" t="s">
        <v>2056</v>
      </c>
      <c r="G434" s="164">
        <v>0.79975778210506299</v>
      </c>
      <c r="H434" s="164">
        <v>0.72737149959593606</v>
      </c>
    </row>
    <row r="435" spans="2:8" x14ac:dyDescent="0.35">
      <c r="B435" s="164" t="s">
        <v>64</v>
      </c>
      <c r="C435" s="164" t="s">
        <v>1027</v>
      </c>
      <c r="D435" s="164" t="s">
        <v>2052</v>
      </c>
      <c r="E435" s="164" t="s">
        <v>1873</v>
      </c>
      <c r="F435" s="164" t="s">
        <v>2056</v>
      </c>
      <c r="G435" s="164">
        <v>1</v>
      </c>
      <c r="H435" s="164">
        <v>1</v>
      </c>
    </row>
    <row r="436" spans="2:8" x14ac:dyDescent="0.35">
      <c r="B436" s="164" t="s">
        <v>64</v>
      </c>
      <c r="C436" s="164" t="s">
        <v>1027</v>
      </c>
      <c r="D436" s="164" t="s">
        <v>514</v>
      </c>
      <c r="E436" s="164" t="s">
        <v>496</v>
      </c>
      <c r="F436" s="164" t="s">
        <v>2057</v>
      </c>
      <c r="G436" s="164">
        <v>1.2264182969183499E-2</v>
      </c>
      <c r="H436" s="164">
        <v>6.7070878975554202E-3</v>
      </c>
    </row>
    <row r="437" spans="2:8" x14ac:dyDescent="0.35">
      <c r="B437" s="164" t="s">
        <v>64</v>
      </c>
      <c r="C437" s="164" t="s">
        <v>1027</v>
      </c>
      <c r="D437" s="164" t="s">
        <v>514</v>
      </c>
      <c r="E437" s="164" t="s">
        <v>2054</v>
      </c>
      <c r="F437" s="164" t="s">
        <v>2057</v>
      </c>
      <c r="G437" s="164">
        <v>0.99999789656674298</v>
      </c>
      <c r="H437" s="164">
        <v>0.99999909268262699</v>
      </c>
    </row>
    <row r="438" spans="2:8" x14ac:dyDescent="0.35">
      <c r="B438" s="164" t="s">
        <v>64</v>
      </c>
      <c r="C438" s="164" t="s">
        <v>1027</v>
      </c>
      <c r="D438" s="164" t="s">
        <v>514</v>
      </c>
      <c r="E438" s="164" t="s">
        <v>504</v>
      </c>
      <c r="F438" s="164" t="s">
        <v>2057</v>
      </c>
      <c r="G438" s="164">
        <v>1</v>
      </c>
      <c r="H438" s="164">
        <v>1</v>
      </c>
    </row>
    <row r="439" spans="2:8" x14ac:dyDescent="0.35">
      <c r="B439" s="164" t="s">
        <v>64</v>
      </c>
      <c r="C439" s="164" t="s">
        <v>1027</v>
      </c>
      <c r="D439" s="164" t="s">
        <v>514</v>
      </c>
      <c r="E439" s="164" t="s">
        <v>2055</v>
      </c>
      <c r="F439" s="164" t="s">
        <v>2057</v>
      </c>
      <c r="G439" s="164">
        <v>0.752754234744891</v>
      </c>
      <c r="H439" s="164">
        <v>0.51548443734706295</v>
      </c>
    </row>
    <row r="440" spans="2:8" x14ac:dyDescent="0.35">
      <c r="B440" s="164" t="s">
        <v>64</v>
      </c>
      <c r="C440" s="164" t="s">
        <v>1027</v>
      </c>
      <c r="D440" s="164" t="s">
        <v>514</v>
      </c>
      <c r="E440" s="164" t="s">
        <v>1873</v>
      </c>
      <c r="F440" s="164" t="s">
        <v>2057</v>
      </c>
      <c r="G440" s="164">
        <v>0.84659796107602903</v>
      </c>
      <c r="H440" s="164">
        <v>0.93995309880554401</v>
      </c>
    </row>
    <row r="441" spans="2:8" x14ac:dyDescent="0.35">
      <c r="B441" s="164" t="s">
        <v>67</v>
      </c>
      <c r="C441" s="164" t="s">
        <v>1027</v>
      </c>
      <c r="D441" s="164" t="s">
        <v>2052</v>
      </c>
      <c r="E441" s="164" t="s">
        <v>496</v>
      </c>
      <c r="F441" s="164" t="s">
        <v>2053</v>
      </c>
      <c r="G441" s="164">
        <v>3.60205760096627E-2</v>
      </c>
      <c r="H441" s="164">
        <v>3.72769118984956E-2</v>
      </c>
    </row>
    <row r="442" spans="2:8" x14ac:dyDescent="0.35">
      <c r="B442" s="164" t="s">
        <v>67</v>
      </c>
      <c r="C442" s="164" t="s">
        <v>1027</v>
      </c>
      <c r="D442" s="164" t="s">
        <v>2052</v>
      </c>
      <c r="E442" s="164" t="s">
        <v>2054</v>
      </c>
      <c r="F442" s="164" t="s">
        <v>2053</v>
      </c>
      <c r="G442" s="164">
        <v>0.99958375465205496</v>
      </c>
      <c r="H442" s="164">
        <v>0.99912535518769596</v>
      </c>
    </row>
    <row r="443" spans="2:8" x14ac:dyDescent="0.35">
      <c r="B443" s="164" t="s">
        <v>67</v>
      </c>
      <c r="C443" s="164" t="s">
        <v>1027</v>
      </c>
      <c r="D443" s="164" t="s">
        <v>2052</v>
      </c>
      <c r="E443" s="164" t="s">
        <v>504</v>
      </c>
      <c r="F443" s="164" t="s">
        <v>2053</v>
      </c>
      <c r="G443" s="164">
        <v>1</v>
      </c>
      <c r="H443" s="164">
        <v>1</v>
      </c>
    </row>
    <row r="444" spans="2:8" x14ac:dyDescent="0.35">
      <c r="B444" s="164" t="s">
        <v>67</v>
      </c>
      <c r="C444" s="164" t="s">
        <v>1027</v>
      </c>
      <c r="D444" s="164" t="s">
        <v>2052</v>
      </c>
      <c r="E444" s="164" t="s">
        <v>2055</v>
      </c>
      <c r="F444" s="164" t="s">
        <v>2053</v>
      </c>
      <c r="G444" s="164">
        <v>0.54690940397087795</v>
      </c>
      <c r="H444" s="164">
        <v>0.42189963772949102</v>
      </c>
    </row>
    <row r="445" spans="2:8" x14ac:dyDescent="0.35">
      <c r="B445" s="164" t="s">
        <v>67</v>
      </c>
      <c r="C445" s="164" t="s">
        <v>1027</v>
      </c>
      <c r="D445" s="164" t="s">
        <v>2052</v>
      </c>
      <c r="E445" s="164" t="s">
        <v>1873</v>
      </c>
      <c r="F445" s="164" t="s">
        <v>2053</v>
      </c>
      <c r="G445" s="164">
        <v>1</v>
      </c>
      <c r="H445" s="164">
        <v>1</v>
      </c>
    </row>
    <row r="446" spans="2:8" x14ac:dyDescent="0.35">
      <c r="B446" s="164" t="s">
        <v>67</v>
      </c>
      <c r="C446" s="164" t="s">
        <v>1027</v>
      </c>
      <c r="D446" s="164" t="s">
        <v>2052</v>
      </c>
      <c r="E446" s="164" t="s">
        <v>496</v>
      </c>
      <c r="F446" s="164" t="s">
        <v>2056</v>
      </c>
      <c r="G446" s="164">
        <v>3.60205760096627E-2</v>
      </c>
      <c r="H446" s="164">
        <v>3.72769118984956E-2</v>
      </c>
    </row>
    <row r="447" spans="2:8" x14ac:dyDescent="0.35">
      <c r="B447" s="164" t="s">
        <v>67</v>
      </c>
      <c r="C447" s="164" t="s">
        <v>1027</v>
      </c>
      <c r="D447" s="164" t="s">
        <v>2052</v>
      </c>
      <c r="E447" s="164" t="s">
        <v>2054</v>
      </c>
      <c r="F447" s="164" t="s">
        <v>2056</v>
      </c>
      <c r="G447" s="164">
        <v>0.99958375465205496</v>
      </c>
      <c r="H447" s="164">
        <v>0.99912535518769596</v>
      </c>
    </row>
    <row r="448" spans="2:8" x14ac:dyDescent="0.35">
      <c r="B448" s="164" t="s">
        <v>67</v>
      </c>
      <c r="C448" s="164" t="s">
        <v>1027</v>
      </c>
      <c r="D448" s="164" t="s">
        <v>2052</v>
      </c>
      <c r="E448" s="164" t="s">
        <v>504</v>
      </c>
      <c r="F448" s="164" t="s">
        <v>2056</v>
      </c>
      <c r="G448" s="164">
        <v>1</v>
      </c>
      <c r="H448" s="164">
        <v>1</v>
      </c>
    </row>
    <row r="449" spans="2:8" x14ac:dyDescent="0.35">
      <c r="B449" s="164" t="s">
        <v>67</v>
      </c>
      <c r="C449" s="164" t="s">
        <v>1027</v>
      </c>
      <c r="D449" s="164" t="s">
        <v>2052</v>
      </c>
      <c r="E449" s="164" t="s">
        <v>2055</v>
      </c>
      <c r="F449" s="164" t="s">
        <v>2056</v>
      </c>
      <c r="G449" s="164">
        <v>0.54690940397087795</v>
      </c>
      <c r="H449" s="164">
        <v>0.42189963772949102</v>
      </c>
    </row>
    <row r="450" spans="2:8" x14ac:dyDescent="0.35">
      <c r="B450" s="164" t="s">
        <v>67</v>
      </c>
      <c r="C450" s="164" t="s">
        <v>1027</v>
      </c>
      <c r="D450" s="164" t="s">
        <v>2052</v>
      </c>
      <c r="E450" s="164" t="s">
        <v>1873</v>
      </c>
      <c r="F450" s="164" t="s">
        <v>2056</v>
      </c>
      <c r="G450" s="164">
        <v>1</v>
      </c>
      <c r="H450" s="164">
        <v>1</v>
      </c>
    </row>
    <row r="451" spans="2:8" x14ac:dyDescent="0.35">
      <c r="B451" s="164" t="s">
        <v>67</v>
      </c>
      <c r="C451" s="164" t="s">
        <v>1027</v>
      </c>
      <c r="D451" s="164" t="s">
        <v>514</v>
      </c>
      <c r="E451" s="164" t="s">
        <v>496</v>
      </c>
      <c r="F451" s="164" t="s">
        <v>2057</v>
      </c>
      <c r="G451" s="164">
        <v>6.3641118222548801E-3</v>
      </c>
      <c r="H451" s="164">
        <v>6.3259663393647903E-3</v>
      </c>
    </row>
    <row r="452" spans="2:8" x14ac:dyDescent="0.35">
      <c r="B452" s="164" t="s">
        <v>67</v>
      </c>
      <c r="C452" s="164" t="s">
        <v>1027</v>
      </c>
      <c r="D452" s="164" t="s">
        <v>514</v>
      </c>
      <c r="E452" s="164" t="s">
        <v>2054</v>
      </c>
      <c r="F452" s="164" t="s">
        <v>2057</v>
      </c>
      <c r="G452" s="164">
        <v>0.99924119717785898</v>
      </c>
      <c r="H452" s="164">
        <v>0.99981791897386596</v>
      </c>
    </row>
    <row r="453" spans="2:8" x14ac:dyDescent="0.35">
      <c r="B453" s="164" t="s">
        <v>67</v>
      </c>
      <c r="C453" s="164" t="s">
        <v>1027</v>
      </c>
      <c r="D453" s="164" t="s">
        <v>514</v>
      </c>
      <c r="E453" s="164" t="s">
        <v>504</v>
      </c>
      <c r="F453" s="164" t="s">
        <v>2057</v>
      </c>
      <c r="G453" s="164">
        <v>1</v>
      </c>
      <c r="H453" s="164">
        <v>1</v>
      </c>
    </row>
    <row r="454" spans="2:8" x14ac:dyDescent="0.35">
      <c r="B454" s="164" t="s">
        <v>67</v>
      </c>
      <c r="C454" s="164" t="s">
        <v>1027</v>
      </c>
      <c r="D454" s="164" t="s">
        <v>514</v>
      </c>
      <c r="E454" s="164" t="s">
        <v>2055</v>
      </c>
      <c r="F454" s="164" t="s">
        <v>2057</v>
      </c>
      <c r="G454" s="164">
        <v>0.42495193301897199</v>
      </c>
      <c r="H454" s="164">
        <v>0.25329478371268499</v>
      </c>
    </row>
    <row r="455" spans="2:8" x14ac:dyDescent="0.35">
      <c r="B455" s="164" t="s">
        <v>67</v>
      </c>
      <c r="C455" s="164" t="s">
        <v>1027</v>
      </c>
      <c r="D455" s="164" t="s">
        <v>514</v>
      </c>
      <c r="E455" s="164" t="s">
        <v>1873</v>
      </c>
      <c r="F455" s="164" t="s">
        <v>2057</v>
      </c>
      <c r="G455" s="164">
        <v>0.64123719686337399</v>
      </c>
      <c r="H455" s="164">
        <v>0.79689691711303601</v>
      </c>
    </row>
    <row r="456" spans="2:8" x14ac:dyDescent="0.35">
      <c r="B456" s="164" t="s">
        <v>70</v>
      </c>
      <c r="C456" s="164" t="s">
        <v>1027</v>
      </c>
      <c r="D456" s="164" t="s">
        <v>2052</v>
      </c>
      <c r="E456" s="164" t="s">
        <v>496</v>
      </c>
      <c r="F456" s="164" t="s">
        <v>2053</v>
      </c>
      <c r="G456" s="164">
        <v>5.42891584083217E-2</v>
      </c>
      <c r="H456" s="164">
        <v>7.0143627519530599E-2</v>
      </c>
    </row>
    <row r="457" spans="2:8" x14ac:dyDescent="0.35">
      <c r="B457" s="164" t="s">
        <v>70</v>
      </c>
      <c r="C457" s="164" t="s">
        <v>1027</v>
      </c>
      <c r="D457" s="164" t="s">
        <v>2052</v>
      </c>
      <c r="E457" s="164" t="s">
        <v>2054</v>
      </c>
      <c r="F457" s="164" t="s">
        <v>2053</v>
      </c>
      <c r="G457" s="164">
        <v>0.999978748656703</v>
      </c>
      <c r="H457" s="164">
        <v>0.99996490556638296</v>
      </c>
    </row>
    <row r="458" spans="2:8" x14ac:dyDescent="0.35">
      <c r="B458" s="164" t="s">
        <v>70</v>
      </c>
      <c r="C458" s="164" t="s">
        <v>1027</v>
      </c>
      <c r="D458" s="164" t="s">
        <v>2052</v>
      </c>
      <c r="E458" s="164" t="s">
        <v>504</v>
      </c>
      <c r="F458" s="164" t="s">
        <v>2053</v>
      </c>
      <c r="G458" s="164">
        <v>1</v>
      </c>
      <c r="H458" s="164">
        <v>1</v>
      </c>
    </row>
    <row r="459" spans="2:8" x14ac:dyDescent="0.35">
      <c r="B459" s="164" t="s">
        <v>70</v>
      </c>
      <c r="C459" s="164" t="s">
        <v>1027</v>
      </c>
      <c r="D459" s="164" t="s">
        <v>2052</v>
      </c>
      <c r="E459" s="164" t="s">
        <v>2055</v>
      </c>
      <c r="F459" s="164" t="s">
        <v>2053</v>
      </c>
      <c r="G459" s="164">
        <v>0.684818796451787</v>
      </c>
      <c r="H459" s="164">
        <v>0.60959138568083504</v>
      </c>
    </row>
    <row r="460" spans="2:8" x14ac:dyDescent="0.35">
      <c r="B460" s="164" t="s">
        <v>70</v>
      </c>
      <c r="C460" s="164" t="s">
        <v>1027</v>
      </c>
      <c r="D460" s="164" t="s">
        <v>2052</v>
      </c>
      <c r="E460" s="164" t="s">
        <v>1873</v>
      </c>
      <c r="F460" s="164" t="s">
        <v>2053</v>
      </c>
      <c r="G460" s="164">
        <v>1</v>
      </c>
      <c r="H460" s="164">
        <v>1</v>
      </c>
    </row>
    <row r="461" spans="2:8" x14ac:dyDescent="0.35">
      <c r="B461" s="164" t="s">
        <v>70</v>
      </c>
      <c r="C461" s="164" t="s">
        <v>1027</v>
      </c>
      <c r="D461" s="164" t="s">
        <v>2052</v>
      </c>
      <c r="E461" s="164" t="s">
        <v>496</v>
      </c>
      <c r="F461" s="164" t="s">
        <v>2056</v>
      </c>
      <c r="G461" s="164">
        <v>5.42891584083217E-2</v>
      </c>
      <c r="H461" s="164">
        <v>7.0143627519530599E-2</v>
      </c>
    </row>
    <row r="462" spans="2:8" x14ac:dyDescent="0.35">
      <c r="B462" s="164" t="s">
        <v>70</v>
      </c>
      <c r="C462" s="164" t="s">
        <v>1027</v>
      </c>
      <c r="D462" s="164" t="s">
        <v>2052</v>
      </c>
      <c r="E462" s="164" t="s">
        <v>2054</v>
      </c>
      <c r="F462" s="164" t="s">
        <v>2056</v>
      </c>
      <c r="G462" s="164">
        <v>0.999978748656703</v>
      </c>
      <c r="H462" s="164">
        <v>0.99996490556638296</v>
      </c>
    </row>
    <row r="463" spans="2:8" x14ac:dyDescent="0.35">
      <c r="B463" s="164" t="s">
        <v>70</v>
      </c>
      <c r="C463" s="164" t="s">
        <v>1027</v>
      </c>
      <c r="D463" s="164" t="s">
        <v>2052</v>
      </c>
      <c r="E463" s="164" t="s">
        <v>504</v>
      </c>
      <c r="F463" s="164" t="s">
        <v>2056</v>
      </c>
      <c r="G463" s="164">
        <v>1</v>
      </c>
      <c r="H463" s="164">
        <v>1</v>
      </c>
    </row>
    <row r="464" spans="2:8" x14ac:dyDescent="0.35">
      <c r="B464" s="164" t="s">
        <v>70</v>
      </c>
      <c r="C464" s="164" t="s">
        <v>1027</v>
      </c>
      <c r="D464" s="164" t="s">
        <v>2052</v>
      </c>
      <c r="E464" s="164" t="s">
        <v>2055</v>
      </c>
      <c r="F464" s="164" t="s">
        <v>2056</v>
      </c>
      <c r="G464" s="164">
        <v>0.684818796451787</v>
      </c>
      <c r="H464" s="164">
        <v>0.60959138568083504</v>
      </c>
    </row>
    <row r="465" spans="2:8" x14ac:dyDescent="0.35">
      <c r="B465" s="164" t="s">
        <v>70</v>
      </c>
      <c r="C465" s="164" t="s">
        <v>1027</v>
      </c>
      <c r="D465" s="164" t="s">
        <v>2052</v>
      </c>
      <c r="E465" s="164" t="s">
        <v>1873</v>
      </c>
      <c r="F465" s="164" t="s">
        <v>2056</v>
      </c>
      <c r="G465" s="164">
        <v>1</v>
      </c>
      <c r="H465" s="164">
        <v>1</v>
      </c>
    </row>
    <row r="466" spans="2:8" x14ac:dyDescent="0.35">
      <c r="B466" s="164" t="s">
        <v>70</v>
      </c>
      <c r="C466" s="164" t="s">
        <v>1027</v>
      </c>
      <c r="D466" s="164" t="s">
        <v>514</v>
      </c>
      <c r="E466" s="164" t="s">
        <v>496</v>
      </c>
      <c r="F466" s="164" t="s">
        <v>2057</v>
      </c>
      <c r="G466" s="164">
        <v>7.7898520679309602E-3</v>
      </c>
      <c r="H466" s="164">
        <v>6.9880986469068804E-3</v>
      </c>
    </row>
    <row r="467" spans="2:8" x14ac:dyDescent="0.35">
      <c r="B467" s="164" t="s">
        <v>70</v>
      </c>
      <c r="C467" s="164" t="s">
        <v>1027</v>
      </c>
      <c r="D467" s="164" t="s">
        <v>514</v>
      </c>
      <c r="E467" s="164" t="s">
        <v>2054</v>
      </c>
      <c r="F467" s="164" t="s">
        <v>2057</v>
      </c>
      <c r="G467" s="164">
        <v>0.99997484713567197</v>
      </c>
      <c r="H467" s="164">
        <v>0.999982699188396</v>
      </c>
    </row>
    <row r="468" spans="2:8" x14ac:dyDescent="0.35">
      <c r="B468" s="164" t="s">
        <v>70</v>
      </c>
      <c r="C468" s="164" t="s">
        <v>1027</v>
      </c>
      <c r="D468" s="164" t="s">
        <v>514</v>
      </c>
      <c r="E468" s="164" t="s">
        <v>504</v>
      </c>
      <c r="F468" s="164" t="s">
        <v>2057</v>
      </c>
      <c r="G468" s="164">
        <v>1</v>
      </c>
      <c r="H468" s="164">
        <v>1</v>
      </c>
    </row>
    <row r="469" spans="2:8" x14ac:dyDescent="0.35">
      <c r="B469" s="164" t="s">
        <v>70</v>
      </c>
      <c r="C469" s="164" t="s">
        <v>1027</v>
      </c>
      <c r="D469" s="164" t="s">
        <v>514</v>
      </c>
      <c r="E469" s="164" t="s">
        <v>2055</v>
      </c>
      <c r="F469" s="164" t="s">
        <v>2057</v>
      </c>
      <c r="G469" s="164">
        <v>0.65817221240233603</v>
      </c>
      <c r="H469" s="164">
        <v>0.403894289332352</v>
      </c>
    </row>
    <row r="470" spans="2:8" x14ac:dyDescent="0.35">
      <c r="B470" s="164" t="s">
        <v>70</v>
      </c>
      <c r="C470" s="164" t="s">
        <v>1027</v>
      </c>
      <c r="D470" s="164" t="s">
        <v>514</v>
      </c>
      <c r="E470" s="164" t="s">
        <v>1873</v>
      </c>
      <c r="F470" s="164" t="s">
        <v>2057</v>
      </c>
      <c r="G470" s="164">
        <v>0.79181434896819702</v>
      </c>
      <c r="H470" s="164">
        <v>0.91696473174980997</v>
      </c>
    </row>
    <row r="471" spans="2:8" x14ac:dyDescent="0.35">
      <c r="B471" s="164" t="s">
        <v>73</v>
      </c>
      <c r="C471" s="164" t="s">
        <v>1027</v>
      </c>
      <c r="D471" s="164" t="s">
        <v>2052</v>
      </c>
      <c r="E471" s="164" t="s">
        <v>496</v>
      </c>
      <c r="F471" s="164" t="s">
        <v>2053</v>
      </c>
      <c r="G471" s="164">
        <v>8.3675759150612997E-2</v>
      </c>
      <c r="H471" s="164">
        <v>0.12535734220776601</v>
      </c>
    </row>
    <row r="472" spans="2:8" x14ac:dyDescent="0.35">
      <c r="B472" s="164" t="s">
        <v>73</v>
      </c>
      <c r="C472" s="164" t="s">
        <v>1027</v>
      </c>
      <c r="D472" s="164" t="s">
        <v>2052</v>
      </c>
      <c r="E472" s="164" t="s">
        <v>2054</v>
      </c>
      <c r="F472" s="164" t="s">
        <v>2053</v>
      </c>
      <c r="G472" s="164">
        <v>0.99995839539380504</v>
      </c>
      <c r="H472" s="164">
        <v>0.99994727517068305</v>
      </c>
    </row>
    <row r="473" spans="2:8" x14ac:dyDescent="0.35">
      <c r="B473" s="164" t="s">
        <v>73</v>
      </c>
      <c r="C473" s="164" t="s">
        <v>1027</v>
      </c>
      <c r="D473" s="164" t="s">
        <v>2052</v>
      </c>
      <c r="E473" s="164" t="s">
        <v>504</v>
      </c>
      <c r="F473" s="164" t="s">
        <v>2053</v>
      </c>
      <c r="G473" s="164">
        <v>1</v>
      </c>
      <c r="H473" s="164">
        <v>1</v>
      </c>
    </row>
    <row r="474" spans="2:8" x14ac:dyDescent="0.35">
      <c r="B474" s="164" t="s">
        <v>73</v>
      </c>
      <c r="C474" s="164" t="s">
        <v>1027</v>
      </c>
      <c r="D474" s="164" t="s">
        <v>2052</v>
      </c>
      <c r="E474" s="164" t="s">
        <v>2055</v>
      </c>
      <c r="F474" s="164" t="s">
        <v>2053</v>
      </c>
      <c r="G474" s="164">
        <v>0.75423408745793996</v>
      </c>
      <c r="H474" s="164">
        <v>0.784753052267398</v>
      </c>
    </row>
    <row r="475" spans="2:8" x14ac:dyDescent="0.35">
      <c r="B475" s="164" t="s">
        <v>73</v>
      </c>
      <c r="C475" s="164" t="s">
        <v>1027</v>
      </c>
      <c r="D475" s="164" t="s">
        <v>2052</v>
      </c>
      <c r="E475" s="164" t="s">
        <v>1873</v>
      </c>
      <c r="F475" s="164" t="s">
        <v>2053</v>
      </c>
      <c r="G475" s="164">
        <v>1</v>
      </c>
      <c r="H475" s="164">
        <v>1</v>
      </c>
    </row>
    <row r="476" spans="2:8" x14ac:dyDescent="0.35">
      <c r="B476" s="164" t="s">
        <v>73</v>
      </c>
      <c r="C476" s="164" t="s">
        <v>1027</v>
      </c>
      <c r="D476" s="164" t="s">
        <v>2052</v>
      </c>
      <c r="E476" s="164" t="s">
        <v>496</v>
      </c>
      <c r="F476" s="164" t="s">
        <v>2056</v>
      </c>
      <c r="G476" s="164">
        <v>8.3675759150612997E-2</v>
      </c>
      <c r="H476" s="164">
        <v>0.12535734220776601</v>
      </c>
    </row>
    <row r="477" spans="2:8" x14ac:dyDescent="0.35">
      <c r="B477" s="164" t="s">
        <v>73</v>
      </c>
      <c r="C477" s="164" t="s">
        <v>1027</v>
      </c>
      <c r="D477" s="164" t="s">
        <v>2052</v>
      </c>
      <c r="E477" s="164" t="s">
        <v>2054</v>
      </c>
      <c r="F477" s="164" t="s">
        <v>2056</v>
      </c>
      <c r="G477" s="164">
        <v>0.99995839539380504</v>
      </c>
      <c r="H477" s="164">
        <v>0.99994727517068305</v>
      </c>
    </row>
    <row r="478" spans="2:8" x14ac:dyDescent="0.35">
      <c r="B478" s="164" t="s">
        <v>73</v>
      </c>
      <c r="C478" s="164" t="s">
        <v>1027</v>
      </c>
      <c r="D478" s="164" t="s">
        <v>2052</v>
      </c>
      <c r="E478" s="164" t="s">
        <v>504</v>
      </c>
      <c r="F478" s="164" t="s">
        <v>2056</v>
      </c>
      <c r="G478" s="164">
        <v>1</v>
      </c>
      <c r="H478" s="164">
        <v>1</v>
      </c>
    </row>
    <row r="479" spans="2:8" x14ac:dyDescent="0.35">
      <c r="B479" s="164" t="s">
        <v>73</v>
      </c>
      <c r="C479" s="164" t="s">
        <v>1027</v>
      </c>
      <c r="D479" s="164" t="s">
        <v>2052</v>
      </c>
      <c r="E479" s="164" t="s">
        <v>2055</v>
      </c>
      <c r="F479" s="164" t="s">
        <v>2056</v>
      </c>
      <c r="G479" s="164">
        <v>0.75423408745793996</v>
      </c>
      <c r="H479" s="164">
        <v>0.784753052267397</v>
      </c>
    </row>
    <row r="480" spans="2:8" x14ac:dyDescent="0.35">
      <c r="B480" s="164" t="s">
        <v>73</v>
      </c>
      <c r="C480" s="164" t="s">
        <v>1027</v>
      </c>
      <c r="D480" s="164" t="s">
        <v>2052</v>
      </c>
      <c r="E480" s="164" t="s">
        <v>1873</v>
      </c>
      <c r="F480" s="164" t="s">
        <v>2056</v>
      </c>
      <c r="G480" s="164">
        <v>1</v>
      </c>
      <c r="H480" s="164">
        <v>1</v>
      </c>
    </row>
    <row r="481" spans="2:8" x14ac:dyDescent="0.35">
      <c r="B481" s="164" t="s">
        <v>73</v>
      </c>
      <c r="C481" s="164" t="s">
        <v>1027</v>
      </c>
      <c r="D481" s="164" t="s">
        <v>514</v>
      </c>
      <c r="E481" s="164" t="s">
        <v>496</v>
      </c>
      <c r="F481" s="164" t="s">
        <v>2057</v>
      </c>
      <c r="G481" s="164">
        <v>1.09595247577166E-2</v>
      </c>
      <c r="H481" s="164">
        <v>7.3705331299360197E-3</v>
      </c>
    </row>
    <row r="482" spans="2:8" x14ac:dyDescent="0.35">
      <c r="B482" s="164" t="s">
        <v>73</v>
      </c>
      <c r="C482" s="164" t="s">
        <v>1027</v>
      </c>
      <c r="D482" s="164" t="s">
        <v>514</v>
      </c>
      <c r="E482" s="164" t="s">
        <v>2054</v>
      </c>
      <c r="F482" s="164" t="s">
        <v>2057</v>
      </c>
      <c r="G482" s="164">
        <v>0.99999953387899998</v>
      </c>
      <c r="H482" s="164">
        <v>0.99999999984136101</v>
      </c>
    </row>
    <row r="483" spans="2:8" x14ac:dyDescent="0.35">
      <c r="B483" s="164" t="s">
        <v>73</v>
      </c>
      <c r="C483" s="164" t="s">
        <v>1027</v>
      </c>
      <c r="D483" s="164" t="s">
        <v>514</v>
      </c>
      <c r="E483" s="164" t="s">
        <v>504</v>
      </c>
      <c r="F483" s="164" t="s">
        <v>2057</v>
      </c>
      <c r="G483" s="164">
        <v>1</v>
      </c>
      <c r="H483" s="164">
        <v>1</v>
      </c>
    </row>
    <row r="484" spans="2:8" x14ac:dyDescent="0.35">
      <c r="B484" s="164" t="s">
        <v>73</v>
      </c>
      <c r="C484" s="164" t="s">
        <v>1027</v>
      </c>
      <c r="D484" s="164" t="s">
        <v>514</v>
      </c>
      <c r="E484" s="164" t="s">
        <v>2055</v>
      </c>
      <c r="F484" s="164" t="s">
        <v>2057</v>
      </c>
      <c r="G484" s="164">
        <v>0.59032035459868004</v>
      </c>
      <c r="H484" s="164">
        <v>0.40179824007876602</v>
      </c>
    </row>
    <row r="485" spans="2:8" x14ac:dyDescent="0.35">
      <c r="B485" s="164" t="s">
        <v>73</v>
      </c>
      <c r="C485" s="164" t="s">
        <v>1027</v>
      </c>
      <c r="D485" s="164" t="s">
        <v>514</v>
      </c>
      <c r="E485" s="164" t="s">
        <v>1873</v>
      </c>
      <c r="F485" s="164" t="s">
        <v>2057</v>
      </c>
      <c r="G485" s="164">
        <v>0.76332728700403796</v>
      </c>
      <c r="H485" s="164">
        <v>0.87187239606058198</v>
      </c>
    </row>
    <row r="486" spans="2:8" x14ac:dyDescent="0.35">
      <c r="B486" s="164" t="s">
        <v>75</v>
      </c>
      <c r="C486" s="164" t="s">
        <v>1027</v>
      </c>
      <c r="D486" s="164" t="s">
        <v>2052</v>
      </c>
      <c r="E486" s="164" t="s">
        <v>496</v>
      </c>
      <c r="F486" s="164" t="s">
        <v>2053</v>
      </c>
      <c r="G486" s="164">
        <v>6.1527294203126498E-2</v>
      </c>
      <c r="H486" s="164">
        <v>7.8299201130010404E-2</v>
      </c>
    </row>
    <row r="487" spans="2:8" x14ac:dyDescent="0.35">
      <c r="B487" s="164" t="s">
        <v>75</v>
      </c>
      <c r="C487" s="164" t="s">
        <v>1027</v>
      </c>
      <c r="D487" s="164" t="s">
        <v>2052</v>
      </c>
      <c r="E487" s="164" t="s">
        <v>2054</v>
      </c>
      <c r="F487" s="164" t="s">
        <v>2053</v>
      </c>
      <c r="G487" s="164">
        <v>0.99998163110696803</v>
      </c>
      <c r="H487" s="164">
        <v>0.99996938980601502</v>
      </c>
    </row>
    <row r="488" spans="2:8" x14ac:dyDescent="0.35">
      <c r="B488" s="164" t="s">
        <v>75</v>
      </c>
      <c r="C488" s="164" t="s">
        <v>1027</v>
      </c>
      <c r="D488" s="164" t="s">
        <v>2052</v>
      </c>
      <c r="E488" s="164" t="s">
        <v>504</v>
      </c>
      <c r="F488" s="164" t="s">
        <v>2053</v>
      </c>
      <c r="G488" s="164">
        <v>1</v>
      </c>
      <c r="H488" s="164">
        <v>1</v>
      </c>
    </row>
    <row r="489" spans="2:8" x14ac:dyDescent="0.35">
      <c r="B489" s="164" t="s">
        <v>75</v>
      </c>
      <c r="C489" s="164" t="s">
        <v>1027</v>
      </c>
      <c r="D489" s="164" t="s">
        <v>2052</v>
      </c>
      <c r="E489" s="164" t="s">
        <v>2055</v>
      </c>
      <c r="F489" s="164" t="s">
        <v>2053</v>
      </c>
      <c r="G489" s="164">
        <v>0.71475176922252903</v>
      </c>
      <c r="H489" s="164">
        <v>0.63728087085044505</v>
      </c>
    </row>
    <row r="490" spans="2:8" x14ac:dyDescent="0.35">
      <c r="B490" s="164" t="s">
        <v>75</v>
      </c>
      <c r="C490" s="164" t="s">
        <v>1027</v>
      </c>
      <c r="D490" s="164" t="s">
        <v>2052</v>
      </c>
      <c r="E490" s="164" t="s">
        <v>1873</v>
      </c>
      <c r="F490" s="164" t="s">
        <v>2053</v>
      </c>
      <c r="G490" s="164">
        <v>1</v>
      </c>
      <c r="H490" s="164">
        <v>1</v>
      </c>
    </row>
    <row r="491" spans="2:8" x14ac:dyDescent="0.35">
      <c r="B491" s="164" t="s">
        <v>75</v>
      </c>
      <c r="C491" s="164" t="s">
        <v>1027</v>
      </c>
      <c r="D491" s="164" t="s">
        <v>2052</v>
      </c>
      <c r="E491" s="164" t="s">
        <v>496</v>
      </c>
      <c r="F491" s="164" t="s">
        <v>2056</v>
      </c>
      <c r="G491" s="164">
        <v>6.1527294203126498E-2</v>
      </c>
      <c r="H491" s="164">
        <v>7.8299201130010404E-2</v>
      </c>
    </row>
    <row r="492" spans="2:8" x14ac:dyDescent="0.35">
      <c r="B492" s="164" t="s">
        <v>75</v>
      </c>
      <c r="C492" s="164" t="s">
        <v>1027</v>
      </c>
      <c r="D492" s="164" t="s">
        <v>2052</v>
      </c>
      <c r="E492" s="164" t="s">
        <v>2054</v>
      </c>
      <c r="F492" s="164" t="s">
        <v>2056</v>
      </c>
      <c r="G492" s="164">
        <v>0.99998163110696803</v>
      </c>
      <c r="H492" s="164">
        <v>0.99996938980601502</v>
      </c>
    </row>
    <row r="493" spans="2:8" x14ac:dyDescent="0.35">
      <c r="B493" s="164" t="s">
        <v>75</v>
      </c>
      <c r="C493" s="164" t="s">
        <v>1027</v>
      </c>
      <c r="D493" s="164" t="s">
        <v>2052</v>
      </c>
      <c r="E493" s="164" t="s">
        <v>504</v>
      </c>
      <c r="F493" s="164" t="s">
        <v>2056</v>
      </c>
      <c r="G493" s="164">
        <v>1</v>
      </c>
      <c r="H493" s="164">
        <v>1</v>
      </c>
    </row>
    <row r="494" spans="2:8" x14ac:dyDescent="0.35">
      <c r="B494" s="164" t="s">
        <v>75</v>
      </c>
      <c r="C494" s="164" t="s">
        <v>1027</v>
      </c>
      <c r="D494" s="164" t="s">
        <v>2052</v>
      </c>
      <c r="E494" s="164" t="s">
        <v>2055</v>
      </c>
      <c r="F494" s="164" t="s">
        <v>2056</v>
      </c>
      <c r="G494" s="164">
        <v>0.71475176922252903</v>
      </c>
      <c r="H494" s="164">
        <v>0.63728087085044505</v>
      </c>
    </row>
    <row r="495" spans="2:8" x14ac:dyDescent="0.35">
      <c r="B495" s="164" t="s">
        <v>75</v>
      </c>
      <c r="C495" s="164" t="s">
        <v>1027</v>
      </c>
      <c r="D495" s="164" t="s">
        <v>2052</v>
      </c>
      <c r="E495" s="164" t="s">
        <v>1873</v>
      </c>
      <c r="F495" s="164" t="s">
        <v>2056</v>
      </c>
      <c r="G495" s="164">
        <v>1</v>
      </c>
      <c r="H495" s="164">
        <v>1</v>
      </c>
    </row>
    <row r="496" spans="2:8" x14ac:dyDescent="0.35">
      <c r="B496" s="164" t="s">
        <v>75</v>
      </c>
      <c r="C496" s="164" t="s">
        <v>1027</v>
      </c>
      <c r="D496" s="164" t="s">
        <v>514</v>
      </c>
      <c r="E496" s="164" t="s">
        <v>496</v>
      </c>
      <c r="F496" s="164" t="s">
        <v>2057</v>
      </c>
      <c r="G496" s="164">
        <v>7.3491696523379103E-3</v>
      </c>
      <c r="H496" s="164">
        <v>4.6215001963129197E-3</v>
      </c>
    </row>
    <row r="497" spans="2:8" x14ac:dyDescent="0.35">
      <c r="B497" s="164" t="s">
        <v>75</v>
      </c>
      <c r="C497" s="164" t="s">
        <v>1027</v>
      </c>
      <c r="D497" s="164" t="s">
        <v>514</v>
      </c>
      <c r="E497" s="164" t="s">
        <v>2054</v>
      </c>
      <c r="F497" s="164" t="s">
        <v>2057</v>
      </c>
      <c r="G497" s="164">
        <v>0.99998594234159299</v>
      </c>
      <c r="H497" s="164">
        <v>0.999990316822568</v>
      </c>
    </row>
    <row r="498" spans="2:8" x14ac:dyDescent="0.35">
      <c r="B498" s="164" t="s">
        <v>75</v>
      </c>
      <c r="C498" s="164" t="s">
        <v>1027</v>
      </c>
      <c r="D498" s="164" t="s">
        <v>514</v>
      </c>
      <c r="E498" s="164" t="s">
        <v>504</v>
      </c>
      <c r="F498" s="164" t="s">
        <v>2057</v>
      </c>
      <c r="G498" s="164">
        <v>1</v>
      </c>
      <c r="H498" s="164">
        <v>1</v>
      </c>
    </row>
    <row r="499" spans="2:8" x14ac:dyDescent="0.35">
      <c r="B499" s="164" t="s">
        <v>75</v>
      </c>
      <c r="C499" s="164" t="s">
        <v>1027</v>
      </c>
      <c r="D499" s="164" t="s">
        <v>514</v>
      </c>
      <c r="E499" s="164" t="s">
        <v>2055</v>
      </c>
      <c r="F499" s="164" t="s">
        <v>2057</v>
      </c>
      <c r="G499" s="164">
        <v>0.67344414744382397</v>
      </c>
      <c r="H499" s="164">
        <v>0.429951833055772</v>
      </c>
    </row>
    <row r="500" spans="2:8" x14ac:dyDescent="0.35">
      <c r="B500" s="164" t="s">
        <v>75</v>
      </c>
      <c r="C500" s="164" t="s">
        <v>1027</v>
      </c>
      <c r="D500" s="164" t="s">
        <v>514</v>
      </c>
      <c r="E500" s="164" t="s">
        <v>1873</v>
      </c>
      <c r="F500" s="164" t="s">
        <v>2057</v>
      </c>
      <c r="G500" s="164">
        <v>0.80271701809404705</v>
      </c>
      <c r="H500" s="164">
        <v>0.92094622750578703</v>
      </c>
    </row>
    <row r="501" spans="2:8" x14ac:dyDescent="0.35">
      <c r="B501" s="164" t="s">
        <v>78</v>
      </c>
      <c r="C501" s="164" t="s">
        <v>1027</v>
      </c>
      <c r="D501" s="164" t="s">
        <v>2052</v>
      </c>
      <c r="E501" s="164" t="s">
        <v>496</v>
      </c>
      <c r="F501" s="164" t="s">
        <v>2053</v>
      </c>
      <c r="G501" s="164">
        <v>4.2236159564672401E-2</v>
      </c>
      <c r="H501" s="164">
        <v>8.0434690991280103E-2</v>
      </c>
    </row>
    <row r="502" spans="2:8" x14ac:dyDescent="0.35">
      <c r="B502" s="164" t="s">
        <v>78</v>
      </c>
      <c r="C502" s="164" t="s">
        <v>1027</v>
      </c>
      <c r="D502" s="164" t="s">
        <v>2052</v>
      </c>
      <c r="E502" s="164" t="s">
        <v>2054</v>
      </c>
      <c r="F502" s="164" t="s">
        <v>2053</v>
      </c>
      <c r="G502" s="164">
        <v>0.99987449224359004</v>
      </c>
      <c r="H502" s="164">
        <v>0.99984866639334102</v>
      </c>
    </row>
    <row r="503" spans="2:8" x14ac:dyDescent="0.35">
      <c r="B503" s="164" t="s">
        <v>78</v>
      </c>
      <c r="C503" s="164" t="s">
        <v>1027</v>
      </c>
      <c r="D503" s="164" t="s">
        <v>2052</v>
      </c>
      <c r="E503" s="164" t="s">
        <v>504</v>
      </c>
      <c r="F503" s="164" t="s">
        <v>2053</v>
      </c>
      <c r="G503" s="164">
        <v>1</v>
      </c>
      <c r="H503" s="164">
        <v>1</v>
      </c>
    </row>
    <row r="504" spans="2:8" x14ac:dyDescent="0.35">
      <c r="B504" s="164" t="s">
        <v>78</v>
      </c>
      <c r="C504" s="164" t="s">
        <v>1027</v>
      </c>
      <c r="D504" s="164" t="s">
        <v>2052</v>
      </c>
      <c r="E504" s="164" t="s">
        <v>2055</v>
      </c>
      <c r="F504" s="164" t="s">
        <v>2053</v>
      </c>
      <c r="G504" s="164">
        <v>0.51216488947136196</v>
      </c>
      <c r="H504" s="164">
        <v>0.57209836576831097</v>
      </c>
    </row>
    <row r="505" spans="2:8" x14ac:dyDescent="0.35">
      <c r="B505" s="164" t="s">
        <v>78</v>
      </c>
      <c r="C505" s="164" t="s">
        <v>1027</v>
      </c>
      <c r="D505" s="164" t="s">
        <v>2052</v>
      </c>
      <c r="E505" s="164" t="s">
        <v>1873</v>
      </c>
      <c r="F505" s="164" t="s">
        <v>2053</v>
      </c>
      <c r="G505" s="164">
        <v>1</v>
      </c>
      <c r="H505" s="164">
        <v>1</v>
      </c>
    </row>
    <row r="506" spans="2:8" x14ac:dyDescent="0.35">
      <c r="B506" s="164" t="s">
        <v>78</v>
      </c>
      <c r="C506" s="164" t="s">
        <v>1027</v>
      </c>
      <c r="D506" s="164" t="s">
        <v>2052</v>
      </c>
      <c r="E506" s="164" t="s">
        <v>496</v>
      </c>
      <c r="F506" s="164" t="s">
        <v>2056</v>
      </c>
      <c r="G506" s="164">
        <v>4.2236159564672401E-2</v>
      </c>
      <c r="H506" s="164">
        <v>8.0434690991280103E-2</v>
      </c>
    </row>
    <row r="507" spans="2:8" x14ac:dyDescent="0.35">
      <c r="B507" s="164" t="s">
        <v>78</v>
      </c>
      <c r="C507" s="164" t="s">
        <v>1027</v>
      </c>
      <c r="D507" s="164" t="s">
        <v>2052</v>
      </c>
      <c r="E507" s="164" t="s">
        <v>2054</v>
      </c>
      <c r="F507" s="164" t="s">
        <v>2056</v>
      </c>
      <c r="G507" s="164">
        <v>0.99987449224359004</v>
      </c>
      <c r="H507" s="164">
        <v>0.99984866639334102</v>
      </c>
    </row>
    <row r="508" spans="2:8" x14ac:dyDescent="0.35">
      <c r="B508" s="164" t="s">
        <v>78</v>
      </c>
      <c r="C508" s="164" t="s">
        <v>1027</v>
      </c>
      <c r="D508" s="164" t="s">
        <v>2052</v>
      </c>
      <c r="E508" s="164" t="s">
        <v>504</v>
      </c>
      <c r="F508" s="164" t="s">
        <v>2056</v>
      </c>
      <c r="G508" s="164">
        <v>1</v>
      </c>
      <c r="H508" s="164">
        <v>1</v>
      </c>
    </row>
    <row r="509" spans="2:8" x14ac:dyDescent="0.35">
      <c r="B509" s="164" t="s">
        <v>78</v>
      </c>
      <c r="C509" s="164" t="s">
        <v>1027</v>
      </c>
      <c r="D509" s="164" t="s">
        <v>2052</v>
      </c>
      <c r="E509" s="164" t="s">
        <v>2055</v>
      </c>
      <c r="F509" s="164" t="s">
        <v>2056</v>
      </c>
      <c r="G509" s="164">
        <v>0.51216488947136196</v>
      </c>
      <c r="H509" s="164">
        <v>0.57209836576831097</v>
      </c>
    </row>
    <row r="510" spans="2:8" x14ac:dyDescent="0.35">
      <c r="B510" s="164" t="s">
        <v>78</v>
      </c>
      <c r="C510" s="164" t="s">
        <v>1027</v>
      </c>
      <c r="D510" s="164" t="s">
        <v>2052</v>
      </c>
      <c r="E510" s="164" t="s">
        <v>1873</v>
      </c>
      <c r="F510" s="164" t="s">
        <v>2056</v>
      </c>
      <c r="G510" s="164">
        <v>1</v>
      </c>
      <c r="H510" s="164">
        <v>1</v>
      </c>
    </row>
    <row r="511" spans="2:8" x14ac:dyDescent="0.35">
      <c r="B511" s="164" t="s">
        <v>78</v>
      </c>
      <c r="C511" s="164" t="s">
        <v>1027</v>
      </c>
      <c r="D511" s="164" t="s">
        <v>514</v>
      </c>
      <c r="E511" s="164" t="s">
        <v>496</v>
      </c>
      <c r="F511" s="164" t="s">
        <v>2057</v>
      </c>
      <c r="G511" s="164">
        <v>3.8086961588558298E-3</v>
      </c>
      <c r="H511" s="164">
        <v>4.5694647771587502E-3</v>
      </c>
    </row>
    <row r="512" spans="2:8" x14ac:dyDescent="0.35">
      <c r="B512" s="164" t="s">
        <v>78</v>
      </c>
      <c r="C512" s="164" t="s">
        <v>1027</v>
      </c>
      <c r="D512" s="164" t="s">
        <v>514</v>
      </c>
      <c r="E512" s="164" t="s">
        <v>2054</v>
      </c>
      <c r="F512" s="164" t="s">
        <v>2057</v>
      </c>
      <c r="G512" s="164">
        <v>0.99987905762629004</v>
      </c>
      <c r="H512" s="164">
        <v>0.99989200197671202</v>
      </c>
    </row>
    <row r="513" spans="2:8" x14ac:dyDescent="0.35">
      <c r="B513" s="164" t="s">
        <v>78</v>
      </c>
      <c r="C513" s="164" t="s">
        <v>1027</v>
      </c>
      <c r="D513" s="164" t="s">
        <v>514</v>
      </c>
      <c r="E513" s="164" t="s">
        <v>504</v>
      </c>
      <c r="F513" s="164" t="s">
        <v>2057</v>
      </c>
      <c r="G513" s="164">
        <v>1</v>
      </c>
      <c r="H513" s="164">
        <v>1</v>
      </c>
    </row>
    <row r="514" spans="2:8" x14ac:dyDescent="0.35">
      <c r="B514" s="164" t="s">
        <v>78</v>
      </c>
      <c r="C514" s="164" t="s">
        <v>1027</v>
      </c>
      <c r="D514" s="164" t="s">
        <v>514</v>
      </c>
      <c r="E514" s="164" t="s">
        <v>2055</v>
      </c>
      <c r="F514" s="164" t="s">
        <v>2057</v>
      </c>
      <c r="G514" s="164">
        <v>0.36812694095964299</v>
      </c>
      <c r="H514" s="164">
        <v>0.22259583211072001</v>
      </c>
    </row>
    <row r="515" spans="2:8" x14ac:dyDescent="0.35">
      <c r="B515" s="164" t="s">
        <v>78</v>
      </c>
      <c r="C515" s="164" t="s">
        <v>1027</v>
      </c>
      <c r="D515" s="164" t="s">
        <v>514</v>
      </c>
      <c r="E515" s="164" t="s">
        <v>1873</v>
      </c>
      <c r="F515" s="164" t="s">
        <v>2057</v>
      </c>
      <c r="G515" s="164">
        <v>0.70032793080887601</v>
      </c>
      <c r="H515" s="164">
        <v>0.84700796208840601</v>
      </c>
    </row>
    <row r="516" spans="2:8" x14ac:dyDescent="0.35">
      <c r="B516" s="164" t="s">
        <v>81</v>
      </c>
      <c r="C516" s="164" t="s">
        <v>1027</v>
      </c>
      <c r="D516" s="164" t="s">
        <v>2052</v>
      </c>
      <c r="E516" s="164" t="s">
        <v>496</v>
      </c>
      <c r="F516" s="164" t="s">
        <v>2053</v>
      </c>
      <c r="G516" s="164">
        <v>6.2892613054781998E-2</v>
      </c>
      <c r="H516" s="164">
        <v>0.16848334227056599</v>
      </c>
    </row>
    <row r="517" spans="2:8" x14ac:dyDescent="0.35">
      <c r="B517" s="164" t="s">
        <v>81</v>
      </c>
      <c r="C517" s="164" t="s">
        <v>1027</v>
      </c>
      <c r="D517" s="164" t="s">
        <v>2052</v>
      </c>
      <c r="E517" s="164" t="s">
        <v>2054</v>
      </c>
      <c r="F517" s="164" t="s">
        <v>2053</v>
      </c>
      <c r="G517" s="164">
        <v>0.99999999999225697</v>
      </c>
      <c r="H517" s="164">
        <v>0.99999999999630795</v>
      </c>
    </row>
    <row r="518" spans="2:8" x14ac:dyDescent="0.35">
      <c r="B518" s="164" t="s">
        <v>81</v>
      </c>
      <c r="C518" s="164" t="s">
        <v>1027</v>
      </c>
      <c r="D518" s="164" t="s">
        <v>2052</v>
      </c>
      <c r="E518" s="164" t="s">
        <v>504</v>
      </c>
      <c r="F518" s="164" t="s">
        <v>2053</v>
      </c>
      <c r="G518" s="164">
        <v>1</v>
      </c>
      <c r="H518" s="164">
        <v>1</v>
      </c>
    </row>
    <row r="519" spans="2:8" x14ac:dyDescent="0.35">
      <c r="B519" s="164" t="s">
        <v>81</v>
      </c>
      <c r="C519" s="164" t="s">
        <v>1027</v>
      </c>
      <c r="D519" s="164" t="s">
        <v>2052</v>
      </c>
      <c r="E519" s="164" t="s">
        <v>2055</v>
      </c>
      <c r="F519" s="164" t="s">
        <v>2053</v>
      </c>
      <c r="G519" s="164">
        <v>0.81416293354610603</v>
      </c>
      <c r="H519" s="164">
        <v>0.87612037897339401</v>
      </c>
    </row>
    <row r="520" spans="2:8" x14ac:dyDescent="0.35">
      <c r="B520" s="164" t="s">
        <v>81</v>
      </c>
      <c r="C520" s="164" t="s">
        <v>1027</v>
      </c>
      <c r="D520" s="164" t="s">
        <v>2052</v>
      </c>
      <c r="E520" s="164" t="s">
        <v>1873</v>
      </c>
      <c r="F520" s="164" t="s">
        <v>2053</v>
      </c>
      <c r="G520" s="164">
        <v>1</v>
      </c>
      <c r="H520" s="164">
        <v>1</v>
      </c>
    </row>
    <row r="521" spans="2:8" x14ac:dyDescent="0.35">
      <c r="B521" s="164" t="s">
        <v>81</v>
      </c>
      <c r="C521" s="164" t="s">
        <v>1027</v>
      </c>
      <c r="D521" s="164" t="s">
        <v>2052</v>
      </c>
      <c r="E521" s="164" t="s">
        <v>496</v>
      </c>
      <c r="F521" s="164" t="s">
        <v>2056</v>
      </c>
      <c r="G521" s="164">
        <v>6.2892613054781998E-2</v>
      </c>
      <c r="H521" s="164">
        <v>0.16848334227056599</v>
      </c>
    </row>
    <row r="522" spans="2:8" x14ac:dyDescent="0.35">
      <c r="B522" s="164" t="s">
        <v>81</v>
      </c>
      <c r="C522" s="164" t="s">
        <v>1027</v>
      </c>
      <c r="D522" s="164" t="s">
        <v>2052</v>
      </c>
      <c r="E522" s="164" t="s">
        <v>2054</v>
      </c>
      <c r="F522" s="164" t="s">
        <v>2056</v>
      </c>
      <c r="G522" s="164">
        <v>0.99999999999225697</v>
      </c>
      <c r="H522" s="164">
        <v>0.99999999999630795</v>
      </c>
    </row>
    <row r="523" spans="2:8" x14ac:dyDescent="0.35">
      <c r="B523" s="164" t="s">
        <v>81</v>
      </c>
      <c r="C523" s="164" t="s">
        <v>1027</v>
      </c>
      <c r="D523" s="164" t="s">
        <v>2052</v>
      </c>
      <c r="E523" s="164" t="s">
        <v>504</v>
      </c>
      <c r="F523" s="164" t="s">
        <v>2056</v>
      </c>
      <c r="G523" s="164">
        <v>1</v>
      </c>
      <c r="H523" s="164">
        <v>1</v>
      </c>
    </row>
    <row r="524" spans="2:8" x14ac:dyDescent="0.35">
      <c r="B524" s="164" t="s">
        <v>81</v>
      </c>
      <c r="C524" s="164" t="s">
        <v>1027</v>
      </c>
      <c r="D524" s="164" t="s">
        <v>2052</v>
      </c>
      <c r="E524" s="164" t="s">
        <v>2055</v>
      </c>
      <c r="F524" s="164" t="s">
        <v>2056</v>
      </c>
      <c r="G524" s="164">
        <v>0.81416293354610503</v>
      </c>
      <c r="H524" s="164">
        <v>0.87612037897339401</v>
      </c>
    </row>
    <row r="525" spans="2:8" x14ac:dyDescent="0.35">
      <c r="B525" s="164" t="s">
        <v>81</v>
      </c>
      <c r="C525" s="164" t="s">
        <v>1027</v>
      </c>
      <c r="D525" s="164" t="s">
        <v>2052</v>
      </c>
      <c r="E525" s="164" t="s">
        <v>1873</v>
      </c>
      <c r="F525" s="164" t="s">
        <v>2056</v>
      </c>
      <c r="G525" s="164">
        <v>1</v>
      </c>
      <c r="H525" s="164">
        <v>1</v>
      </c>
    </row>
    <row r="526" spans="2:8" x14ac:dyDescent="0.35">
      <c r="B526" s="164" t="s">
        <v>81</v>
      </c>
      <c r="C526" s="164" t="s">
        <v>1027</v>
      </c>
      <c r="D526" s="164" t="s">
        <v>514</v>
      </c>
      <c r="E526" s="164" t="s">
        <v>496</v>
      </c>
      <c r="F526" s="164" t="s">
        <v>2057</v>
      </c>
      <c r="G526" s="164">
        <v>3.8362166643313199E-3</v>
      </c>
      <c r="H526" s="164">
        <v>1.6358516281650499E-3</v>
      </c>
    </row>
    <row r="527" spans="2:8" x14ac:dyDescent="0.35">
      <c r="B527" s="164" t="s">
        <v>81</v>
      </c>
      <c r="C527" s="164" t="s">
        <v>1027</v>
      </c>
      <c r="D527" s="164" t="s">
        <v>514</v>
      </c>
      <c r="E527" s="164" t="s">
        <v>2054</v>
      </c>
      <c r="F527" s="164" t="s">
        <v>2057</v>
      </c>
      <c r="G527" s="164">
        <v>0.99992099819029401</v>
      </c>
      <c r="H527" s="164">
        <v>0.99980155853181296</v>
      </c>
    </row>
    <row r="528" spans="2:8" x14ac:dyDescent="0.35">
      <c r="B528" s="164" t="s">
        <v>81</v>
      </c>
      <c r="C528" s="164" t="s">
        <v>1027</v>
      </c>
      <c r="D528" s="164" t="s">
        <v>514</v>
      </c>
      <c r="E528" s="164" t="s">
        <v>504</v>
      </c>
      <c r="F528" s="164" t="s">
        <v>2057</v>
      </c>
      <c r="G528" s="164">
        <v>1</v>
      </c>
      <c r="H528" s="164">
        <v>1</v>
      </c>
    </row>
    <row r="529" spans="2:8" x14ac:dyDescent="0.35">
      <c r="B529" s="164" t="s">
        <v>81</v>
      </c>
      <c r="C529" s="164" t="s">
        <v>1027</v>
      </c>
      <c r="D529" s="164" t="s">
        <v>514</v>
      </c>
      <c r="E529" s="164" t="s">
        <v>2055</v>
      </c>
      <c r="F529" s="164" t="s">
        <v>2057</v>
      </c>
      <c r="G529" s="164">
        <v>0.83785294692322398</v>
      </c>
      <c r="H529" s="164">
        <v>0.60003395159602801</v>
      </c>
    </row>
    <row r="530" spans="2:8" x14ac:dyDescent="0.35">
      <c r="B530" s="164" t="s">
        <v>81</v>
      </c>
      <c r="C530" s="164" t="s">
        <v>1027</v>
      </c>
      <c r="D530" s="164" t="s">
        <v>514</v>
      </c>
      <c r="E530" s="164" t="s">
        <v>1873</v>
      </c>
      <c r="F530" s="164" t="s">
        <v>2057</v>
      </c>
      <c r="G530" s="164">
        <v>0.89215705882457896</v>
      </c>
      <c r="H530" s="164">
        <v>0.95970571910541702</v>
      </c>
    </row>
    <row r="531" spans="2:8" x14ac:dyDescent="0.35">
      <c r="B531" s="164" t="s">
        <v>84</v>
      </c>
      <c r="C531" s="164" t="s">
        <v>1027</v>
      </c>
      <c r="D531" s="164" t="s">
        <v>2052</v>
      </c>
      <c r="E531" s="164" t="s">
        <v>496</v>
      </c>
      <c r="F531" s="164" t="s">
        <v>2053</v>
      </c>
      <c r="G531" s="164">
        <v>5.7877484325482703E-2</v>
      </c>
      <c r="H531" s="164">
        <v>0.113225223163303</v>
      </c>
    </row>
    <row r="532" spans="2:8" x14ac:dyDescent="0.35">
      <c r="B532" s="164" t="s">
        <v>84</v>
      </c>
      <c r="C532" s="164" t="s">
        <v>1027</v>
      </c>
      <c r="D532" s="164" t="s">
        <v>2052</v>
      </c>
      <c r="E532" s="164" t="s">
        <v>2054</v>
      </c>
      <c r="F532" s="164" t="s">
        <v>2053</v>
      </c>
      <c r="G532" s="164">
        <v>0.99999895195882504</v>
      </c>
      <c r="H532" s="164">
        <v>0.99999610501786895</v>
      </c>
    </row>
    <row r="533" spans="2:8" x14ac:dyDescent="0.35">
      <c r="B533" s="164" t="s">
        <v>84</v>
      </c>
      <c r="C533" s="164" t="s">
        <v>1027</v>
      </c>
      <c r="D533" s="164" t="s">
        <v>2052</v>
      </c>
      <c r="E533" s="164" t="s">
        <v>504</v>
      </c>
      <c r="F533" s="164" t="s">
        <v>2053</v>
      </c>
      <c r="G533" s="164">
        <v>1</v>
      </c>
      <c r="H533" s="164">
        <v>1</v>
      </c>
    </row>
    <row r="534" spans="2:8" x14ac:dyDescent="0.35">
      <c r="B534" s="164" t="s">
        <v>84</v>
      </c>
      <c r="C534" s="164" t="s">
        <v>1027</v>
      </c>
      <c r="D534" s="164" t="s">
        <v>2052</v>
      </c>
      <c r="E534" s="164" t="s">
        <v>2055</v>
      </c>
      <c r="F534" s="164" t="s">
        <v>2053</v>
      </c>
      <c r="G534" s="164">
        <v>0.71321761398805095</v>
      </c>
      <c r="H534" s="164">
        <v>0.70101307602963403</v>
      </c>
    </row>
    <row r="535" spans="2:8" x14ac:dyDescent="0.35">
      <c r="B535" s="164" t="s">
        <v>84</v>
      </c>
      <c r="C535" s="164" t="s">
        <v>1027</v>
      </c>
      <c r="D535" s="164" t="s">
        <v>2052</v>
      </c>
      <c r="E535" s="164" t="s">
        <v>1873</v>
      </c>
      <c r="F535" s="164" t="s">
        <v>2053</v>
      </c>
      <c r="G535" s="164">
        <v>1</v>
      </c>
      <c r="H535" s="164">
        <v>1</v>
      </c>
    </row>
    <row r="536" spans="2:8" x14ac:dyDescent="0.35">
      <c r="B536" s="164" t="s">
        <v>84</v>
      </c>
      <c r="C536" s="164" t="s">
        <v>1027</v>
      </c>
      <c r="D536" s="164" t="s">
        <v>2052</v>
      </c>
      <c r="E536" s="164" t="s">
        <v>496</v>
      </c>
      <c r="F536" s="164" t="s">
        <v>2056</v>
      </c>
      <c r="G536" s="164">
        <v>5.7877484325482703E-2</v>
      </c>
      <c r="H536" s="164">
        <v>0.113225223163303</v>
      </c>
    </row>
    <row r="537" spans="2:8" x14ac:dyDescent="0.35">
      <c r="B537" s="164" t="s">
        <v>84</v>
      </c>
      <c r="C537" s="164" t="s">
        <v>1027</v>
      </c>
      <c r="D537" s="164" t="s">
        <v>2052</v>
      </c>
      <c r="E537" s="164" t="s">
        <v>2054</v>
      </c>
      <c r="F537" s="164" t="s">
        <v>2056</v>
      </c>
      <c r="G537" s="164">
        <v>0.99999895195882504</v>
      </c>
      <c r="H537" s="164">
        <v>0.99999610501786895</v>
      </c>
    </row>
    <row r="538" spans="2:8" x14ac:dyDescent="0.35">
      <c r="B538" s="164" t="s">
        <v>84</v>
      </c>
      <c r="C538" s="164" t="s">
        <v>1027</v>
      </c>
      <c r="D538" s="164" t="s">
        <v>2052</v>
      </c>
      <c r="E538" s="164" t="s">
        <v>504</v>
      </c>
      <c r="F538" s="164" t="s">
        <v>2056</v>
      </c>
      <c r="G538" s="164">
        <v>1</v>
      </c>
      <c r="H538" s="164">
        <v>1</v>
      </c>
    </row>
    <row r="539" spans="2:8" x14ac:dyDescent="0.35">
      <c r="B539" s="164" t="s">
        <v>84</v>
      </c>
      <c r="C539" s="164" t="s">
        <v>1027</v>
      </c>
      <c r="D539" s="164" t="s">
        <v>2052</v>
      </c>
      <c r="E539" s="164" t="s">
        <v>2055</v>
      </c>
      <c r="F539" s="164" t="s">
        <v>2056</v>
      </c>
      <c r="G539" s="164">
        <v>0.71321761398805095</v>
      </c>
      <c r="H539" s="164">
        <v>0.70101307602963403</v>
      </c>
    </row>
    <row r="540" spans="2:8" x14ac:dyDescent="0.35">
      <c r="B540" s="164" t="s">
        <v>84</v>
      </c>
      <c r="C540" s="164" t="s">
        <v>1027</v>
      </c>
      <c r="D540" s="164" t="s">
        <v>2052</v>
      </c>
      <c r="E540" s="164" t="s">
        <v>1873</v>
      </c>
      <c r="F540" s="164" t="s">
        <v>2056</v>
      </c>
      <c r="G540" s="164">
        <v>1</v>
      </c>
      <c r="H540" s="164">
        <v>1</v>
      </c>
    </row>
    <row r="541" spans="2:8" x14ac:dyDescent="0.35">
      <c r="B541" s="164" t="s">
        <v>84</v>
      </c>
      <c r="C541" s="164" t="s">
        <v>1027</v>
      </c>
      <c r="D541" s="164" t="s">
        <v>514</v>
      </c>
      <c r="E541" s="164" t="s">
        <v>496</v>
      </c>
      <c r="F541" s="164" t="s">
        <v>2057</v>
      </c>
      <c r="G541" s="164">
        <v>3.0606736352630001E-3</v>
      </c>
      <c r="H541" s="164">
        <v>2.3676852744734002E-3</v>
      </c>
    </row>
    <row r="542" spans="2:8" x14ac:dyDescent="0.35">
      <c r="B542" s="164" t="s">
        <v>84</v>
      </c>
      <c r="C542" s="164" t="s">
        <v>1027</v>
      </c>
      <c r="D542" s="164" t="s">
        <v>514</v>
      </c>
      <c r="E542" s="164" t="s">
        <v>2054</v>
      </c>
      <c r="F542" s="164" t="s">
        <v>2057</v>
      </c>
      <c r="G542" s="164">
        <v>0.99975436002486995</v>
      </c>
      <c r="H542" s="164">
        <v>0.99895644702660003</v>
      </c>
    </row>
    <row r="543" spans="2:8" x14ac:dyDescent="0.35">
      <c r="B543" s="164" t="s">
        <v>84</v>
      </c>
      <c r="C543" s="164" t="s">
        <v>1027</v>
      </c>
      <c r="D543" s="164" t="s">
        <v>514</v>
      </c>
      <c r="E543" s="164" t="s">
        <v>504</v>
      </c>
      <c r="F543" s="164" t="s">
        <v>2057</v>
      </c>
      <c r="G543" s="164">
        <v>1</v>
      </c>
      <c r="H543" s="164">
        <v>1</v>
      </c>
    </row>
    <row r="544" spans="2:8" x14ac:dyDescent="0.35">
      <c r="B544" s="164" t="s">
        <v>84</v>
      </c>
      <c r="C544" s="164" t="s">
        <v>1027</v>
      </c>
      <c r="D544" s="164" t="s">
        <v>514</v>
      </c>
      <c r="E544" s="164" t="s">
        <v>2055</v>
      </c>
      <c r="F544" s="164" t="s">
        <v>2057</v>
      </c>
      <c r="G544" s="164">
        <v>0.44021701512078298</v>
      </c>
      <c r="H544" s="164">
        <v>0.24067753843992201</v>
      </c>
    </row>
    <row r="545" spans="2:8" x14ac:dyDescent="0.35">
      <c r="B545" s="164" t="s">
        <v>84</v>
      </c>
      <c r="C545" s="164" t="s">
        <v>1027</v>
      </c>
      <c r="D545" s="164" t="s">
        <v>514</v>
      </c>
      <c r="E545" s="164" t="s">
        <v>1873</v>
      </c>
      <c r="F545" s="164" t="s">
        <v>2057</v>
      </c>
      <c r="G545" s="164">
        <v>0.93700735994626405</v>
      </c>
      <c r="H545" s="164">
        <v>0.97829587157322895</v>
      </c>
    </row>
    <row r="546" spans="2:8" x14ac:dyDescent="0.35">
      <c r="B546" s="164" t="s">
        <v>86</v>
      </c>
      <c r="C546" s="164" t="s">
        <v>1027</v>
      </c>
      <c r="D546" s="164" t="s">
        <v>2052</v>
      </c>
      <c r="E546" s="164" t="s">
        <v>496</v>
      </c>
      <c r="F546" s="164" t="s">
        <v>2053</v>
      </c>
      <c r="G546" s="164">
        <v>5.56114496170226E-2</v>
      </c>
      <c r="H546" s="164">
        <v>9.9519231021711702E-2</v>
      </c>
    </row>
    <row r="547" spans="2:8" x14ac:dyDescent="0.35">
      <c r="B547" s="164" t="s">
        <v>86</v>
      </c>
      <c r="C547" s="164" t="s">
        <v>1027</v>
      </c>
      <c r="D547" s="164" t="s">
        <v>2052</v>
      </c>
      <c r="E547" s="164" t="s">
        <v>2054</v>
      </c>
      <c r="F547" s="164" t="s">
        <v>2053</v>
      </c>
      <c r="G547" s="164">
        <v>0.99991337309216299</v>
      </c>
      <c r="H547" s="164">
        <v>0.99989315627945496</v>
      </c>
    </row>
    <row r="548" spans="2:8" x14ac:dyDescent="0.35">
      <c r="B548" s="164" t="s">
        <v>86</v>
      </c>
      <c r="C548" s="164" t="s">
        <v>1027</v>
      </c>
      <c r="D548" s="164" t="s">
        <v>2052</v>
      </c>
      <c r="E548" s="164" t="s">
        <v>504</v>
      </c>
      <c r="F548" s="164" t="s">
        <v>2053</v>
      </c>
      <c r="G548" s="164">
        <v>1</v>
      </c>
      <c r="H548" s="164">
        <v>1</v>
      </c>
    </row>
    <row r="549" spans="2:8" x14ac:dyDescent="0.35">
      <c r="B549" s="164" t="s">
        <v>86</v>
      </c>
      <c r="C549" s="164" t="s">
        <v>1027</v>
      </c>
      <c r="D549" s="164" t="s">
        <v>2052</v>
      </c>
      <c r="E549" s="164" t="s">
        <v>2055</v>
      </c>
      <c r="F549" s="164" t="s">
        <v>2053</v>
      </c>
      <c r="G549" s="164">
        <v>0.60270143821321698</v>
      </c>
      <c r="H549" s="164">
        <v>0.65325029591384298</v>
      </c>
    </row>
    <row r="550" spans="2:8" x14ac:dyDescent="0.35">
      <c r="B550" s="164" t="s">
        <v>86</v>
      </c>
      <c r="C550" s="164" t="s">
        <v>1027</v>
      </c>
      <c r="D550" s="164" t="s">
        <v>2052</v>
      </c>
      <c r="E550" s="164" t="s">
        <v>1873</v>
      </c>
      <c r="F550" s="164" t="s">
        <v>2053</v>
      </c>
      <c r="G550" s="164">
        <v>1</v>
      </c>
      <c r="H550" s="164">
        <v>1</v>
      </c>
    </row>
    <row r="551" spans="2:8" x14ac:dyDescent="0.35">
      <c r="B551" s="164" t="s">
        <v>86</v>
      </c>
      <c r="C551" s="164" t="s">
        <v>1027</v>
      </c>
      <c r="D551" s="164" t="s">
        <v>2052</v>
      </c>
      <c r="E551" s="164" t="s">
        <v>496</v>
      </c>
      <c r="F551" s="164" t="s">
        <v>2056</v>
      </c>
      <c r="G551" s="164">
        <v>5.56114496170226E-2</v>
      </c>
      <c r="H551" s="164">
        <v>9.9519231021711799E-2</v>
      </c>
    </row>
    <row r="552" spans="2:8" x14ac:dyDescent="0.35">
      <c r="B552" s="164" t="s">
        <v>86</v>
      </c>
      <c r="C552" s="164" t="s">
        <v>1027</v>
      </c>
      <c r="D552" s="164" t="s">
        <v>2052</v>
      </c>
      <c r="E552" s="164" t="s">
        <v>2054</v>
      </c>
      <c r="F552" s="164" t="s">
        <v>2056</v>
      </c>
      <c r="G552" s="164">
        <v>0.99991337309216299</v>
      </c>
      <c r="H552" s="164">
        <v>0.99989315627945496</v>
      </c>
    </row>
    <row r="553" spans="2:8" x14ac:dyDescent="0.35">
      <c r="B553" s="164" t="s">
        <v>86</v>
      </c>
      <c r="C553" s="164" t="s">
        <v>1027</v>
      </c>
      <c r="D553" s="164" t="s">
        <v>2052</v>
      </c>
      <c r="E553" s="164" t="s">
        <v>504</v>
      </c>
      <c r="F553" s="164" t="s">
        <v>2056</v>
      </c>
      <c r="G553" s="164">
        <v>1</v>
      </c>
      <c r="H553" s="164">
        <v>1</v>
      </c>
    </row>
    <row r="554" spans="2:8" x14ac:dyDescent="0.35">
      <c r="B554" s="164" t="s">
        <v>86</v>
      </c>
      <c r="C554" s="164" t="s">
        <v>1027</v>
      </c>
      <c r="D554" s="164" t="s">
        <v>2052</v>
      </c>
      <c r="E554" s="164" t="s">
        <v>2055</v>
      </c>
      <c r="F554" s="164" t="s">
        <v>2056</v>
      </c>
      <c r="G554" s="164">
        <v>0.60270143821321698</v>
      </c>
      <c r="H554" s="164">
        <v>0.65325029591384298</v>
      </c>
    </row>
    <row r="555" spans="2:8" x14ac:dyDescent="0.35">
      <c r="B555" s="164" t="s">
        <v>86</v>
      </c>
      <c r="C555" s="164" t="s">
        <v>1027</v>
      </c>
      <c r="D555" s="164" t="s">
        <v>2052</v>
      </c>
      <c r="E555" s="164" t="s">
        <v>1873</v>
      </c>
      <c r="F555" s="164" t="s">
        <v>2056</v>
      </c>
      <c r="G555" s="164">
        <v>1</v>
      </c>
      <c r="H555" s="164">
        <v>1</v>
      </c>
    </row>
    <row r="556" spans="2:8" x14ac:dyDescent="0.35">
      <c r="B556" s="164" t="s">
        <v>86</v>
      </c>
      <c r="C556" s="164" t="s">
        <v>1027</v>
      </c>
      <c r="D556" s="164" t="s">
        <v>514</v>
      </c>
      <c r="E556" s="164" t="s">
        <v>496</v>
      </c>
      <c r="F556" s="164" t="s">
        <v>2057</v>
      </c>
      <c r="G556" s="164">
        <v>4.96341217100518E-3</v>
      </c>
      <c r="H556" s="164">
        <v>5.6399374019683998E-3</v>
      </c>
    </row>
    <row r="557" spans="2:8" x14ac:dyDescent="0.35">
      <c r="B557" s="164" t="s">
        <v>86</v>
      </c>
      <c r="C557" s="164" t="s">
        <v>1027</v>
      </c>
      <c r="D557" s="164" t="s">
        <v>514</v>
      </c>
      <c r="E557" s="164" t="s">
        <v>2054</v>
      </c>
      <c r="F557" s="164" t="s">
        <v>2057</v>
      </c>
      <c r="G557" s="164">
        <v>0.99996279216888695</v>
      </c>
      <c r="H557" s="164">
        <v>0.99997676722739404</v>
      </c>
    </row>
    <row r="558" spans="2:8" x14ac:dyDescent="0.35">
      <c r="B558" s="164" t="s">
        <v>86</v>
      </c>
      <c r="C558" s="164" t="s">
        <v>1027</v>
      </c>
      <c r="D558" s="164" t="s">
        <v>514</v>
      </c>
      <c r="E558" s="164" t="s">
        <v>504</v>
      </c>
      <c r="F558" s="164" t="s">
        <v>2057</v>
      </c>
      <c r="G558" s="164">
        <v>1</v>
      </c>
      <c r="H558" s="164">
        <v>1</v>
      </c>
    </row>
    <row r="559" spans="2:8" x14ac:dyDescent="0.35">
      <c r="B559" s="164" t="s">
        <v>86</v>
      </c>
      <c r="C559" s="164" t="s">
        <v>1027</v>
      </c>
      <c r="D559" s="164" t="s">
        <v>514</v>
      </c>
      <c r="E559" s="164" t="s">
        <v>2055</v>
      </c>
      <c r="F559" s="164" t="s">
        <v>2057</v>
      </c>
      <c r="G559" s="164">
        <v>0.432529351719317</v>
      </c>
      <c r="H559" s="164">
        <v>0.263342461218802</v>
      </c>
    </row>
    <row r="560" spans="2:8" x14ac:dyDescent="0.35">
      <c r="B560" s="164" t="s">
        <v>86</v>
      </c>
      <c r="C560" s="164" t="s">
        <v>1027</v>
      </c>
      <c r="D560" s="164" t="s">
        <v>514</v>
      </c>
      <c r="E560" s="164" t="s">
        <v>1873</v>
      </c>
      <c r="F560" s="164" t="s">
        <v>2057</v>
      </c>
      <c r="G560" s="164">
        <v>0.72980224300868102</v>
      </c>
      <c r="H560" s="164">
        <v>0.85850201613625698</v>
      </c>
    </row>
    <row r="561" spans="2:8" x14ac:dyDescent="0.35">
      <c r="B561" s="164" t="s">
        <v>89</v>
      </c>
      <c r="C561" s="164" t="s">
        <v>1027</v>
      </c>
      <c r="D561" s="164" t="s">
        <v>2052</v>
      </c>
      <c r="E561" s="164" t="s">
        <v>496</v>
      </c>
      <c r="F561" s="164" t="s">
        <v>2053</v>
      </c>
      <c r="G561" s="164">
        <v>6.6505067595431594E-2</v>
      </c>
      <c r="H561" s="164">
        <v>0.13224922424732699</v>
      </c>
    </row>
    <row r="562" spans="2:8" x14ac:dyDescent="0.35">
      <c r="B562" s="164" t="s">
        <v>89</v>
      </c>
      <c r="C562" s="164" t="s">
        <v>1027</v>
      </c>
      <c r="D562" s="164" t="s">
        <v>2052</v>
      </c>
      <c r="E562" s="164" t="s">
        <v>2054</v>
      </c>
      <c r="F562" s="164" t="s">
        <v>2053</v>
      </c>
      <c r="G562" s="164">
        <v>0.99999916434080605</v>
      </c>
      <c r="H562" s="164">
        <v>0.999997006853377</v>
      </c>
    </row>
    <row r="563" spans="2:8" x14ac:dyDescent="0.35">
      <c r="B563" s="164" t="s">
        <v>89</v>
      </c>
      <c r="C563" s="164" t="s">
        <v>1027</v>
      </c>
      <c r="D563" s="164" t="s">
        <v>2052</v>
      </c>
      <c r="E563" s="164" t="s">
        <v>504</v>
      </c>
      <c r="F563" s="164" t="s">
        <v>2053</v>
      </c>
      <c r="G563" s="164">
        <v>1</v>
      </c>
      <c r="H563" s="164">
        <v>1</v>
      </c>
    </row>
    <row r="564" spans="2:8" x14ac:dyDescent="0.35">
      <c r="B564" s="164" t="s">
        <v>89</v>
      </c>
      <c r="C564" s="164" t="s">
        <v>1027</v>
      </c>
      <c r="D564" s="164" t="s">
        <v>2052</v>
      </c>
      <c r="E564" s="164" t="s">
        <v>2055</v>
      </c>
      <c r="F564" s="164" t="s">
        <v>2053</v>
      </c>
      <c r="G564" s="164">
        <v>0.75593584892919496</v>
      </c>
      <c r="H564" s="164">
        <v>0.74920404481511105</v>
      </c>
    </row>
    <row r="565" spans="2:8" x14ac:dyDescent="0.35">
      <c r="B565" s="164" t="s">
        <v>89</v>
      </c>
      <c r="C565" s="164" t="s">
        <v>1027</v>
      </c>
      <c r="D565" s="164" t="s">
        <v>2052</v>
      </c>
      <c r="E565" s="164" t="s">
        <v>1873</v>
      </c>
      <c r="F565" s="164" t="s">
        <v>2053</v>
      </c>
      <c r="G565" s="164">
        <v>1</v>
      </c>
      <c r="H565" s="164">
        <v>1</v>
      </c>
    </row>
    <row r="566" spans="2:8" x14ac:dyDescent="0.35">
      <c r="B566" s="164" t="s">
        <v>89</v>
      </c>
      <c r="C566" s="164" t="s">
        <v>1027</v>
      </c>
      <c r="D566" s="164" t="s">
        <v>2052</v>
      </c>
      <c r="E566" s="164" t="s">
        <v>496</v>
      </c>
      <c r="F566" s="164" t="s">
        <v>2056</v>
      </c>
      <c r="G566" s="164">
        <v>6.6505067595431594E-2</v>
      </c>
      <c r="H566" s="164">
        <v>0.13224922424732699</v>
      </c>
    </row>
    <row r="567" spans="2:8" x14ac:dyDescent="0.35">
      <c r="B567" s="164" t="s">
        <v>89</v>
      </c>
      <c r="C567" s="164" t="s">
        <v>1027</v>
      </c>
      <c r="D567" s="164" t="s">
        <v>2052</v>
      </c>
      <c r="E567" s="164" t="s">
        <v>2054</v>
      </c>
      <c r="F567" s="164" t="s">
        <v>2056</v>
      </c>
      <c r="G567" s="164">
        <v>0.99999916434080605</v>
      </c>
      <c r="H567" s="164">
        <v>0.999997006853378</v>
      </c>
    </row>
    <row r="568" spans="2:8" x14ac:dyDescent="0.35">
      <c r="B568" s="164" t="s">
        <v>89</v>
      </c>
      <c r="C568" s="164" t="s">
        <v>1027</v>
      </c>
      <c r="D568" s="164" t="s">
        <v>2052</v>
      </c>
      <c r="E568" s="164" t="s">
        <v>504</v>
      </c>
      <c r="F568" s="164" t="s">
        <v>2056</v>
      </c>
      <c r="G568" s="164">
        <v>1</v>
      </c>
      <c r="H568" s="164">
        <v>1</v>
      </c>
    </row>
    <row r="569" spans="2:8" x14ac:dyDescent="0.35">
      <c r="B569" s="164" t="s">
        <v>89</v>
      </c>
      <c r="C569" s="164" t="s">
        <v>1027</v>
      </c>
      <c r="D569" s="164" t="s">
        <v>2052</v>
      </c>
      <c r="E569" s="164" t="s">
        <v>2055</v>
      </c>
      <c r="F569" s="164" t="s">
        <v>2056</v>
      </c>
      <c r="G569" s="164">
        <v>0.75593584892919496</v>
      </c>
      <c r="H569" s="164">
        <v>0.74920404481511105</v>
      </c>
    </row>
    <row r="570" spans="2:8" x14ac:dyDescent="0.35">
      <c r="B570" s="164" t="s">
        <v>89</v>
      </c>
      <c r="C570" s="164" t="s">
        <v>1027</v>
      </c>
      <c r="D570" s="164" t="s">
        <v>2052</v>
      </c>
      <c r="E570" s="164" t="s">
        <v>1873</v>
      </c>
      <c r="F570" s="164" t="s">
        <v>2056</v>
      </c>
      <c r="G570" s="164">
        <v>1</v>
      </c>
      <c r="H570" s="164">
        <v>1</v>
      </c>
    </row>
    <row r="571" spans="2:8" x14ac:dyDescent="0.35">
      <c r="B571" s="164" t="s">
        <v>89</v>
      </c>
      <c r="C571" s="164" t="s">
        <v>1027</v>
      </c>
      <c r="D571" s="164" t="s">
        <v>514</v>
      </c>
      <c r="E571" s="164" t="s">
        <v>496</v>
      </c>
      <c r="F571" s="164" t="s">
        <v>2057</v>
      </c>
      <c r="G571" s="164">
        <v>4.0331622823496296E-3</v>
      </c>
      <c r="H571" s="164">
        <v>2.9876666958034898E-3</v>
      </c>
    </row>
    <row r="572" spans="2:8" x14ac:dyDescent="0.35">
      <c r="B572" s="164" t="s">
        <v>89</v>
      </c>
      <c r="C572" s="164" t="s">
        <v>1027</v>
      </c>
      <c r="D572" s="164" t="s">
        <v>514</v>
      </c>
      <c r="E572" s="164" t="s">
        <v>2054</v>
      </c>
      <c r="F572" s="164" t="s">
        <v>2057</v>
      </c>
      <c r="G572" s="164">
        <v>0.99987851093163804</v>
      </c>
      <c r="H572" s="164">
        <v>0.99953708438572397</v>
      </c>
    </row>
    <row r="573" spans="2:8" x14ac:dyDescent="0.35">
      <c r="B573" s="164" t="s">
        <v>89</v>
      </c>
      <c r="C573" s="164" t="s">
        <v>1027</v>
      </c>
      <c r="D573" s="164" t="s">
        <v>514</v>
      </c>
      <c r="E573" s="164" t="s">
        <v>504</v>
      </c>
      <c r="F573" s="164" t="s">
        <v>2057</v>
      </c>
      <c r="G573" s="164">
        <v>1</v>
      </c>
      <c r="H573" s="164">
        <v>1</v>
      </c>
    </row>
    <row r="574" spans="2:8" x14ac:dyDescent="0.35">
      <c r="B574" s="164" t="s">
        <v>89</v>
      </c>
      <c r="C574" s="164" t="s">
        <v>1027</v>
      </c>
      <c r="D574" s="164" t="s">
        <v>514</v>
      </c>
      <c r="E574" s="164" t="s">
        <v>2055</v>
      </c>
      <c r="F574" s="164" t="s">
        <v>2057</v>
      </c>
      <c r="G574" s="164">
        <v>0.49321229538066302</v>
      </c>
      <c r="H574" s="164">
        <v>0.27313734672983198</v>
      </c>
    </row>
    <row r="575" spans="2:8" x14ac:dyDescent="0.35">
      <c r="B575" s="164" t="s">
        <v>89</v>
      </c>
      <c r="C575" s="164" t="s">
        <v>1027</v>
      </c>
      <c r="D575" s="164" t="s">
        <v>514</v>
      </c>
      <c r="E575" s="164" t="s">
        <v>1873</v>
      </c>
      <c r="F575" s="164" t="s">
        <v>2057</v>
      </c>
      <c r="G575" s="164">
        <v>0.94964746926518395</v>
      </c>
      <c r="H575" s="164">
        <v>0.98216731653557898</v>
      </c>
    </row>
    <row r="576" spans="2:8" x14ac:dyDescent="0.35">
      <c r="B576" s="164" t="s">
        <v>92</v>
      </c>
      <c r="C576" s="164" t="s">
        <v>1027</v>
      </c>
      <c r="D576" s="164" t="s">
        <v>2052</v>
      </c>
      <c r="E576" s="164" t="s">
        <v>496</v>
      </c>
      <c r="F576" s="164" t="s">
        <v>2053</v>
      </c>
      <c r="G576" s="164">
        <v>6.4975002086756106E-2</v>
      </c>
      <c r="H576" s="164">
        <v>5.7727766545145602E-2</v>
      </c>
    </row>
    <row r="577" spans="2:8" x14ac:dyDescent="0.35">
      <c r="B577" s="164" t="s">
        <v>92</v>
      </c>
      <c r="C577" s="164" t="s">
        <v>1027</v>
      </c>
      <c r="D577" s="164" t="s">
        <v>2052</v>
      </c>
      <c r="E577" s="164" t="s">
        <v>2054</v>
      </c>
      <c r="F577" s="164" t="s">
        <v>2053</v>
      </c>
      <c r="G577" s="164">
        <v>0.99977109761518201</v>
      </c>
      <c r="H577" s="164">
        <v>0.99961757333288004</v>
      </c>
    </row>
    <row r="578" spans="2:8" x14ac:dyDescent="0.35">
      <c r="B578" s="164" t="s">
        <v>92</v>
      </c>
      <c r="C578" s="164" t="s">
        <v>1027</v>
      </c>
      <c r="D578" s="164" t="s">
        <v>2052</v>
      </c>
      <c r="E578" s="164" t="s">
        <v>504</v>
      </c>
      <c r="F578" s="164" t="s">
        <v>2053</v>
      </c>
      <c r="G578" s="164">
        <v>1</v>
      </c>
      <c r="H578" s="164">
        <v>1</v>
      </c>
    </row>
    <row r="579" spans="2:8" x14ac:dyDescent="0.35">
      <c r="B579" s="164" t="s">
        <v>92</v>
      </c>
      <c r="C579" s="164" t="s">
        <v>1027</v>
      </c>
      <c r="D579" s="164" t="s">
        <v>2052</v>
      </c>
      <c r="E579" s="164" t="s">
        <v>2055</v>
      </c>
      <c r="F579" s="164" t="s">
        <v>2053</v>
      </c>
      <c r="G579" s="164">
        <v>0.66614625302040797</v>
      </c>
      <c r="H579" s="164">
        <v>0.57809960856005504</v>
      </c>
    </row>
    <row r="580" spans="2:8" x14ac:dyDescent="0.35">
      <c r="B580" s="164" t="s">
        <v>92</v>
      </c>
      <c r="C580" s="164" t="s">
        <v>1027</v>
      </c>
      <c r="D580" s="164" t="s">
        <v>2052</v>
      </c>
      <c r="E580" s="164" t="s">
        <v>1873</v>
      </c>
      <c r="F580" s="164" t="s">
        <v>2053</v>
      </c>
      <c r="G580" s="164">
        <v>1</v>
      </c>
      <c r="H580" s="164">
        <v>1</v>
      </c>
    </row>
    <row r="581" spans="2:8" x14ac:dyDescent="0.35">
      <c r="B581" s="164" t="s">
        <v>92</v>
      </c>
      <c r="C581" s="164" t="s">
        <v>1027</v>
      </c>
      <c r="D581" s="164" t="s">
        <v>2052</v>
      </c>
      <c r="E581" s="164" t="s">
        <v>496</v>
      </c>
      <c r="F581" s="164" t="s">
        <v>2056</v>
      </c>
      <c r="G581" s="164">
        <v>6.4975002086756106E-2</v>
      </c>
      <c r="H581" s="164">
        <v>5.7727766545145602E-2</v>
      </c>
    </row>
    <row r="582" spans="2:8" x14ac:dyDescent="0.35">
      <c r="B582" s="164" t="s">
        <v>92</v>
      </c>
      <c r="C582" s="164" t="s">
        <v>1027</v>
      </c>
      <c r="D582" s="164" t="s">
        <v>2052</v>
      </c>
      <c r="E582" s="164" t="s">
        <v>2054</v>
      </c>
      <c r="F582" s="164" t="s">
        <v>2056</v>
      </c>
      <c r="G582" s="164">
        <v>0.99977109761518201</v>
      </c>
      <c r="H582" s="164">
        <v>0.99961757333288004</v>
      </c>
    </row>
    <row r="583" spans="2:8" x14ac:dyDescent="0.35">
      <c r="B583" s="164" t="s">
        <v>92</v>
      </c>
      <c r="C583" s="164" t="s">
        <v>1027</v>
      </c>
      <c r="D583" s="164" t="s">
        <v>2052</v>
      </c>
      <c r="E583" s="164" t="s">
        <v>504</v>
      </c>
      <c r="F583" s="164" t="s">
        <v>2056</v>
      </c>
      <c r="G583" s="164">
        <v>1</v>
      </c>
      <c r="H583" s="164">
        <v>1</v>
      </c>
    </row>
    <row r="584" spans="2:8" x14ac:dyDescent="0.35">
      <c r="B584" s="164" t="s">
        <v>92</v>
      </c>
      <c r="C584" s="164" t="s">
        <v>1027</v>
      </c>
      <c r="D584" s="164" t="s">
        <v>2052</v>
      </c>
      <c r="E584" s="164" t="s">
        <v>2055</v>
      </c>
      <c r="F584" s="164" t="s">
        <v>2056</v>
      </c>
      <c r="G584" s="164">
        <v>0.66614625302040797</v>
      </c>
      <c r="H584" s="164">
        <v>0.57809960856005604</v>
      </c>
    </row>
    <row r="585" spans="2:8" x14ac:dyDescent="0.35">
      <c r="B585" s="164" t="s">
        <v>92</v>
      </c>
      <c r="C585" s="164" t="s">
        <v>1027</v>
      </c>
      <c r="D585" s="164" t="s">
        <v>2052</v>
      </c>
      <c r="E585" s="164" t="s">
        <v>1873</v>
      </c>
      <c r="F585" s="164" t="s">
        <v>2056</v>
      </c>
      <c r="G585" s="164">
        <v>1</v>
      </c>
      <c r="H585" s="164">
        <v>1</v>
      </c>
    </row>
    <row r="586" spans="2:8" x14ac:dyDescent="0.35">
      <c r="B586" s="164" t="s">
        <v>92</v>
      </c>
      <c r="C586" s="164" t="s">
        <v>1027</v>
      </c>
      <c r="D586" s="164" t="s">
        <v>514</v>
      </c>
      <c r="E586" s="164" t="s">
        <v>496</v>
      </c>
      <c r="F586" s="164" t="s">
        <v>2057</v>
      </c>
      <c r="G586" s="164">
        <v>7.3454445927913E-3</v>
      </c>
      <c r="H586" s="164">
        <v>6.0096208267894297E-3</v>
      </c>
    </row>
    <row r="587" spans="2:8" x14ac:dyDescent="0.35">
      <c r="B587" s="164" t="s">
        <v>92</v>
      </c>
      <c r="C587" s="164" t="s">
        <v>1027</v>
      </c>
      <c r="D587" s="164" t="s">
        <v>514</v>
      </c>
      <c r="E587" s="164" t="s">
        <v>2054</v>
      </c>
      <c r="F587" s="164" t="s">
        <v>2057</v>
      </c>
      <c r="G587" s="164">
        <v>0.99913477667635098</v>
      </c>
      <c r="H587" s="164">
        <v>0.99976423668248704</v>
      </c>
    </row>
    <row r="588" spans="2:8" x14ac:dyDescent="0.35">
      <c r="B588" s="164" t="s">
        <v>92</v>
      </c>
      <c r="C588" s="164" t="s">
        <v>1027</v>
      </c>
      <c r="D588" s="164" t="s">
        <v>514</v>
      </c>
      <c r="E588" s="164" t="s">
        <v>504</v>
      </c>
      <c r="F588" s="164" t="s">
        <v>2057</v>
      </c>
      <c r="G588" s="164">
        <v>1</v>
      </c>
      <c r="H588" s="164">
        <v>1</v>
      </c>
    </row>
    <row r="589" spans="2:8" x14ac:dyDescent="0.35">
      <c r="B589" s="164" t="s">
        <v>92</v>
      </c>
      <c r="C589" s="164" t="s">
        <v>1027</v>
      </c>
      <c r="D589" s="164" t="s">
        <v>514</v>
      </c>
      <c r="E589" s="164" t="s">
        <v>2055</v>
      </c>
      <c r="F589" s="164" t="s">
        <v>2057</v>
      </c>
      <c r="G589" s="164">
        <v>0.45871333019947802</v>
      </c>
      <c r="H589" s="164">
        <v>0.26920229756150199</v>
      </c>
    </row>
    <row r="590" spans="2:8" x14ac:dyDescent="0.35">
      <c r="B590" s="164" t="s">
        <v>92</v>
      </c>
      <c r="C590" s="164" t="s">
        <v>1027</v>
      </c>
      <c r="D590" s="164" t="s">
        <v>514</v>
      </c>
      <c r="E590" s="164" t="s">
        <v>1873</v>
      </c>
      <c r="F590" s="164" t="s">
        <v>2057</v>
      </c>
      <c r="G590" s="164">
        <v>0.71069213017958399</v>
      </c>
      <c r="H590" s="164">
        <v>0.89115917054735605</v>
      </c>
    </row>
    <row r="591" spans="2:8" x14ac:dyDescent="0.35">
      <c r="B591" s="164" t="s">
        <v>95</v>
      </c>
      <c r="C591" s="164" t="s">
        <v>1027</v>
      </c>
      <c r="D591" s="164" t="s">
        <v>2052</v>
      </c>
      <c r="E591" s="164" t="s">
        <v>496</v>
      </c>
      <c r="F591" s="164" t="s">
        <v>2053</v>
      </c>
      <c r="G591" s="164">
        <v>8.4963508692232598E-2</v>
      </c>
      <c r="H591" s="164">
        <v>0.103129319263147</v>
      </c>
    </row>
    <row r="592" spans="2:8" x14ac:dyDescent="0.35">
      <c r="B592" s="164" t="s">
        <v>95</v>
      </c>
      <c r="C592" s="164" t="s">
        <v>1027</v>
      </c>
      <c r="D592" s="164" t="s">
        <v>2052</v>
      </c>
      <c r="E592" s="164" t="s">
        <v>2054</v>
      </c>
      <c r="F592" s="164" t="s">
        <v>2053</v>
      </c>
      <c r="G592" s="164">
        <v>0.999989864312542</v>
      </c>
      <c r="H592" s="164">
        <v>0.99998269561324205</v>
      </c>
    </row>
    <row r="593" spans="2:8" x14ac:dyDescent="0.35">
      <c r="B593" s="164" t="s">
        <v>95</v>
      </c>
      <c r="C593" s="164" t="s">
        <v>1027</v>
      </c>
      <c r="D593" s="164" t="s">
        <v>2052</v>
      </c>
      <c r="E593" s="164" t="s">
        <v>504</v>
      </c>
      <c r="F593" s="164" t="s">
        <v>2053</v>
      </c>
      <c r="G593" s="164">
        <v>1</v>
      </c>
      <c r="H593" s="164">
        <v>1</v>
      </c>
    </row>
    <row r="594" spans="2:8" x14ac:dyDescent="0.35">
      <c r="B594" s="164" t="s">
        <v>95</v>
      </c>
      <c r="C594" s="164" t="s">
        <v>1027</v>
      </c>
      <c r="D594" s="164" t="s">
        <v>2052</v>
      </c>
      <c r="E594" s="164" t="s">
        <v>2055</v>
      </c>
      <c r="F594" s="164" t="s">
        <v>2053</v>
      </c>
      <c r="G594" s="164">
        <v>0.81862470490683203</v>
      </c>
      <c r="H594" s="164">
        <v>0.745280999925791</v>
      </c>
    </row>
    <row r="595" spans="2:8" x14ac:dyDescent="0.35">
      <c r="B595" s="164" t="s">
        <v>95</v>
      </c>
      <c r="C595" s="164" t="s">
        <v>1027</v>
      </c>
      <c r="D595" s="164" t="s">
        <v>2052</v>
      </c>
      <c r="E595" s="164" t="s">
        <v>1873</v>
      </c>
      <c r="F595" s="164" t="s">
        <v>2053</v>
      </c>
      <c r="G595" s="164">
        <v>1</v>
      </c>
      <c r="H595" s="164">
        <v>1</v>
      </c>
    </row>
    <row r="596" spans="2:8" x14ac:dyDescent="0.35">
      <c r="B596" s="164" t="s">
        <v>95</v>
      </c>
      <c r="C596" s="164" t="s">
        <v>1027</v>
      </c>
      <c r="D596" s="164" t="s">
        <v>2052</v>
      </c>
      <c r="E596" s="164" t="s">
        <v>496</v>
      </c>
      <c r="F596" s="164" t="s">
        <v>2056</v>
      </c>
      <c r="G596" s="164">
        <v>8.4963508692232598E-2</v>
      </c>
      <c r="H596" s="164">
        <v>0.103129319263147</v>
      </c>
    </row>
    <row r="597" spans="2:8" x14ac:dyDescent="0.35">
      <c r="B597" s="164" t="s">
        <v>95</v>
      </c>
      <c r="C597" s="164" t="s">
        <v>1027</v>
      </c>
      <c r="D597" s="164" t="s">
        <v>2052</v>
      </c>
      <c r="E597" s="164" t="s">
        <v>2054</v>
      </c>
      <c r="F597" s="164" t="s">
        <v>2056</v>
      </c>
      <c r="G597" s="164">
        <v>0.999989864312542</v>
      </c>
      <c r="H597" s="164">
        <v>0.99998269561324205</v>
      </c>
    </row>
    <row r="598" spans="2:8" x14ac:dyDescent="0.35">
      <c r="B598" s="164" t="s">
        <v>95</v>
      </c>
      <c r="C598" s="164" t="s">
        <v>1027</v>
      </c>
      <c r="D598" s="164" t="s">
        <v>2052</v>
      </c>
      <c r="E598" s="164" t="s">
        <v>504</v>
      </c>
      <c r="F598" s="164" t="s">
        <v>2056</v>
      </c>
      <c r="G598" s="164">
        <v>1</v>
      </c>
      <c r="H598" s="164">
        <v>1</v>
      </c>
    </row>
    <row r="599" spans="2:8" x14ac:dyDescent="0.35">
      <c r="B599" s="164" t="s">
        <v>95</v>
      </c>
      <c r="C599" s="164" t="s">
        <v>1027</v>
      </c>
      <c r="D599" s="164" t="s">
        <v>2052</v>
      </c>
      <c r="E599" s="164" t="s">
        <v>2055</v>
      </c>
      <c r="F599" s="164" t="s">
        <v>2056</v>
      </c>
      <c r="G599" s="164">
        <v>0.81862470490683203</v>
      </c>
      <c r="H599" s="164">
        <v>0.745280999925791</v>
      </c>
    </row>
    <row r="600" spans="2:8" x14ac:dyDescent="0.35">
      <c r="B600" s="164" t="s">
        <v>95</v>
      </c>
      <c r="C600" s="164" t="s">
        <v>1027</v>
      </c>
      <c r="D600" s="164" t="s">
        <v>2052</v>
      </c>
      <c r="E600" s="164" t="s">
        <v>1873</v>
      </c>
      <c r="F600" s="164" t="s">
        <v>2056</v>
      </c>
      <c r="G600" s="164">
        <v>1</v>
      </c>
      <c r="H600" s="164">
        <v>1</v>
      </c>
    </row>
    <row r="601" spans="2:8" x14ac:dyDescent="0.35">
      <c r="B601" s="164" t="s">
        <v>95</v>
      </c>
      <c r="C601" s="164" t="s">
        <v>1027</v>
      </c>
      <c r="D601" s="164" t="s">
        <v>514</v>
      </c>
      <c r="E601" s="164" t="s">
        <v>496</v>
      </c>
      <c r="F601" s="164" t="s">
        <v>2057</v>
      </c>
      <c r="G601" s="164">
        <v>1.27597695099998E-2</v>
      </c>
      <c r="H601" s="164">
        <v>6.4221098468167596E-3</v>
      </c>
    </row>
    <row r="602" spans="2:8" x14ac:dyDescent="0.35">
      <c r="B602" s="164" t="s">
        <v>95</v>
      </c>
      <c r="C602" s="164" t="s">
        <v>1027</v>
      </c>
      <c r="D602" s="164" t="s">
        <v>514</v>
      </c>
      <c r="E602" s="164" t="s">
        <v>2054</v>
      </c>
      <c r="F602" s="164" t="s">
        <v>2057</v>
      </c>
      <c r="G602" s="164">
        <v>0.999998431712254</v>
      </c>
      <c r="H602" s="164">
        <v>0.99999919811981297</v>
      </c>
    </row>
    <row r="603" spans="2:8" x14ac:dyDescent="0.35">
      <c r="B603" s="164" t="s">
        <v>95</v>
      </c>
      <c r="C603" s="164" t="s">
        <v>1027</v>
      </c>
      <c r="D603" s="164" t="s">
        <v>514</v>
      </c>
      <c r="E603" s="164" t="s">
        <v>504</v>
      </c>
      <c r="F603" s="164" t="s">
        <v>2057</v>
      </c>
      <c r="G603" s="164">
        <v>1</v>
      </c>
      <c r="H603" s="164">
        <v>1</v>
      </c>
    </row>
    <row r="604" spans="2:8" x14ac:dyDescent="0.35">
      <c r="B604" s="164" t="s">
        <v>95</v>
      </c>
      <c r="C604" s="164" t="s">
        <v>1027</v>
      </c>
      <c r="D604" s="164" t="s">
        <v>514</v>
      </c>
      <c r="E604" s="164" t="s">
        <v>2055</v>
      </c>
      <c r="F604" s="164" t="s">
        <v>2057</v>
      </c>
      <c r="G604" s="164">
        <v>0.76915425989607</v>
      </c>
      <c r="H604" s="164">
        <v>0.53590300218863895</v>
      </c>
    </row>
    <row r="605" spans="2:8" x14ac:dyDescent="0.35">
      <c r="B605" s="164" t="s">
        <v>95</v>
      </c>
      <c r="C605" s="164" t="s">
        <v>1027</v>
      </c>
      <c r="D605" s="164" t="s">
        <v>514</v>
      </c>
      <c r="E605" s="164" t="s">
        <v>1873</v>
      </c>
      <c r="F605" s="164" t="s">
        <v>2057</v>
      </c>
      <c r="G605" s="164">
        <v>0.85502467880459598</v>
      </c>
      <c r="H605" s="164">
        <v>0.94401267043779402</v>
      </c>
    </row>
    <row r="606" spans="2:8" x14ac:dyDescent="0.35">
      <c r="B606" s="164" t="s">
        <v>97</v>
      </c>
      <c r="C606" s="164" t="s">
        <v>1027</v>
      </c>
      <c r="D606" s="164" t="s">
        <v>2052</v>
      </c>
      <c r="E606" s="164" t="s">
        <v>496</v>
      </c>
      <c r="F606" s="164" t="s">
        <v>2053</v>
      </c>
      <c r="G606" s="164">
        <v>7.1927578720433996E-2</v>
      </c>
      <c r="H606" s="164">
        <v>8.6147061735964606E-2</v>
      </c>
    </row>
    <row r="607" spans="2:8" x14ac:dyDescent="0.35">
      <c r="B607" s="164" t="s">
        <v>97</v>
      </c>
      <c r="C607" s="164" t="s">
        <v>1027</v>
      </c>
      <c r="D607" s="164" t="s">
        <v>2052</v>
      </c>
      <c r="E607" s="164" t="s">
        <v>2054</v>
      </c>
      <c r="F607" s="164" t="s">
        <v>2053</v>
      </c>
      <c r="G607" s="164">
        <v>0.99999984936189601</v>
      </c>
      <c r="H607" s="164">
        <v>0.99999981218221501</v>
      </c>
    </row>
    <row r="608" spans="2:8" x14ac:dyDescent="0.35">
      <c r="B608" s="164" t="s">
        <v>97</v>
      </c>
      <c r="C608" s="164" t="s">
        <v>1027</v>
      </c>
      <c r="D608" s="164" t="s">
        <v>2052</v>
      </c>
      <c r="E608" s="164" t="s">
        <v>504</v>
      </c>
      <c r="F608" s="164" t="s">
        <v>2053</v>
      </c>
      <c r="G608" s="164">
        <v>1</v>
      </c>
      <c r="H608" s="164">
        <v>1</v>
      </c>
    </row>
    <row r="609" spans="2:8" x14ac:dyDescent="0.35">
      <c r="B609" s="164" t="s">
        <v>97</v>
      </c>
      <c r="C609" s="164" t="s">
        <v>1027</v>
      </c>
      <c r="D609" s="164" t="s">
        <v>2052</v>
      </c>
      <c r="E609" s="164" t="s">
        <v>2055</v>
      </c>
      <c r="F609" s="164" t="s">
        <v>2053</v>
      </c>
      <c r="G609" s="164">
        <v>0.74434211258400595</v>
      </c>
      <c r="H609" s="164">
        <v>0.66744996044675697</v>
      </c>
    </row>
    <row r="610" spans="2:8" x14ac:dyDescent="0.35">
      <c r="B610" s="164" t="s">
        <v>97</v>
      </c>
      <c r="C610" s="164" t="s">
        <v>1027</v>
      </c>
      <c r="D610" s="164" t="s">
        <v>2052</v>
      </c>
      <c r="E610" s="164" t="s">
        <v>1873</v>
      </c>
      <c r="F610" s="164" t="s">
        <v>2053</v>
      </c>
      <c r="G610" s="164">
        <v>1</v>
      </c>
      <c r="H610" s="164">
        <v>1</v>
      </c>
    </row>
    <row r="611" spans="2:8" x14ac:dyDescent="0.35">
      <c r="B611" s="164" t="s">
        <v>97</v>
      </c>
      <c r="C611" s="164" t="s">
        <v>1027</v>
      </c>
      <c r="D611" s="164" t="s">
        <v>2052</v>
      </c>
      <c r="E611" s="164" t="s">
        <v>496</v>
      </c>
      <c r="F611" s="164" t="s">
        <v>2056</v>
      </c>
      <c r="G611" s="164">
        <v>7.1927578720433996E-2</v>
      </c>
      <c r="H611" s="164">
        <v>8.6147061735964606E-2</v>
      </c>
    </row>
    <row r="612" spans="2:8" x14ac:dyDescent="0.35">
      <c r="B612" s="164" t="s">
        <v>97</v>
      </c>
      <c r="C612" s="164" t="s">
        <v>1027</v>
      </c>
      <c r="D612" s="164" t="s">
        <v>2052</v>
      </c>
      <c r="E612" s="164" t="s">
        <v>2054</v>
      </c>
      <c r="F612" s="164" t="s">
        <v>2056</v>
      </c>
      <c r="G612" s="164">
        <v>0.99999984936189601</v>
      </c>
      <c r="H612" s="164">
        <v>0.99999981218221501</v>
      </c>
    </row>
    <row r="613" spans="2:8" x14ac:dyDescent="0.35">
      <c r="B613" s="164" t="s">
        <v>97</v>
      </c>
      <c r="C613" s="164" t="s">
        <v>1027</v>
      </c>
      <c r="D613" s="164" t="s">
        <v>2052</v>
      </c>
      <c r="E613" s="164" t="s">
        <v>504</v>
      </c>
      <c r="F613" s="164" t="s">
        <v>2056</v>
      </c>
      <c r="G613" s="164">
        <v>1</v>
      </c>
      <c r="H613" s="164">
        <v>1</v>
      </c>
    </row>
    <row r="614" spans="2:8" x14ac:dyDescent="0.35">
      <c r="B614" s="164" t="s">
        <v>97</v>
      </c>
      <c r="C614" s="164" t="s">
        <v>1027</v>
      </c>
      <c r="D614" s="164" t="s">
        <v>2052</v>
      </c>
      <c r="E614" s="164" t="s">
        <v>2055</v>
      </c>
      <c r="F614" s="164" t="s">
        <v>2056</v>
      </c>
      <c r="G614" s="164">
        <v>0.74434211258400595</v>
      </c>
      <c r="H614" s="164">
        <v>0.66744996044675697</v>
      </c>
    </row>
    <row r="615" spans="2:8" x14ac:dyDescent="0.35">
      <c r="B615" s="164" t="s">
        <v>97</v>
      </c>
      <c r="C615" s="164" t="s">
        <v>1027</v>
      </c>
      <c r="D615" s="164" t="s">
        <v>2052</v>
      </c>
      <c r="E615" s="164" t="s">
        <v>1873</v>
      </c>
      <c r="F615" s="164" t="s">
        <v>2056</v>
      </c>
      <c r="G615" s="164">
        <v>1</v>
      </c>
      <c r="H615" s="164">
        <v>1</v>
      </c>
    </row>
    <row r="616" spans="2:8" x14ac:dyDescent="0.35">
      <c r="B616" s="164" t="s">
        <v>97</v>
      </c>
      <c r="C616" s="164" t="s">
        <v>1027</v>
      </c>
      <c r="D616" s="164" t="s">
        <v>514</v>
      </c>
      <c r="E616" s="164" t="s">
        <v>496</v>
      </c>
      <c r="F616" s="164" t="s">
        <v>2057</v>
      </c>
      <c r="G616" s="164">
        <v>4.2795979376629104E-3</v>
      </c>
      <c r="H616" s="164">
        <v>3.79787201661177E-3</v>
      </c>
    </row>
    <row r="617" spans="2:8" x14ac:dyDescent="0.35">
      <c r="B617" s="164" t="s">
        <v>97</v>
      </c>
      <c r="C617" s="164" t="s">
        <v>1027</v>
      </c>
      <c r="D617" s="164" t="s">
        <v>514</v>
      </c>
      <c r="E617" s="164" t="s">
        <v>2054</v>
      </c>
      <c r="F617" s="164" t="s">
        <v>2057</v>
      </c>
      <c r="G617" s="164">
        <v>0.99996091495694694</v>
      </c>
      <c r="H617" s="164">
        <v>0.999787343685688</v>
      </c>
    </row>
    <row r="618" spans="2:8" x14ac:dyDescent="0.35">
      <c r="B618" s="164" t="s">
        <v>97</v>
      </c>
      <c r="C618" s="164" t="s">
        <v>1027</v>
      </c>
      <c r="D618" s="164" t="s">
        <v>514</v>
      </c>
      <c r="E618" s="164" t="s">
        <v>504</v>
      </c>
      <c r="F618" s="164" t="s">
        <v>2057</v>
      </c>
      <c r="G618" s="164">
        <v>1</v>
      </c>
      <c r="H618" s="164">
        <v>1</v>
      </c>
    </row>
    <row r="619" spans="2:8" x14ac:dyDescent="0.35">
      <c r="B619" s="164" t="s">
        <v>97</v>
      </c>
      <c r="C619" s="164" t="s">
        <v>1027</v>
      </c>
      <c r="D619" s="164" t="s">
        <v>514</v>
      </c>
      <c r="E619" s="164" t="s">
        <v>2055</v>
      </c>
      <c r="F619" s="164" t="s">
        <v>2057</v>
      </c>
      <c r="G619" s="164">
        <v>0.58834622908234502</v>
      </c>
      <c r="H619" s="164">
        <v>0.352855982600909</v>
      </c>
    </row>
    <row r="620" spans="2:8" x14ac:dyDescent="0.35">
      <c r="B620" s="164" t="s">
        <v>97</v>
      </c>
      <c r="C620" s="164" t="s">
        <v>1027</v>
      </c>
      <c r="D620" s="164" t="s">
        <v>514</v>
      </c>
      <c r="E620" s="164" t="s">
        <v>1873</v>
      </c>
      <c r="F620" s="164" t="s">
        <v>2057</v>
      </c>
      <c r="G620" s="164">
        <v>0.79984095336150296</v>
      </c>
      <c r="H620" s="164">
        <v>0.86491633087209696</v>
      </c>
    </row>
    <row r="621" spans="2:8" x14ac:dyDescent="0.35">
      <c r="B621" s="164" t="s">
        <v>100</v>
      </c>
      <c r="C621" s="164" t="s">
        <v>1027</v>
      </c>
      <c r="D621" s="164" t="s">
        <v>2052</v>
      </c>
      <c r="E621" s="164" t="s">
        <v>496</v>
      </c>
      <c r="F621" s="164" t="s">
        <v>2053</v>
      </c>
      <c r="G621" s="164">
        <v>6.9732656550663699E-2</v>
      </c>
      <c r="H621" s="164">
        <v>9.0044450239706794E-2</v>
      </c>
    </row>
    <row r="622" spans="2:8" x14ac:dyDescent="0.35">
      <c r="B622" s="164" t="s">
        <v>100</v>
      </c>
      <c r="C622" s="164" t="s">
        <v>1027</v>
      </c>
      <c r="D622" s="164" t="s">
        <v>2052</v>
      </c>
      <c r="E622" s="164" t="s">
        <v>2054</v>
      </c>
      <c r="F622" s="164" t="s">
        <v>2053</v>
      </c>
      <c r="G622" s="164">
        <v>0.99998831436263103</v>
      </c>
      <c r="H622" s="164">
        <v>0.99996573872944905</v>
      </c>
    </row>
    <row r="623" spans="2:8" x14ac:dyDescent="0.35">
      <c r="B623" s="164" t="s">
        <v>100</v>
      </c>
      <c r="C623" s="164" t="s">
        <v>1027</v>
      </c>
      <c r="D623" s="164" t="s">
        <v>2052</v>
      </c>
      <c r="E623" s="164" t="s">
        <v>504</v>
      </c>
      <c r="F623" s="164" t="s">
        <v>2053</v>
      </c>
      <c r="G623" s="164">
        <v>1</v>
      </c>
      <c r="H623" s="164">
        <v>1</v>
      </c>
    </row>
    <row r="624" spans="2:8" x14ac:dyDescent="0.35">
      <c r="B624" s="164" t="s">
        <v>100</v>
      </c>
      <c r="C624" s="164" t="s">
        <v>1027</v>
      </c>
      <c r="D624" s="164" t="s">
        <v>2052</v>
      </c>
      <c r="E624" s="164" t="s">
        <v>2055</v>
      </c>
      <c r="F624" s="164" t="s">
        <v>2053</v>
      </c>
      <c r="G624" s="164">
        <v>0.47699906949148002</v>
      </c>
      <c r="H624" s="164">
        <v>0.334644558930075</v>
      </c>
    </row>
    <row r="625" spans="2:8" x14ac:dyDescent="0.35">
      <c r="B625" s="164" t="s">
        <v>100</v>
      </c>
      <c r="C625" s="164" t="s">
        <v>1027</v>
      </c>
      <c r="D625" s="164" t="s">
        <v>2052</v>
      </c>
      <c r="E625" s="164" t="s">
        <v>1873</v>
      </c>
      <c r="F625" s="164" t="s">
        <v>2053</v>
      </c>
      <c r="G625" s="164">
        <v>1</v>
      </c>
      <c r="H625" s="164">
        <v>1</v>
      </c>
    </row>
    <row r="626" spans="2:8" x14ac:dyDescent="0.35">
      <c r="B626" s="164" t="s">
        <v>100</v>
      </c>
      <c r="C626" s="164" t="s">
        <v>1027</v>
      </c>
      <c r="D626" s="164" t="s">
        <v>2052</v>
      </c>
      <c r="E626" s="164" t="s">
        <v>496</v>
      </c>
      <c r="F626" s="164" t="s">
        <v>2056</v>
      </c>
      <c r="G626" s="164">
        <v>6.9732656550663699E-2</v>
      </c>
      <c r="H626" s="164">
        <v>9.0044450239706794E-2</v>
      </c>
    </row>
    <row r="627" spans="2:8" x14ac:dyDescent="0.35">
      <c r="B627" s="164" t="s">
        <v>100</v>
      </c>
      <c r="C627" s="164" t="s">
        <v>1027</v>
      </c>
      <c r="D627" s="164" t="s">
        <v>2052</v>
      </c>
      <c r="E627" s="164" t="s">
        <v>2054</v>
      </c>
      <c r="F627" s="164" t="s">
        <v>2056</v>
      </c>
      <c r="G627" s="164">
        <v>0.99998831436263103</v>
      </c>
      <c r="H627" s="164">
        <v>0.99996573872944905</v>
      </c>
    </row>
    <row r="628" spans="2:8" x14ac:dyDescent="0.35">
      <c r="B628" s="164" t="s">
        <v>100</v>
      </c>
      <c r="C628" s="164" t="s">
        <v>1027</v>
      </c>
      <c r="D628" s="164" t="s">
        <v>2052</v>
      </c>
      <c r="E628" s="164" t="s">
        <v>504</v>
      </c>
      <c r="F628" s="164" t="s">
        <v>2056</v>
      </c>
      <c r="G628" s="164">
        <v>1</v>
      </c>
      <c r="H628" s="164">
        <v>1</v>
      </c>
    </row>
    <row r="629" spans="2:8" x14ac:dyDescent="0.35">
      <c r="B629" s="164" t="s">
        <v>100</v>
      </c>
      <c r="C629" s="164" t="s">
        <v>1027</v>
      </c>
      <c r="D629" s="164" t="s">
        <v>2052</v>
      </c>
      <c r="E629" s="164" t="s">
        <v>2055</v>
      </c>
      <c r="F629" s="164" t="s">
        <v>2056</v>
      </c>
      <c r="G629" s="164">
        <v>0.47699906949148002</v>
      </c>
      <c r="H629" s="164">
        <v>0.334644558930075</v>
      </c>
    </row>
    <row r="630" spans="2:8" x14ac:dyDescent="0.35">
      <c r="B630" s="164" t="s">
        <v>100</v>
      </c>
      <c r="C630" s="164" t="s">
        <v>1027</v>
      </c>
      <c r="D630" s="164" t="s">
        <v>2052</v>
      </c>
      <c r="E630" s="164" t="s">
        <v>1873</v>
      </c>
      <c r="F630" s="164" t="s">
        <v>2056</v>
      </c>
      <c r="G630" s="164">
        <v>1</v>
      </c>
      <c r="H630" s="164">
        <v>1</v>
      </c>
    </row>
    <row r="631" spans="2:8" x14ac:dyDescent="0.35">
      <c r="B631" s="164" t="s">
        <v>100</v>
      </c>
      <c r="C631" s="164" t="s">
        <v>1027</v>
      </c>
      <c r="D631" s="164" t="s">
        <v>514</v>
      </c>
      <c r="E631" s="164" t="s">
        <v>496</v>
      </c>
      <c r="F631" s="164" t="s">
        <v>2057</v>
      </c>
      <c r="G631" s="164">
        <v>9.4918782253587998E-3</v>
      </c>
      <c r="H631" s="164">
        <v>1.1383103234901999E-2</v>
      </c>
    </row>
    <row r="632" spans="2:8" x14ac:dyDescent="0.35">
      <c r="B632" s="164" t="s">
        <v>100</v>
      </c>
      <c r="C632" s="164" t="s">
        <v>1027</v>
      </c>
      <c r="D632" s="164" t="s">
        <v>514</v>
      </c>
      <c r="E632" s="164" t="s">
        <v>2054</v>
      </c>
      <c r="F632" s="164" t="s">
        <v>2057</v>
      </c>
      <c r="G632" s="164">
        <v>0.99926102501038605</v>
      </c>
      <c r="H632" s="164">
        <v>0.99953214332431495</v>
      </c>
    </row>
    <row r="633" spans="2:8" x14ac:dyDescent="0.35">
      <c r="B633" s="164" t="s">
        <v>100</v>
      </c>
      <c r="C633" s="164" t="s">
        <v>1027</v>
      </c>
      <c r="D633" s="164" t="s">
        <v>514</v>
      </c>
      <c r="E633" s="164" t="s">
        <v>504</v>
      </c>
      <c r="F633" s="164" t="s">
        <v>2057</v>
      </c>
      <c r="G633" s="164">
        <v>1</v>
      </c>
      <c r="H633" s="164">
        <v>1</v>
      </c>
    </row>
    <row r="634" spans="2:8" x14ac:dyDescent="0.35">
      <c r="B634" s="164" t="s">
        <v>100</v>
      </c>
      <c r="C634" s="164" t="s">
        <v>1027</v>
      </c>
      <c r="D634" s="164" t="s">
        <v>514</v>
      </c>
      <c r="E634" s="164" t="s">
        <v>2055</v>
      </c>
      <c r="F634" s="164" t="s">
        <v>2057</v>
      </c>
      <c r="G634" s="164">
        <v>0.460621195688111</v>
      </c>
      <c r="H634" s="164">
        <v>0.276925663278205</v>
      </c>
    </row>
    <row r="635" spans="2:8" x14ac:dyDescent="0.35">
      <c r="B635" s="164" t="s">
        <v>100</v>
      </c>
      <c r="C635" s="164" t="s">
        <v>1027</v>
      </c>
      <c r="D635" s="164" t="s">
        <v>514</v>
      </c>
      <c r="E635" s="164" t="s">
        <v>1873</v>
      </c>
      <c r="F635" s="164" t="s">
        <v>2057</v>
      </c>
      <c r="G635" s="164">
        <v>0.60425086467879496</v>
      </c>
      <c r="H635" s="164">
        <v>0.80496402792357702</v>
      </c>
    </row>
    <row r="636" spans="2:8" x14ac:dyDescent="0.35">
      <c r="B636" s="164" t="s">
        <v>103</v>
      </c>
      <c r="C636" s="164" t="s">
        <v>1027</v>
      </c>
      <c r="D636" s="164" t="s">
        <v>2052</v>
      </c>
      <c r="E636" s="164" t="s">
        <v>496</v>
      </c>
      <c r="F636" s="164" t="s">
        <v>2053</v>
      </c>
      <c r="G636" s="164">
        <v>8.1647609157632806E-2</v>
      </c>
      <c r="H636" s="164">
        <v>0.17146594809417601</v>
      </c>
    </row>
    <row r="637" spans="2:8" x14ac:dyDescent="0.35">
      <c r="B637" s="164" t="s">
        <v>103</v>
      </c>
      <c r="C637" s="164" t="s">
        <v>1027</v>
      </c>
      <c r="D637" s="164" t="s">
        <v>2052</v>
      </c>
      <c r="E637" s="164" t="s">
        <v>2054</v>
      </c>
      <c r="F637" s="164" t="s">
        <v>2053</v>
      </c>
      <c r="G637" s="164">
        <v>0.99999299326945601</v>
      </c>
      <c r="H637" s="164">
        <v>0.99999469911952599</v>
      </c>
    </row>
    <row r="638" spans="2:8" x14ac:dyDescent="0.35">
      <c r="B638" s="164" t="s">
        <v>103</v>
      </c>
      <c r="C638" s="164" t="s">
        <v>1027</v>
      </c>
      <c r="D638" s="164" t="s">
        <v>2052</v>
      </c>
      <c r="E638" s="164" t="s">
        <v>504</v>
      </c>
      <c r="F638" s="164" t="s">
        <v>2053</v>
      </c>
      <c r="G638" s="164">
        <v>1</v>
      </c>
      <c r="H638" s="164">
        <v>1</v>
      </c>
    </row>
    <row r="639" spans="2:8" x14ac:dyDescent="0.35">
      <c r="B639" s="164" t="s">
        <v>103</v>
      </c>
      <c r="C639" s="164" t="s">
        <v>1027</v>
      </c>
      <c r="D639" s="164" t="s">
        <v>2052</v>
      </c>
      <c r="E639" s="164" t="s">
        <v>2055</v>
      </c>
      <c r="F639" s="164" t="s">
        <v>2053</v>
      </c>
      <c r="G639" s="164">
        <v>0.61397903172532298</v>
      </c>
      <c r="H639" s="164">
        <v>0.68248909403209301</v>
      </c>
    </row>
    <row r="640" spans="2:8" x14ac:dyDescent="0.35">
      <c r="B640" s="164" t="s">
        <v>103</v>
      </c>
      <c r="C640" s="164" t="s">
        <v>1027</v>
      </c>
      <c r="D640" s="164" t="s">
        <v>2052</v>
      </c>
      <c r="E640" s="164" t="s">
        <v>1873</v>
      </c>
      <c r="F640" s="164" t="s">
        <v>2053</v>
      </c>
      <c r="G640" s="164">
        <v>1</v>
      </c>
      <c r="H640" s="164">
        <v>1</v>
      </c>
    </row>
    <row r="641" spans="2:8" x14ac:dyDescent="0.35">
      <c r="B641" s="164" t="s">
        <v>103</v>
      </c>
      <c r="C641" s="164" t="s">
        <v>1027</v>
      </c>
      <c r="D641" s="164" t="s">
        <v>2052</v>
      </c>
      <c r="E641" s="164" t="s">
        <v>496</v>
      </c>
      <c r="F641" s="164" t="s">
        <v>2056</v>
      </c>
      <c r="G641" s="164">
        <v>8.1647609157632806E-2</v>
      </c>
      <c r="H641" s="164">
        <v>0.17146594809417601</v>
      </c>
    </row>
    <row r="642" spans="2:8" x14ac:dyDescent="0.35">
      <c r="B642" s="164" t="s">
        <v>103</v>
      </c>
      <c r="C642" s="164" t="s">
        <v>1027</v>
      </c>
      <c r="D642" s="164" t="s">
        <v>2052</v>
      </c>
      <c r="E642" s="164" t="s">
        <v>2054</v>
      </c>
      <c r="F642" s="164" t="s">
        <v>2056</v>
      </c>
      <c r="G642" s="164">
        <v>0.99999299326945601</v>
      </c>
      <c r="H642" s="164">
        <v>0.99999469911952599</v>
      </c>
    </row>
    <row r="643" spans="2:8" x14ac:dyDescent="0.35">
      <c r="B643" s="164" t="s">
        <v>103</v>
      </c>
      <c r="C643" s="164" t="s">
        <v>1027</v>
      </c>
      <c r="D643" s="164" t="s">
        <v>2052</v>
      </c>
      <c r="E643" s="164" t="s">
        <v>504</v>
      </c>
      <c r="F643" s="164" t="s">
        <v>2056</v>
      </c>
      <c r="G643" s="164">
        <v>1</v>
      </c>
      <c r="H643" s="164">
        <v>1</v>
      </c>
    </row>
    <row r="644" spans="2:8" x14ac:dyDescent="0.35">
      <c r="B644" s="164" t="s">
        <v>103</v>
      </c>
      <c r="C644" s="164" t="s">
        <v>1027</v>
      </c>
      <c r="D644" s="164" t="s">
        <v>2052</v>
      </c>
      <c r="E644" s="164" t="s">
        <v>2055</v>
      </c>
      <c r="F644" s="164" t="s">
        <v>2056</v>
      </c>
      <c r="G644" s="164">
        <v>0.61397903172532298</v>
      </c>
      <c r="H644" s="164">
        <v>0.68248909403209301</v>
      </c>
    </row>
    <row r="645" spans="2:8" x14ac:dyDescent="0.35">
      <c r="B645" s="164" t="s">
        <v>103</v>
      </c>
      <c r="C645" s="164" t="s">
        <v>1027</v>
      </c>
      <c r="D645" s="164" t="s">
        <v>2052</v>
      </c>
      <c r="E645" s="164" t="s">
        <v>1873</v>
      </c>
      <c r="F645" s="164" t="s">
        <v>2056</v>
      </c>
      <c r="G645" s="164">
        <v>1</v>
      </c>
      <c r="H645" s="164">
        <v>1</v>
      </c>
    </row>
    <row r="646" spans="2:8" x14ac:dyDescent="0.35">
      <c r="B646" s="164" t="s">
        <v>103</v>
      </c>
      <c r="C646" s="164" t="s">
        <v>1027</v>
      </c>
      <c r="D646" s="164" t="s">
        <v>514</v>
      </c>
      <c r="E646" s="164" t="s">
        <v>496</v>
      </c>
      <c r="F646" s="164" t="s">
        <v>2057</v>
      </c>
      <c r="G646" s="164">
        <v>4.3378242923049502E-2</v>
      </c>
      <c r="H646" s="164">
        <v>3.02796186441011E-2</v>
      </c>
    </row>
    <row r="647" spans="2:8" x14ac:dyDescent="0.35">
      <c r="B647" s="164" t="s">
        <v>103</v>
      </c>
      <c r="C647" s="164" t="s">
        <v>1027</v>
      </c>
      <c r="D647" s="164" t="s">
        <v>514</v>
      </c>
      <c r="E647" s="164" t="s">
        <v>2054</v>
      </c>
      <c r="F647" s="164" t="s">
        <v>2057</v>
      </c>
      <c r="G647" s="164">
        <v>1</v>
      </c>
      <c r="H647" s="164">
        <v>1</v>
      </c>
    </row>
    <row r="648" spans="2:8" x14ac:dyDescent="0.35">
      <c r="B648" s="164" t="s">
        <v>103</v>
      </c>
      <c r="C648" s="164" t="s">
        <v>1027</v>
      </c>
      <c r="D648" s="164" t="s">
        <v>514</v>
      </c>
      <c r="E648" s="164" t="s">
        <v>504</v>
      </c>
      <c r="F648" s="164" t="s">
        <v>2057</v>
      </c>
      <c r="G648" s="164">
        <v>1</v>
      </c>
      <c r="H648" s="164">
        <v>1</v>
      </c>
    </row>
    <row r="649" spans="2:8" x14ac:dyDescent="0.35">
      <c r="B649" s="164" t="s">
        <v>103</v>
      </c>
      <c r="C649" s="164" t="s">
        <v>1027</v>
      </c>
      <c r="D649" s="164" t="s">
        <v>514</v>
      </c>
      <c r="E649" s="164" t="s">
        <v>2055</v>
      </c>
      <c r="F649" s="164" t="s">
        <v>2057</v>
      </c>
      <c r="G649" s="164">
        <v>0.45210913213209603</v>
      </c>
      <c r="H649" s="164">
        <v>0.251574998186683</v>
      </c>
    </row>
    <row r="650" spans="2:8" x14ac:dyDescent="0.35">
      <c r="B650" s="164" t="s">
        <v>103</v>
      </c>
      <c r="C650" s="164" t="s">
        <v>1027</v>
      </c>
      <c r="D650" s="164" t="s">
        <v>514</v>
      </c>
      <c r="E650" s="164" t="s">
        <v>1873</v>
      </c>
      <c r="F650" s="164" t="s">
        <v>2057</v>
      </c>
      <c r="G650" s="164">
        <v>0.68357943374671704</v>
      </c>
      <c r="H650" s="164">
        <v>0.84009501910217499</v>
      </c>
    </row>
    <row r="651" spans="2:8" x14ac:dyDescent="0.35">
      <c r="B651" s="164" t="s">
        <v>106</v>
      </c>
      <c r="C651" s="164" t="s">
        <v>1027</v>
      </c>
      <c r="D651" s="164" t="s">
        <v>2052</v>
      </c>
      <c r="E651" s="164" t="s">
        <v>496</v>
      </c>
      <c r="F651" s="164" t="s">
        <v>2053</v>
      </c>
      <c r="G651" s="164">
        <v>6.20714835552739E-2</v>
      </c>
      <c r="H651" s="164">
        <v>0.121175476944616</v>
      </c>
    </row>
    <row r="652" spans="2:8" x14ac:dyDescent="0.35">
      <c r="B652" s="164" t="s">
        <v>106</v>
      </c>
      <c r="C652" s="164" t="s">
        <v>1027</v>
      </c>
      <c r="D652" s="164" t="s">
        <v>2052</v>
      </c>
      <c r="E652" s="164" t="s">
        <v>2054</v>
      </c>
      <c r="F652" s="164" t="s">
        <v>2053</v>
      </c>
      <c r="G652" s="164">
        <v>0.99999900556618304</v>
      </c>
      <c r="H652" s="164">
        <v>0.99999653071871597</v>
      </c>
    </row>
    <row r="653" spans="2:8" x14ac:dyDescent="0.35">
      <c r="B653" s="164" t="s">
        <v>106</v>
      </c>
      <c r="C653" s="164" t="s">
        <v>1027</v>
      </c>
      <c r="D653" s="164" t="s">
        <v>2052</v>
      </c>
      <c r="E653" s="164" t="s">
        <v>504</v>
      </c>
      <c r="F653" s="164" t="s">
        <v>2053</v>
      </c>
      <c r="G653" s="164">
        <v>1</v>
      </c>
      <c r="H653" s="164">
        <v>1</v>
      </c>
    </row>
    <row r="654" spans="2:8" x14ac:dyDescent="0.35">
      <c r="B654" s="164" t="s">
        <v>106</v>
      </c>
      <c r="C654" s="164" t="s">
        <v>1027</v>
      </c>
      <c r="D654" s="164" t="s">
        <v>2052</v>
      </c>
      <c r="E654" s="164" t="s">
        <v>2055</v>
      </c>
      <c r="F654" s="164" t="s">
        <v>2053</v>
      </c>
      <c r="G654" s="164">
        <v>0.722857774614726</v>
      </c>
      <c r="H654" s="164">
        <v>0.71164539249858505</v>
      </c>
    </row>
    <row r="655" spans="2:8" x14ac:dyDescent="0.35">
      <c r="B655" s="164" t="s">
        <v>106</v>
      </c>
      <c r="C655" s="164" t="s">
        <v>1027</v>
      </c>
      <c r="D655" s="164" t="s">
        <v>2052</v>
      </c>
      <c r="E655" s="164" t="s">
        <v>1873</v>
      </c>
      <c r="F655" s="164" t="s">
        <v>2053</v>
      </c>
      <c r="G655" s="164">
        <v>1</v>
      </c>
      <c r="H655" s="164">
        <v>1</v>
      </c>
    </row>
    <row r="656" spans="2:8" x14ac:dyDescent="0.35">
      <c r="B656" s="164" t="s">
        <v>106</v>
      </c>
      <c r="C656" s="164" t="s">
        <v>1027</v>
      </c>
      <c r="D656" s="164" t="s">
        <v>2052</v>
      </c>
      <c r="E656" s="164" t="s">
        <v>496</v>
      </c>
      <c r="F656" s="164" t="s">
        <v>2056</v>
      </c>
      <c r="G656" s="164">
        <v>6.20714835552739E-2</v>
      </c>
      <c r="H656" s="164">
        <v>0.121175476944616</v>
      </c>
    </row>
    <row r="657" spans="2:8" x14ac:dyDescent="0.35">
      <c r="B657" s="164" t="s">
        <v>106</v>
      </c>
      <c r="C657" s="164" t="s">
        <v>1027</v>
      </c>
      <c r="D657" s="164" t="s">
        <v>2052</v>
      </c>
      <c r="E657" s="164" t="s">
        <v>2054</v>
      </c>
      <c r="F657" s="164" t="s">
        <v>2056</v>
      </c>
      <c r="G657" s="164">
        <v>0.99999900556618304</v>
      </c>
      <c r="H657" s="164">
        <v>0.99999653071871597</v>
      </c>
    </row>
    <row r="658" spans="2:8" x14ac:dyDescent="0.35">
      <c r="B658" s="164" t="s">
        <v>106</v>
      </c>
      <c r="C658" s="164" t="s">
        <v>1027</v>
      </c>
      <c r="D658" s="164" t="s">
        <v>2052</v>
      </c>
      <c r="E658" s="164" t="s">
        <v>504</v>
      </c>
      <c r="F658" s="164" t="s">
        <v>2056</v>
      </c>
      <c r="G658" s="164">
        <v>1</v>
      </c>
      <c r="H658" s="164">
        <v>1</v>
      </c>
    </row>
    <row r="659" spans="2:8" x14ac:dyDescent="0.35">
      <c r="B659" s="164" t="s">
        <v>106</v>
      </c>
      <c r="C659" s="164" t="s">
        <v>1027</v>
      </c>
      <c r="D659" s="164" t="s">
        <v>2052</v>
      </c>
      <c r="E659" s="164" t="s">
        <v>2055</v>
      </c>
      <c r="F659" s="164" t="s">
        <v>2056</v>
      </c>
      <c r="G659" s="164">
        <v>0.722857774614726</v>
      </c>
      <c r="H659" s="164">
        <v>0.71164539249858505</v>
      </c>
    </row>
    <row r="660" spans="2:8" x14ac:dyDescent="0.35">
      <c r="B660" s="164" t="s">
        <v>106</v>
      </c>
      <c r="C660" s="164" t="s">
        <v>1027</v>
      </c>
      <c r="D660" s="164" t="s">
        <v>2052</v>
      </c>
      <c r="E660" s="164" t="s">
        <v>1873</v>
      </c>
      <c r="F660" s="164" t="s">
        <v>2056</v>
      </c>
      <c r="G660" s="164">
        <v>1</v>
      </c>
      <c r="H660" s="164">
        <v>1</v>
      </c>
    </row>
    <row r="661" spans="2:8" x14ac:dyDescent="0.35">
      <c r="B661" s="164" t="s">
        <v>106</v>
      </c>
      <c r="C661" s="164" t="s">
        <v>1027</v>
      </c>
      <c r="D661" s="164" t="s">
        <v>514</v>
      </c>
      <c r="E661" s="164" t="s">
        <v>496</v>
      </c>
      <c r="F661" s="164" t="s">
        <v>2057</v>
      </c>
      <c r="G661" s="164">
        <v>3.2965655472775401E-3</v>
      </c>
      <c r="H661" s="164">
        <v>2.1886980427388999E-3</v>
      </c>
    </row>
    <row r="662" spans="2:8" x14ac:dyDescent="0.35">
      <c r="B662" s="164" t="s">
        <v>106</v>
      </c>
      <c r="C662" s="164" t="s">
        <v>1027</v>
      </c>
      <c r="D662" s="164" t="s">
        <v>514</v>
      </c>
      <c r="E662" s="164" t="s">
        <v>2054</v>
      </c>
      <c r="F662" s="164" t="s">
        <v>2057</v>
      </c>
      <c r="G662" s="164">
        <v>0.99981657068655305</v>
      </c>
      <c r="H662" s="164">
        <v>0.99923334203747005</v>
      </c>
    </row>
    <row r="663" spans="2:8" x14ac:dyDescent="0.35">
      <c r="B663" s="164" t="s">
        <v>106</v>
      </c>
      <c r="C663" s="164" t="s">
        <v>1027</v>
      </c>
      <c r="D663" s="164" t="s">
        <v>514</v>
      </c>
      <c r="E663" s="164" t="s">
        <v>504</v>
      </c>
      <c r="F663" s="164" t="s">
        <v>2057</v>
      </c>
      <c r="G663" s="164">
        <v>1</v>
      </c>
      <c r="H663" s="164">
        <v>1</v>
      </c>
    </row>
    <row r="664" spans="2:8" x14ac:dyDescent="0.35">
      <c r="B664" s="164" t="s">
        <v>106</v>
      </c>
      <c r="C664" s="164" t="s">
        <v>1027</v>
      </c>
      <c r="D664" s="164" t="s">
        <v>514</v>
      </c>
      <c r="E664" s="164" t="s">
        <v>2055</v>
      </c>
      <c r="F664" s="164" t="s">
        <v>2057</v>
      </c>
      <c r="G664" s="164">
        <v>0.465289898516905</v>
      </c>
      <c r="H664" s="164">
        <v>0.25923070597459602</v>
      </c>
    </row>
    <row r="665" spans="2:8" x14ac:dyDescent="0.35">
      <c r="B665" s="164" t="s">
        <v>106</v>
      </c>
      <c r="C665" s="164" t="s">
        <v>1027</v>
      </c>
      <c r="D665" s="164" t="s">
        <v>514</v>
      </c>
      <c r="E665" s="164" t="s">
        <v>1873</v>
      </c>
      <c r="F665" s="164" t="s">
        <v>2057</v>
      </c>
      <c r="G665" s="164">
        <v>0.94326962453140695</v>
      </c>
      <c r="H665" s="164">
        <v>0.98047111752796801</v>
      </c>
    </row>
    <row r="666" spans="2:8" x14ac:dyDescent="0.35">
      <c r="B666" s="164" t="s">
        <v>108</v>
      </c>
      <c r="C666" s="164" t="s">
        <v>1027</v>
      </c>
      <c r="D666" s="164" t="s">
        <v>2052</v>
      </c>
      <c r="E666" s="164" t="s">
        <v>496</v>
      </c>
      <c r="F666" s="164" t="s">
        <v>2053</v>
      </c>
      <c r="G666" s="164">
        <v>5.3155955176669503E-2</v>
      </c>
      <c r="H666" s="164">
        <v>0.13917949740428701</v>
      </c>
    </row>
    <row r="667" spans="2:8" x14ac:dyDescent="0.35">
      <c r="B667" s="164" t="s">
        <v>108</v>
      </c>
      <c r="C667" s="164" t="s">
        <v>1027</v>
      </c>
      <c r="D667" s="164" t="s">
        <v>2052</v>
      </c>
      <c r="E667" s="164" t="s">
        <v>2054</v>
      </c>
      <c r="F667" s="164" t="s">
        <v>2053</v>
      </c>
      <c r="G667" s="164">
        <v>0.99999999998899503</v>
      </c>
      <c r="H667" s="164">
        <v>0.99999999999471501</v>
      </c>
    </row>
    <row r="668" spans="2:8" x14ac:dyDescent="0.35">
      <c r="B668" s="164" t="s">
        <v>108</v>
      </c>
      <c r="C668" s="164" t="s">
        <v>1027</v>
      </c>
      <c r="D668" s="164" t="s">
        <v>2052</v>
      </c>
      <c r="E668" s="164" t="s">
        <v>504</v>
      </c>
      <c r="F668" s="164" t="s">
        <v>2053</v>
      </c>
      <c r="G668" s="164">
        <v>1</v>
      </c>
      <c r="H668" s="164">
        <v>1</v>
      </c>
    </row>
    <row r="669" spans="2:8" x14ac:dyDescent="0.35">
      <c r="B669" s="164" t="s">
        <v>108</v>
      </c>
      <c r="C669" s="164" t="s">
        <v>1027</v>
      </c>
      <c r="D669" s="164" t="s">
        <v>2052</v>
      </c>
      <c r="E669" s="164" t="s">
        <v>2055</v>
      </c>
      <c r="F669" s="164" t="s">
        <v>2053</v>
      </c>
      <c r="G669" s="164">
        <v>0.75257346032706995</v>
      </c>
      <c r="H669" s="164">
        <v>0.83232683842002597</v>
      </c>
    </row>
    <row r="670" spans="2:8" x14ac:dyDescent="0.35">
      <c r="B670" s="164" t="s">
        <v>108</v>
      </c>
      <c r="C670" s="164" t="s">
        <v>1027</v>
      </c>
      <c r="D670" s="164" t="s">
        <v>2052</v>
      </c>
      <c r="E670" s="164" t="s">
        <v>1873</v>
      </c>
      <c r="F670" s="164" t="s">
        <v>2053</v>
      </c>
      <c r="G670" s="164">
        <v>1</v>
      </c>
      <c r="H670" s="164">
        <v>1</v>
      </c>
    </row>
    <row r="671" spans="2:8" x14ac:dyDescent="0.35">
      <c r="B671" s="164" t="s">
        <v>108</v>
      </c>
      <c r="C671" s="164" t="s">
        <v>1027</v>
      </c>
      <c r="D671" s="164" t="s">
        <v>2052</v>
      </c>
      <c r="E671" s="164" t="s">
        <v>496</v>
      </c>
      <c r="F671" s="164" t="s">
        <v>2056</v>
      </c>
      <c r="G671" s="164">
        <v>5.3155955176669503E-2</v>
      </c>
      <c r="H671" s="164">
        <v>0.13917949740428701</v>
      </c>
    </row>
    <row r="672" spans="2:8" x14ac:dyDescent="0.35">
      <c r="B672" s="164" t="s">
        <v>108</v>
      </c>
      <c r="C672" s="164" t="s">
        <v>1027</v>
      </c>
      <c r="D672" s="164" t="s">
        <v>2052</v>
      </c>
      <c r="E672" s="164" t="s">
        <v>2054</v>
      </c>
      <c r="F672" s="164" t="s">
        <v>2056</v>
      </c>
      <c r="G672" s="164">
        <v>0.99999999998899503</v>
      </c>
      <c r="H672" s="164">
        <v>0.99999999999471501</v>
      </c>
    </row>
    <row r="673" spans="2:8" x14ac:dyDescent="0.35">
      <c r="B673" s="164" t="s">
        <v>108</v>
      </c>
      <c r="C673" s="164" t="s">
        <v>1027</v>
      </c>
      <c r="D673" s="164" t="s">
        <v>2052</v>
      </c>
      <c r="E673" s="164" t="s">
        <v>504</v>
      </c>
      <c r="F673" s="164" t="s">
        <v>2056</v>
      </c>
      <c r="G673" s="164">
        <v>1</v>
      </c>
      <c r="H673" s="164">
        <v>1</v>
      </c>
    </row>
    <row r="674" spans="2:8" x14ac:dyDescent="0.35">
      <c r="B674" s="164" t="s">
        <v>108</v>
      </c>
      <c r="C674" s="164" t="s">
        <v>1027</v>
      </c>
      <c r="D674" s="164" t="s">
        <v>2052</v>
      </c>
      <c r="E674" s="164" t="s">
        <v>2055</v>
      </c>
      <c r="F674" s="164" t="s">
        <v>2056</v>
      </c>
      <c r="G674" s="164">
        <v>0.75257346032706995</v>
      </c>
      <c r="H674" s="164">
        <v>0.83232683842002597</v>
      </c>
    </row>
    <row r="675" spans="2:8" x14ac:dyDescent="0.35">
      <c r="B675" s="164" t="s">
        <v>108</v>
      </c>
      <c r="C675" s="164" t="s">
        <v>1027</v>
      </c>
      <c r="D675" s="164" t="s">
        <v>2052</v>
      </c>
      <c r="E675" s="164" t="s">
        <v>1873</v>
      </c>
      <c r="F675" s="164" t="s">
        <v>2056</v>
      </c>
      <c r="G675" s="164">
        <v>1</v>
      </c>
      <c r="H675" s="164">
        <v>1</v>
      </c>
    </row>
    <row r="676" spans="2:8" x14ac:dyDescent="0.35">
      <c r="B676" s="164" t="s">
        <v>108</v>
      </c>
      <c r="C676" s="164" t="s">
        <v>1027</v>
      </c>
      <c r="D676" s="164" t="s">
        <v>514</v>
      </c>
      <c r="E676" s="164" t="s">
        <v>496</v>
      </c>
      <c r="F676" s="164" t="s">
        <v>2057</v>
      </c>
      <c r="G676" s="164">
        <v>2.5600267431022598E-3</v>
      </c>
      <c r="H676" s="164">
        <v>1.1654672783605899E-3</v>
      </c>
    </row>
    <row r="677" spans="2:8" x14ac:dyDescent="0.35">
      <c r="B677" s="164" t="s">
        <v>108</v>
      </c>
      <c r="C677" s="164" t="s">
        <v>1027</v>
      </c>
      <c r="D677" s="164" t="s">
        <v>514</v>
      </c>
      <c r="E677" s="164" t="s">
        <v>2054</v>
      </c>
      <c r="F677" s="164" t="s">
        <v>2057</v>
      </c>
      <c r="G677" s="164">
        <v>0.99969688383880395</v>
      </c>
      <c r="H677" s="164">
        <v>0.999124423188674</v>
      </c>
    </row>
    <row r="678" spans="2:8" x14ac:dyDescent="0.35">
      <c r="B678" s="164" t="s">
        <v>108</v>
      </c>
      <c r="C678" s="164" t="s">
        <v>1027</v>
      </c>
      <c r="D678" s="164" t="s">
        <v>514</v>
      </c>
      <c r="E678" s="164" t="s">
        <v>504</v>
      </c>
      <c r="F678" s="164" t="s">
        <v>2057</v>
      </c>
      <c r="G678" s="164">
        <v>1</v>
      </c>
      <c r="H678" s="164">
        <v>1</v>
      </c>
    </row>
    <row r="679" spans="2:8" x14ac:dyDescent="0.35">
      <c r="B679" s="164" t="s">
        <v>108</v>
      </c>
      <c r="C679" s="164" t="s">
        <v>1027</v>
      </c>
      <c r="D679" s="164" t="s">
        <v>514</v>
      </c>
      <c r="E679" s="164" t="s">
        <v>2055</v>
      </c>
      <c r="F679" s="164" t="s">
        <v>2057</v>
      </c>
      <c r="G679" s="164">
        <v>0.80157982980207598</v>
      </c>
      <c r="H679" s="164">
        <v>0.54986784212181905</v>
      </c>
    </row>
    <row r="680" spans="2:8" x14ac:dyDescent="0.35">
      <c r="B680" s="164" t="s">
        <v>108</v>
      </c>
      <c r="C680" s="164" t="s">
        <v>1027</v>
      </c>
      <c r="D680" s="164" t="s">
        <v>514</v>
      </c>
      <c r="E680" s="164" t="s">
        <v>1873</v>
      </c>
      <c r="F680" s="164" t="s">
        <v>2057</v>
      </c>
      <c r="G680" s="164">
        <v>0.86537942715183602</v>
      </c>
      <c r="H680" s="164">
        <v>0.95061253338233898</v>
      </c>
    </row>
    <row r="681" spans="2:8" x14ac:dyDescent="0.35">
      <c r="B681" s="164" t="s">
        <v>111</v>
      </c>
      <c r="C681" s="164" t="s">
        <v>1027</v>
      </c>
      <c r="D681" s="164" t="s">
        <v>2052</v>
      </c>
      <c r="E681" s="164" t="s">
        <v>496</v>
      </c>
      <c r="F681" s="164" t="s">
        <v>2053</v>
      </c>
      <c r="G681" s="164">
        <v>4.9015331196430298E-2</v>
      </c>
      <c r="H681" s="164">
        <v>4.5590175388550203E-2</v>
      </c>
    </row>
    <row r="682" spans="2:8" x14ac:dyDescent="0.35">
      <c r="B682" s="164" t="s">
        <v>111</v>
      </c>
      <c r="C682" s="164" t="s">
        <v>1027</v>
      </c>
      <c r="D682" s="164" t="s">
        <v>2052</v>
      </c>
      <c r="E682" s="164" t="s">
        <v>2054</v>
      </c>
      <c r="F682" s="164" t="s">
        <v>2053</v>
      </c>
      <c r="G682" s="164">
        <v>0.99969872835324602</v>
      </c>
      <c r="H682" s="164">
        <v>0.99951274886340502</v>
      </c>
    </row>
    <row r="683" spans="2:8" x14ac:dyDescent="0.35">
      <c r="B683" s="164" t="s">
        <v>111</v>
      </c>
      <c r="C683" s="164" t="s">
        <v>1027</v>
      </c>
      <c r="D683" s="164" t="s">
        <v>2052</v>
      </c>
      <c r="E683" s="164" t="s">
        <v>504</v>
      </c>
      <c r="F683" s="164" t="s">
        <v>2053</v>
      </c>
      <c r="G683" s="164">
        <v>1</v>
      </c>
      <c r="H683" s="164">
        <v>1</v>
      </c>
    </row>
    <row r="684" spans="2:8" x14ac:dyDescent="0.35">
      <c r="B684" s="164" t="s">
        <v>111</v>
      </c>
      <c r="C684" s="164" t="s">
        <v>1027</v>
      </c>
      <c r="D684" s="164" t="s">
        <v>2052</v>
      </c>
      <c r="E684" s="164" t="s">
        <v>2055</v>
      </c>
      <c r="F684" s="164" t="s">
        <v>2053</v>
      </c>
      <c r="G684" s="164">
        <v>0.60429422765588103</v>
      </c>
      <c r="H684" s="164">
        <v>0.51954733390205898</v>
      </c>
    </row>
    <row r="685" spans="2:8" x14ac:dyDescent="0.35">
      <c r="B685" s="164" t="s">
        <v>111</v>
      </c>
      <c r="C685" s="164" t="s">
        <v>1027</v>
      </c>
      <c r="D685" s="164" t="s">
        <v>2052</v>
      </c>
      <c r="E685" s="164" t="s">
        <v>1873</v>
      </c>
      <c r="F685" s="164" t="s">
        <v>2053</v>
      </c>
      <c r="G685" s="164">
        <v>1</v>
      </c>
      <c r="H685" s="164">
        <v>1</v>
      </c>
    </row>
    <row r="686" spans="2:8" x14ac:dyDescent="0.35">
      <c r="B686" s="164" t="s">
        <v>111</v>
      </c>
      <c r="C686" s="164" t="s">
        <v>1027</v>
      </c>
      <c r="D686" s="164" t="s">
        <v>2052</v>
      </c>
      <c r="E686" s="164" t="s">
        <v>496</v>
      </c>
      <c r="F686" s="164" t="s">
        <v>2056</v>
      </c>
      <c r="G686" s="164">
        <v>4.9015331196430298E-2</v>
      </c>
      <c r="H686" s="164">
        <v>4.5590175388550203E-2</v>
      </c>
    </row>
    <row r="687" spans="2:8" x14ac:dyDescent="0.35">
      <c r="B687" s="164" t="s">
        <v>111</v>
      </c>
      <c r="C687" s="164" t="s">
        <v>1027</v>
      </c>
      <c r="D687" s="164" t="s">
        <v>2052</v>
      </c>
      <c r="E687" s="164" t="s">
        <v>2054</v>
      </c>
      <c r="F687" s="164" t="s">
        <v>2056</v>
      </c>
      <c r="G687" s="164">
        <v>0.99969872835324602</v>
      </c>
      <c r="H687" s="164">
        <v>0.99951274886340502</v>
      </c>
    </row>
    <row r="688" spans="2:8" x14ac:dyDescent="0.35">
      <c r="B688" s="164" t="s">
        <v>111</v>
      </c>
      <c r="C688" s="164" t="s">
        <v>1027</v>
      </c>
      <c r="D688" s="164" t="s">
        <v>2052</v>
      </c>
      <c r="E688" s="164" t="s">
        <v>504</v>
      </c>
      <c r="F688" s="164" t="s">
        <v>2056</v>
      </c>
      <c r="G688" s="164">
        <v>1</v>
      </c>
      <c r="H688" s="164">
        <v>1</v>
      </c>
    </row>
    <row r="689" spans="2:8" x14ac:dyDescent="0.35">
      <c r="B689" s="164" t="s">
        <v>111</v>
      </c>
      <c r="C689" s="164" t="s">
        <v>1027</v>
      </c>
      <c r="D689" s="164" t="s">
        <v>2052</v>
      </c>
      <c r="E689" s="164" t="s">
        <v>2055</v>
      </c>
      <c r="F689" s="164" t="s">
        <v>2056</v>
      </c>
      <c r="G689" s="164">
        <v>0.60429422765588103</v>
      </c>
      <c r="H689" s="164">
        <v>0.51954733390205898</v>
      </c>
    </row>
    <row r="690" spans="2:8" x14ac:dyDescent="0.35">
      <c r="B690" s="164" t="s">
        <v>111</v>
      </c>
      <c r="C690" s="164" t="s">
        <v>1027</v>
      </c>
      <c r="D690" s="164" t="s">
        <v>2052</v>
      </c>
      <c r="E690" s="164" t="s">
        <v>1873</v>
      </c>
      <c r="F690" s="164" t="s">
        <v>2056</v>
      </c>
      <c r="G690" s="164">
        <v>1</v>
      </c>
      <c r="H690" s="164">
        <v>1</v>
      </c>
    </row>
    <row r="691" spans="2:8" x14ac:dyDescent="0.35">
      <c r="B691" s="164" t="s">
        <v>111</v>
      </c>
      <c r="C691" s="164" t="s">
        <v>1027</v>
      </c>
      <c r="D691" s="164" t="s">
        <v>514</v>
      </c>
      <c r="E691" s="164" t="s">
        <v>496</v>
      </c>
      <c r="F691" s="164" t="s">
        <v>2057</v>
      </c>
      <c r="G691" s="164">
        <v>6.0195525532295803E-3</v>
      </c>
      <c r="H691" s="164">
        <v>4.8630078910130801E-3</v>
      </c>
    </row>
    <row r="692" spans="2:8" x14ac:dyDescent="0.35">
      <c r="B692" s="164" t="s">
        <v>111</v>
      </c>
      <c r="C692" s="164" t="s">
        <v>1027</v>
      </c>
      <c r="D692" s="164" t="s">
        <v>514</v>
      </c>
      <c r="E692" s="164" t="s">
        <v>2054</v>
      </c>
      <c r="F692" s="164" t="s">
        <v>2057</v>
      </c>
      <c r="G692" s="164">
        <v>0.99858864432642702</v>
      </c>
      <c r="H692" s="164">
        <v>0.99954970440797597</v>
      </c>
    </row>
    <row r="693" spans="2:8" x14ac:dyDescent="0.35">
      <c r="B693" s="164" t="s">
        <v>111</v>
      </c>
      <c r="C693" s="164" t="s">
        <v>1027</v>
      </c>
      <c r="D693" s="164" t="s">
        <v>514</v>
      </c>
      <c r="E693" s="164" t="s">
        <v>504</v>
      </c>
      <c r="F693" s="164" t="s">
        <v>2057</v>
      </c>
      <c r="G693" s="164">
        <v>1</v>
      </c>
      <c r="H693" s="164">
        <v>1</v>
      </c>
    </row>
    <row r="694" spans="2:8" x14ac:dyDescent="0.35">
      <c r="B694" s="164" t="s">
        <v>111</v>
      </c>
      <c r="C694" s="164" t="s">
        <v>1027</v>
      </c>
      <c r="D694" s="164" t="s">
        <v>514</v>
      </c>
      <c r="E694" s="164" t="s">
        <v>2055</v>
      </c>
      <c r="F694" s="164" t="s">
        <v>2057</v>
      </c>
      <c r="G694" s="164">
        <v>0.41326288391897198</v>
      </c>
      <c r="H694" s="164">
        <v>0.24165200994098501</v>
      </c>
    </row>
    <row r="695" spans="2:8" x14ac:dyDescent="0.35">
      <c r="B695" s="164" t="s">
        <v>111</v>
      </c>
      <c r="C695" s="164" t="s">
        <v>1027</v>
      </c>
      <c r="D695" s="164" t="s">
        <v>514</v>
      </c>
      <c r="E695" s="164" t="s">
        <v>1873</v>
      </c>
      <c r="F695" s="164" t="s">
        <v>2057</v>
      </c>
      <c r="G695" s="164">
        <v>0.67003886493731502</v>
      </c>
      <c r="H695" s="164">
        <v>0.87198574221375402</v>
      </c>
    </row>
    <row r="696" spans="2:8" x14ac:dyDescent="0.35">
      <c r="B696" s="164" t="s">
        <v>114</v>
      </c>
      <c r="C696" s="164" t="s">
        <v>1027</v>
      </c>
      <c r="D696" s="164" t="s">
        <v>2052</v>
      </c>
      <c r="E696" s="164" t="s">
        <v>496</v>
      </c>
      <c r="F696" s="164" t="s">
        <v>2053</v>
      </c>
      <c r="G696" s="164">
        <v>7.0529501191852001E-2</v>
      </c>
      <c r="H696" s="164">
        <v>8.8527072053075306E-2</v>
      </c>
    </row>
    <row r="697" spans="2:8" x14ac:dyDescent="0.35">
      <c r="B697" s="164" t="s">
        <v>114</v>
      </c>
      <c r="C697" s="164" t="s">
        <v>1027</v>
      </c>
      <c r="D697" s="164" t="s">
        <v>2052</v>
      </c>
      <c r="E697" s="164" t="s">
        <v>2054</v>
      </c>
      <c r="F697" s="164" t="s">
        <v>2053</v>
      </c>
      <c r="G697" s="164">
        <v>0.99998583536881702</v>
      </c>
      <c r="H697" s="164">
        <v>0.99997595947541495</v>
      </c>
    </row>
    <row r="698" spans="2:8" x14ac:dyDescent="0.35">
      <c r="B698" s="164" t="s">
        <v>114</v>
      </c>
      <c r="C698" s="164" t="s">
        <v>1027</v>
      </c>
      <c r="D698" s="164" t="s">
        <v>2052</v>
      </c>
      <c r="E698" s="164" t="s">
        <v>504</v>
      </c>
      <c r="F698" s="164" t="s">
        <v>2053</v>
      </c>
      <c r="G698" s="164">
        <v>1</v>
      </c>
      <c r="H698" s="164">
        <v>1</v>
      </c>
    </row>
    <row r="699" spans="2:8" x14ac:dyDescent="0.35">
      <c r="B699" s="164" t="s">
        <v>114</v>
      </c>
      <c r="C699" s="164" t="s">
        <v>1027</v>
      </c>
      <c r="D699" s="164" t="s">
        <v>2052</v>
      </c>
      <c r="E699" s="164" t="s">
        <v>2055</v>
      </c>
      <c r="F699" s="164" t="s">
        <v>2053</v>
      </c>
      <c r="G699" s="164">
        <v>0.76467079752851097</v>
      </c>
      <c r="H699" s="164">
        <v>0.69078060757194304</v>
      </c>
    </row>
    <row r="700" spans="2:8" x14ac:dyDescent="0.35">
      <c r="B700" s="164" t="s">
        <v>114</v>
      </c>
      <c r="C700" s="164" t="s">
        <v>1027</v>
      </c>
      <c r="D700" s="164" t="s">
        <v>2052</v>
      </c>
      <c r="E700" s="164" t="s">
        <v>1873</v>
      </c>
      <c r="F700" s="164" t="s">
        <v>2053</v>
      </c>
      <c r="G700" s="164">
        <v>1</v>
      </c>
      <c r="H700" s="164">
        <v>1</v>
      </c>
    </row>
    <row r="701" spans="2:8" x14ac:dyDescent="0.35">
      <c r="B701" s="164" t="s">
        <v>114</v>
      </c>
      <c r="C701" s="164" t="s">
        <v>1027</v>
      </c>
      <c r="D701" s="164" t="s">
        <v>2052</v>
      </c>
      <c r="E701" s="164" t="s">
        <v>496</v>
      </c>
      <c r="F701" s="164" t="s">
        <v>2056</v>
      </c>
      <c r="G701" s="164">
        <v>7.0529501191852001E-2</v>
      </c>
      <c r="H701" s="164">
        <v>8.8527072053075195E-2</v>
      </c>
    </row>
    <row r="702" spans="2:8" x14ac:dyDescent="0.35">
      <c r="B702" s="164" t="s">
        <v>114</v>
      </c>
      <c r="C702" s="164" t="s">
        <v>1027</v>
      </c>
      <c r="D702" s="164" t="s">
        <v>2052</v>
      </c>
      <c r="E702" s="164" t="s">
        <v>2054</v>
      </c>
      <c r="F702" s="164" t="s">
        <v>2056</v>
      </c>
      <c r="G702" s="164">
        <v>0.99998583536881702</v>
      </c>
      <c r="H702" s="164">
        <v>0.99997595947541495</v>
      </c>
    </row>
    <row r="703" spans="2:8" x14ac:dyDescent="0.35">
      <c r="B703" s="164" t="s">
        <v>114</v>
      </c>
      <c r="C703" s="164" t="s">
        <v>1027</v>
      </c>
      <c r="D703" s="164" t="s">
        <v>2052</v>
      </c>
      <c r="E703" s="164" t="s">
        <v>504</v>
      </c>
      <c r="F703" s="164" t="s">
        <v>2056</v>
      </c>
      <c r="G703" s="164">
        <v>1</v>
      </c>
      <c r="H703" s="164">
        <v>1</v>
      </c>
    </row>
    <row r="704" spans="2:8" x14ac:dyDescent="0.35">
      <c r="B704" s="164" t="s">
        <v>114</v>
      </c>
      <c r="C704" s="164" t="s">
        <v>1027</v>
      </c>
      <c r="D704" s="164" t="s">
        <v>2052</v>
      </c>
      <c r="E704" s="164" t="s">
        <v>2055</v>
      </c>
      <c r="F704" s="164" t="s">
        <v>2056</v>
      </c>
      <c r="G704" s="164">
        <v>0.76467079752851097</v>
      </c>
      <c r="H704" s="164">
        <v>0.69078060757194304</v>
      </c>
    </row>
    <row r="705" spans="2:8" x14ac:dyDescent="0.35">
      <c r="B705" s="164" t="s">
        <v>114</v>
      </c>
      <c r="C705" s="164" t="s">
        <v>1027</v>
      </c>
      <c r="D705" s="164" t="s">
        <v>2052</v>
      </c>
      <c r="E705" s="164" t="s">
        <v>1873</v>
      </c>
      <c r="F705" s="164" t="s">
        <v>2056</v>
      </c>
      <c r="G705" s="164">
        <v>1</v>
      </c>
      <c r="H705" s="164">
        <v>1</v>
      </c>
    </row>
    <row r="706" spans="2:8" x14ac:dyDescent="0.35">
      <c r="B706" s="164" t="s">
        <v>114</v>
      </c>
      <c r="C706" s="164" t="s">
        <v>1027</v>
      </c>
      <c r="D706" s="164" t="s">
        <v>514</v>
      </c>
      <c r="E706" s="164" t="s">
        <v>496</v>
      </c>
      <c r="F706" s="164" t="s">
        <v>2057</v>
      </c>
      <c r="G706" s="164">
        <v>1.01753773760473E-2</v>
      </c>
      <c r="H706" s="164">
        <v>5.8711053561177704E-3</v>
      </c>
    </row>
    <row r="707" spans="2:8" x14ac:dyDescent="0.35">
      <c r="B707" s="164" t="s">
        <v>114</v>
      </c>
      <c r="C707" s="164" t="s">
        <v>1027</v>
      </c>
      <c r="D707" s="164" t="s">
        <v>514</v>
      </c>
      <c r="E707" s="164" t="s">
        <v>2054</v>
      </c>
      <c r="F707" s="164" t="s">
        <v>2057</v>
      </c>
      <c r="G707" s="164">
        <v>0.999993006655988</v>
      </c>
      <c r="H707" s="164">
        <v>0.99999584793021101</v>
      </c>
    </row>
    <row r="708" spans="2:8" x14ac:dyDescent="0.35">
      <c r="B708" s="164" t="s">
        <v>114</v>
      </c>
      <c r="C708" s="164" t="s">
        <v>1027</v>
      </c>
      <c r="D708" s="164" t="s">
        <v>514</v>
      </c>
      <c r="E708" s="164" t="s">
        <v>504</v>
      </c>
      <c r="F708" s="164" t="s">
        <v>2057</v>
      </c>
      <c r="G708" s="164">
        <v>1</v>
      </c>
      <c r="H708" s="164">
        <v>1</v>
      </c>
    </row>
    <row r="709" spans="2:8" x14ac:dyDescent="0.35">
      <c r="B709" s="164" t="s">
        <v>114</v>
      </c>
      <c r="C709" s="164" t="s">
        <v>1027</v>
      </c>
      <c r="D709" s="164" t="s">
        <v>514</v>
      </c>
      <c r="E709" s="164" t="s">
        <v>2055</v>
      </c>
      <c r="F709" s="164" t="s">
        <v>2057</v>
      </c>
      <c r="G709" s="164">
        <v>0.71614543518576901</v>
      </c>
      <c r="H709" s="164">
        <v>0.47451458964002502</v>
      </c>
    </row>
    <row r="710" spans="2:8" x14ac:dyDescent="0.35">
      <c r="B710" s="164" t="s">
        <v>114</v>
      </c>
      <c r="C710" s="164" t="s">
        <v>1027</v>
      </c>
      <c r="D710" s="164" t="s">
        <v>514</v>
      </c>
      <c r="E710" s="164" t="s">
        <v>1873</v>
      </c>
      <c r="F710" s="164" t="s">
        <v>2057</v>
      </c>
      <c r="G710" s="164">
        <v>0.82626365737702101</v>
      </c>
      <c r="H710" s="164">
        <v>0.93136135660138897</v>
      </c>
    </row>
    <row r="711" spans="2:8" x14ac:dyDescent="0.35">
      <c r="B711" s="164" t="s">
        <v>117</v>
      </c>
      <c r="C711" s="164" t="s">
        <v>1027</v>
      </c>
      <c r="D711" s="164" t="s">
        <v>2052</v>
      </c>
      <c r="E711" s="164" t="s">
        <v>496</v>
      </c>
      <c r="F711" s="164" t="s">
        <v>2053</v>
      </c>
      <c r="G711" s="164">
        <v>6.12905621467075E-2</v>
      </c>
      <c r="H711" s="164">
        <v>5.8332045409002803E-2</v>
      </c>
    </row>
    <row r="712" spans="2:8" x14ac:dyDescent="0.35">
      <c r="B712" s="164" t="s">
        <v>117</v>
      </c>
      <c r="C712" s="164" t="s">
        <v>1027</v>
      </c>
      <c r="D712" s="164" t="s">
        <v>2052</v>
      </c>
      <c r="E712" s="164" t="s">
        <v>2054</v>
      </c>
      <c r="F712" s="164" t="s">
        <v>2053</v>
      </c>
      <c r="G712" s="164">
        <v>0.99977443419261403</v>
      </c>
      <c r="H712" s="164">
        <v>0.999489454016529</v>
      </c>
    </row>
    <row r="713" spans="2:8" x14ac:dyDescent="0.35">
      <c r="B713" s="164" t="s">
        <v>117</v>
      </c>
      <c r="C713" s="164" t="s">
        <v>1027</v>
      </c>
      <c r="D713" s="164" t="s">
        <v>2052</v>
      </c>
      <c r="E713" s="164" t="s">
        <v>504</v>
      </c>
      <c r="F713" s="164" t="s">
        <v>2053</v>
      </c>
      <c r="G713" s="164">
        <v>1</v>
      </c>
      <c r="H713" s="164">
        <v>1</v>
      </c>
    </row>
    <row r="714" spans="2:8" x14ac:dyDescent="0.35">
      <c r="B714" s="164" t="s">
        <v>117</v>
      </c>
      <c r="C714" s="164" t="s">
        <v>1027</v>
      </c>
      <c r="D714" s="164" t="s">
        <v>2052</v>
      </c>
      <c r="E714" s="164" t="s">
        <v>2055</v>
      </c>
      <c r="F714" s="164" t="s">
        <v>2053</v>
      </c>
      <c r="G714" s="164">
        <v>0.67863934637717105</v>
      </c>
      <c r="H714" s="164">
        <v>0.54631712371889196</v>
      </c>
    </row>
    <row r="715" spans="2:8" x14ac:dyDescent="0.35">
      <c r="B715" s="164" t="s">
        <v>117</v>
      </c>
      <c r="C715" s="164" t="s">
        <v>1027</v>
      </c>
      <c r="D715" s="164" t="s">
        <v>2052</v>
      </c>
      <c r="E715" s="164" t="s">
        <v>1873</v>
      </c>
      <c r="F715" s="164" t="s">
        <v>2053</v>
      </c>
      <c r="G715" s="164">
        <v>1</v>
      </c>
      <c r="H715" s="164">
        <v>1</v>
      </c>
    </row>
    <row r="716" spans="2:8" x14ac:dyDescent="0.35">
      <c r="B716" s="164" t="s">
        <v>117</v>
      </c>
      <c r="C716" s="164" t="s">
        <v>1027</v>
      </c>
      <c r="D716" s="164" t="s">
        <v>2052</v>
      </c>
      <c r="E716" s="164" t="s">
        <v>496</v>
      </c>
      <c r="F716" s="164" t="s">
        <v>2056</v>
      </c>
      <c r="G716" s="164">
        <v>6.12905621467075E-2</v>
      </c>
      <c r="H716" s="164">
        <v>5.8332045409002803E-2</v>
      </c>
    </row>
    <row r="717" spans="2:8" x14ac:dyDescent="0.35">
      <c r="B717" s="164" t="s">
        <v>117</v>
      </c>
      <c r="C717" s="164" t="s">
        <v>1027</v>
      </c>
      <c r="D717" s="164" t="s">
        <v>2052</v>
      </c>
      <c r="E717" s="164" t="s">
        <v>2054</v>
      </c>
      <c r="F717" s="164" t="s">
        <v>2056</v>
      </c>
      <c r="G717" s="164">
        <v>0.99977443419261403</v>
      </c>
      <c r="H717" s="164">
        <v>0.999489454016529</v>
      </c>
    </row>
    <row r="718" spans="2:8" x14ac:dyDescent="0.35">
      <c r="B718" s="164" t="s">
        <v>117</v>
      </c>
      <c r="C718" s="164" t="s">
        <v>1027</v>
      </c>
      <c r="D718" s="164" t="s">
        <v>2052</v>
      </c>
      <c r="E718" s="164" t="s">
        <v>504</v>
      </c>
      <c r="F718" s="164" t="s">
        <v>2056</v>
      </c>
      <c r="G718" s="164">
        <v>1</v>
      </c>
      <c r="H718" s="164">
        <v>1</v>
      </c>
    </row>
    <row r="719" spans="2:8" x14ac:dyDescent="0.35">
      <c r="B719" s="164" t="s">
        <v>117</v>
      </c>
      <c r="C719" s="164" t="s">
        <v>1027</v>
      </c>
      <c r="D719" s="164" t="s">
        <v>2052</v>
      </c>
      <c r="E719" s="164" t="s">
        <v>2055</v>
      </c>
      <c r="F719" s="164" t="s">
        <v>2056</v>
      </c>
      <c r="G719" s="164">
        <v>0.67863934637717105</v>
      </c>
      <c r="H719" s="164">
        <v>0.54631712371889196</v>
      </c>
    </row>
    <row r="720" spans="2:8" x14ac:dyDescent="0.35">
      <c r="B720" s="164" t="s">
        <v>117</v>
      </c>
      <c r="C720" s="164" t="s">
        <v>1027</v>
      </c>
      <c r="D720" s="164" t="s">
        <v>2052</v>
      </c>
      <c r="E720" s="164" t="s">
        <v>1873</v>
      </c>
      <c r="F720" s="164" t="s">
        <v>2056</v>
      </c>
      <c r="G720" s="164">
        <v>1</v>
      </c>
      <c r="H720" s="164">
        <v>1</v>
      </c>
    </row>
    <row r="721" spans="2:8" x14ac:dyDescent="0.35">
      <c r="B721" s="164" t="s">
        <v>117</v>
      </c>
      <c r="C721" s="164" t="s">
        <v>1027</v>
      </c>
      <c r="D721" s="164" t="s">
        <v>514</v>
      </c>
      <c r="E721" s="164" t="s">
        <v>496</v>
      </c>
      <c r="F721" s="164" t="s">
        <v>2057</v>
      </c>
      <c r="G721" s="164">
        <v>9.5763521609786208E-3</v>
      </c>
      <c r="H721" s="164">
        <v>9.7452764087643997E-3</v>
      </c>
    </row>
    <row r="722" spans="2:8" x14ac:dyDescent="0.35">
      <c r="B722" s="164" t="s">
        <v>117</v>
      </c>
      <c r="C722" s="164" t="s">
        <v>1027</v>
      </c>
      <c r="D722" s="164" t="s">
        <v>514</v>
      </c>
      <c r="E722" s="164" t="s">
        <v>2054</v>
      </c>
      <c r="F722" s="164" t="s">
        <v>2057</v>
      </c>
      <c r="G722" s="164">
        <v>0.99965980964152101</v>
      </c>
      <c r="H722" s="164">
        <v>0.999926695514612</v>
      </c>
    </row>
    <row r="723" spans="2:8" x14ac:dyDescent="0.35">
      <c r="B723" s="164" t="s">
        <v>117</v>
      </c>
      <c r="C723" s="164" t="s">
        <v>1027</v>
      </c>
      <c r="D723" s="164" t="s">
        <v>514</v>
      </c>
      <c r="E723" s="164" t="s">
        <v>504</v>
      </c>
      <c r="F723" s="164" t="s">
        <v>2057</v>
      </c>
      <c r="G723" s="164">
        <v>1</v>
      </c>
      <c r="H723" s="164">
        <v>1</v>
      </c>
    </row>
    <row r="724" spans="2:8" x14ac:dyDescent="0.35">
      <c r="B724" s="164" t="s">
        <v>117</v>
      </c>
      <c r="C724" s="164" t="s">
        <v>1027</v>
      </c>
      <c r="D724" s="164" t="s">
        <v>514</v>
      </c>
      <c r="E724" s="164" t="s">
        <v>2055</v>
      </c>
      <c r="F724" s="164" t="s">
        <v>2057</v>
      </c>
      <c r="G724" s="164">
        <v>0.52331473559280495</v>
      </c>
      <c r="H724" s="164">
        <v>0.318193458086101</v>
      </c>
    </row>
    <row r="725" spans="2:8" x14ac:dyDescent="0.35">
      <c r="B725" s="164" t="s">
        <v>117</v>
      </c>
      <c r="C725" s="164" t="s">
        <v>1027</v>
      </c>
      <c r="D725" s="164" t="s">
        <v>514</v>
      </c>
      <c r="E725" s="164" t="s">
        <v>1873</v>
      </c>
      <c r="F725" s="164" t="s">
        <v>2057</v>
      </c>
      <c r="G725" s="164">
        <v>0.71315905249087896</v>
      </c>
      <c r="H725" s="164">
        <v>0.81391054116053296</v>
      </c>
    </row>
    <row r="726" spans="2:8" x14ac:dyDescent="0.35">
      <c r="B726" s="164" t="s">
        <v>119</v>
      </c>
      <c r="C726" s="164" t="s">
        <v>1027</v>
      </c>
      <c r="D726" s="164" t="s">
        <v>2052</v>
      </c>
      <c r="E726" s="164" t="s">
        <v>496</v>
      </c>
      <c r="F726" s="164" t="s">
        <v>2053</v>
      </c>
      <c r="G726" s="164">
        <v>3.9928074099821402E-2</v>
      </c>
      <c r="H726" s="164">
        <v>5.64516098561961E-2</v>
      </c>
    </row>
    <row r="727" spans="2:8" x14ac:dyDescent="0.35">
      <c r="B727" s="164" t="s">
        <v>119</v>
      </c>
      <c r="C727" s="164" t="s">
        <v>1027</v>
      </c>
      <c r="D727" s="164" t="s">
        <v>2052</v>
      </c>
      <c r="E727" s="164" t="s">
        <v>2054</v>
      </c>
      <c r="F727" s="164" t="s">
        <v>2053</v>
      </c>
      <c r="G727" s="164">
        <v>0.99997869759476898</v>
      </c>
      <c r="H727" s="164">
        <v>0.99994420015076801</v>
      </c>
    </row>
    <row r="728" spans="2:8" x14ac:dyDescent="0.35">
      <c r="B728" s="164" t="s">
        <v>119</v>
      </c>
      <c r="C728" s="164" t="s">
        <v>1027</v>
      </c>
      <c r="D728" s="164" t="s">
        <v>2052</v>
      </c>
      <c r="E728" s="164" t="s">
        <v>504</v>
      </c>
      <c r="F728" s="164" t="s">
        <v>2053</v>
      </c>
      <c r="G728" s="164">
        <v>1</v>
      </c>
      <c r="H728" s="164">
        <v>1</v>
      </c>
    </row>
    <row r="729" spans="2:8" x14ac:dyDescent="0.35">
      <c r="B729" s="164" t="s">
        <v>119</v>
      </c>
      <c r="C729" s="164" t="s">
        <v>1027</v>
      </c>
      <c r="D729" s="164" t="s">
        <v>2052</v>
      </c>
      <c r="E729" s="164" t="s">
        <v>2055</v>
      </c>
      <c r="F729" s="164" t="s">
        <v>2053</v>
      </c>
      <c r="G729" s="164">
        <v>0.33072106076096403</v>
      </c>
      <c r="H729" s="164">
        <v>0.23450772972764999</v>
      </c>
    </row>
    <row r="730" spans="2:8" x14ac:dyDescent="0.35">
      <c r="B730" s="164" t="s">
        <v>119</v>
      </c>
      <c r="C730" s="164" t="s">
        <v>1027</v>
      </c>
      <c r="D730" s="164" t="s">
        <v>2052</v>
      </c>
      <c r="E730" s="164" t="s">
        <v>1873</v>
      </c>
      <c r="F730" s="164" t="s">
        <v>2053</v>
      </c>
      <c r="G730" s="164">
        <v>1</v>
      </c>
      <c r="H730" s="164">
        <v>1</v>
      </c>
    </row>
    <row r="731" spans="2:8" x14ac:dyDescent="0.35">
      <c r="B731" s="164" t="s">
        <v>119</v>
      </c>
      <c r="C731" s="164" t="s">
        <v>1027</v>
      </c>
      <c r="D731" s="164" t="s">
        <v>2052</v>
      </c>
      <c r="E731" s="164" t="s">
        <v>496</v>
      </c>
      <c r="F731" s="164" t="s">
        <v>2056</v>
      </c>
      <c r="G731" s="164">
        <v>3.9928074099821402E-2</v>
      </c>
      <c r="H731" s="164">
        <v>5.6451609856196003E-2</v>
      </c>
    </row>
    <row r="732" spans="2:8" x14ac:dyDescent="0.35">
      <c r="B732" s="164" t="s">
        <v>119</v>
      </c>
      <c r="C732" s="164" t="s">
        <v>1027</v>
      </c>
      <c r="D732" s="164" t="s">
        <v>2052</v>
      </c>
      <c r="E732" s="164" t="s">
        <v>2054</v>
      </c>
      <c r="F732" s="164" t="s">
        <v>2056</v>
      </c>
      <c r="G732" s="164">
        <v>0.99997869759476898</v>
      </c>
      <c r="H732" s="164">
        <v>0.99994420015076801</v>
      </c>
    </row>
    <row r="733" spans="2:8" x14ac:dyDescent="0.35">
      <c r="B733" s="164" t="s">
        <v>119</v>
      </c>
      <c r="C733" s="164" t="s">
        <v>1027</v>
      </c>
      <c r="D733" s="164" t="s">
        <v>2052</v>
      </c>
      <c r="E733" s="164" t="s">
        <v>504</v>
      </c>
      <c r="F733" s="164" t="s">
        <v>2056</v>
      </c>
      <c r="G733" s="164">
        <v>1</v>
      </c>
      <c r="H733" s="164">
        <v>1</v>
      </c>
    </row>
    <row r="734" spans="2:8" x14ac:dyDescent="0.35">
      <c r="B734" s="164" t="s">
        <v>119</v>
      </c>
      <c r="C734" s="164" t="s">
        <v>1027</v>
      </c>
      <c r="D734" s="164" t="s">
        <v>2052</v>
      </c>
      <c r="E734" s="164" t="s">
        <v>2055</v>
      </c>
      <c r="F734" s="164" t="s">
        <v>2056</v>
      </c>
      <c r="G734" s="164">
        <v>0.33072106076096403</v>
      </c>
      <c r="H734" s="164">
        <v>0.23450772972764999</v>
      </c>
    </row>
    <row r="735" spans="2:8" x14ac:dyDescent="0.35">
      <c r="B735" s="164" t="s">
        <v>119</v>
      </c>
      <c r="C735" s="164" t="s">
        <v>1027</v>
      </c>
      <c r="D735" s="164" t="s">
        <v>2052</v>
      </c>
      <c r="E735" s="164" t="s">
        <v>1873</v>
      </c>
      <c r="F735" s="164" t="s">
        <v>2056</v>
      </c>
      <c r="G735" s="164">
        <v>1</v>
      </c>
      <c r="H735" s="164">
        <v>1</v>
      </c>
    </row>
    <row r="736" spans="2:8" x14ac:dyDescent="0.35">
      <c r="B736" s="164" t="s">
        <v>119</v>
      </c>
      <c r="C736" s="164" t="s">
        <v>1027</v>
      </c>
      <c r="D736" s="164" t="s">
        <v>514</v>
      </c>
      <c r="E736" s="164" t="s">
        <v>496</v>
      </c>
      <c r="F736" s="164" t="s">
        <v>2057</v>
      </c>
      <c r="G736" s="164">
        <v>5.2877248337691802E-3</v>
      </c>
      <c r="H736" s="164">
        <v>6.6528759041264004E-3</v>
      </c>
    </row>
    <row r="737" spans="2:8" x14ac:dyDescent="0.35">
      <c r="B737" s="164" t="s">
        <v>119</v>
      </c>
      <c r="C737" s="164" t="s">
        <v>1027</v>
      </c>
      <c r="D737" s="164" t="s">
        <v>514</v>
      </c>
      <c r="E737" s="164" t="s">
        <v>2054</v>
      </c>
      <c r="F737" s="164" t="s">
        <v>2057</v>
      </c>
      <c r="G737" s="164">
        <v>0.99815931734450003</v>
      </c>
      <c r="H737" s="164">
        <v>0.99888145072749301</v>
      </c>
    </row>
    <row r="738" spans="2:8" x14ac:dyDescent="0.35">
      <c r="B738" s="164" t="s">
        <v>119</v>
      </c>
      <c r="C738" s="164" t="s">
        <v>1027</v>
      </c>
      <c r="D738" s="164" t="s">
        <v>514</v>
      </c>
      <c r="E738" s="164" t="s">
        <v>504</v>
      </c>
      <c r="F738" s="164" t="s">
        <v>2057</v>
      </c>
      <c r="G738" s="164">
        <v>1</v>
      </c>
      <c r="H738" s="164">
        <v>1</v>
      </c>
    </row>
    <row r="739" spans="2:8" x14ac:dyDescent="0.35">
      <c r="B739" s="164" t="s">
        <v>119</v>
      </c>
      <c r="C739" s="164" t="s">
        <v>1027</v>
      </c>
      <c r="D739" s="164" t="s">
        <v>514</v>
      </c>
      <c r="E739" s="164" t="s">
        <v>2055</v>
      </c>
      <c r="F739" s="164" t="s">
        <v>2057</v>
      </c>
      <c r="G739" s="164">
        <v>0.32574339998625401</v>
      </c>
      <c r="H739" s="164">
        <v>0.19447587135202099</v>
      </c>
    </row>
    <row r="740" spans="2:8" x14ac:dyDescent="0.35">
      <c r="B740" s="164" t="s">
        <v>119</v>
      </c>
      <c r="C740" s="164" t="s">
        <v>1027</v>
      </c>
      <c r="D740" s="164" t="s">
        <v>514</v>
      </c>
      <c r="E740" s="164" t="s">
        <v>1873</v>
      </c>
      <c r="F740" s="164" t="s">
        <v>2057</v>
      </c>
      <c r="G740" s="164">
        <v>0.56345012474015399</v>
      </c>
      <c r="H740" s="164">
        <v>0.78910016648495596</v>
      </c>
    </row>
    <row r="741" spans="2:8" x14ac:dyDescent="0.35">
      <c r="B741" s="164" t="s">
        <v>122</v>
      </c>
      <c r="C741" s="164" t="s">
        <v>1027</v>
      </c>
      <c r="D741" s="164" t="s">
        <v>2052</v>
      </c>
      <c r="E741" s="164" t="s">
        <v>496</v>
      </c>
      <c r="F741" s="164" t="s">
        <v>2053</v>
      </c>
      <c r="G741" s="164">
        <v>7.2867046504788202E-2</v>
      </c>
      <c r="H741" s="164">
        <v>0.110547893288221</v>
      </c>
    </row>
    <row r="742" spans="2:8" x14ac:dyDescent="0.35">
      <c r="B742" s="164" t="s">
        <v>122</v>
      </c>
      <c r="C742" s="164" t="s">
        <v>1027</v>
      </c>
      <c r="D742" s="164" t="s">
        <v>2052</v>
      </c>
      <c r="E742" s="164" t="s">
        <v>2054</v>
      </c>
      <c r="F742" s="164" t="s">
        <v>2053</v>
      </c>
      <c r="G742" s="164">
        <v>0.99995251012859099</v>
      </c>
      <c r="H742" s="164">
        <v>0.99993958758191903</v>
      </c>
    </row>
    <row r="743" spans="2:8" x14ac:dyDescent="0.35">
      <c r="B743" s="164" t="s">
        <v>122</v>
      </c>
      <c r="C743" s="164" t="s">
        <v>1027</v>
      </c>
      <c r="D743" s="164" t="s">
        <v>2052</v>
      </c>
      <c r="E743" s="164" t="s">
        <v>504</v>
      </c>
      <c r="F743" s="164" t="s">
        <v>2053</v>
      </c>
      <c r="G743" s="164">
        <v>1</v>
      </c>
      <c r="H743" s="164">
        <v>1</v>
      </c>
    </row>
    <row r="744" spans="2:8" x14ac:dyDescent="0.35">
      <c r="B744" s="164" t="s">
        <v>122</v>
      </c>
      <c r="C744" s="164" t="s">
        <v>1027</v>
      </c>
      <c r="D744" s="164" t="s">
        <v>2052</v>
      </c>
      <c r="E744" s="164" t="s">
        <v>2055</v>
      </c>
      <c r="F744" s="164" t="s">
        <v>2053</v>
      </c>
      <c r="G744" s="164">
        <v>0.73713830493639099</v>
      </c>
      <c r="H744" s="164">
        <v>0.77177349744172397</v>
      </c>
    </row>
    <row r="745" spans="2:8" x14ac:dyDescent="0.35">
      <c r="B745" s="164" t="s">
        <v>122</v>
      </c>
      <c r="C745" s="164" t="s">
        <v>1027</v>
      </c>
      <c r="D745" s="164" t="s">
        <v>2052</v>
      </c>
      <c r="E745" s="164" t="s">
        <v>1873</v>
      </c>
      <c r="F745" s="164" t="s">
        <v>2053</v>
      </c>
      <c r="G745" s="164">
        <v>1</v>
      </c>
      <c r="H745" s="164">
        <v>1</v>
      </c>
    </row>
    <row r="746" spans="2:8" x14ac:dyDescent="0.35">
      <c r="B746" s="164" t="s">
        <v>122</v>
      </c>
      <c r="C746" s="164" t="s">
        <v>1027</v>
      </c>
      <c r="D746" s="164" t="s">
        <v>2052</v>
      </c>
      <c r="E746" s="164" t="s">
        <v>496</v>
      </c>
      <c r="F746" s="164" t="s">
        <v>2056</v>
      </c>
      <c r="G746" s="164">
        <v>7.2867046504788202E-2</v>
      </c>
      <c r="H746" s="164">
        <v>0.110547893288221</v>
      </c>
    </row>
    <row r="747" spans="2:8" x14ac:dyDescent="0.35">
      <c r="B747" s="164" t="s">
        <v>122</v>
      </c>
      <c r="C747" s="164" t="s">
        <v>1027</v>
      </c>
      <c r="D747" s="164" t="s">
        <v>2052</v>
      </c>
      <c r="E747" s="164" t="s">
        <v>2054</v>
      </c>
      <c r="F747" s="164" t="s">
        <v>2056</v>
      </c>
      <c r="G747" s="164">
        <v>0.99995251012859099</v>
      </c>
      <c r="H747" s="164">
        <v>0.99993958758191903</v>
      </c>
    </row>
    <row r="748" spans="2:8" x14ac:dyDescent="0.35">
      <c r="B748" s="164" t="s">
        <v>122</v>
      </c>
      <c r="C748" s="164" t="s">
        <v>1027</v>
      </c>
      <c r="D748" s="164" t="s">
        <v>2052</v>
      </c>
      <c r="E748" s="164" t="s">
        <v>504</v>
      </c>
      <c r="F748" s="164" t="s">
        <v>2056</v>
      </c>
      <c r="G748" s="164">
        <v>1</v>
      </c>
      <c r="H748" s="164">
        <v>1</v>
      </c>
    </row>
    <row r="749" spans="2:8" x14ac:dyDescent="0.35">
      <c r="B749" s="164" t="s">
        <v>122</v>
      </c>
      <c r="C749" s="164" t="s">
        <v>1027</v>
      </c>
      <c r="D749" s="164" t="s">
        <v>2052</v>
      </c>
      <c r="E749" s="164" t="s">
        <v>2055</v>
      </c>
      <c r="F749" s="164" t="s">
        <v>2056</v>
      </c>
      <c r="G749" s="164">
        <v>0.73713830493639099</v>
      </c>
      <c r="H749" s="164">
        <v>0.77177349744172397</v>
      </c>
    </row>
    <row r="750" spans="2:8" x14ac:dyDescent="0.35">
      <c r="B750" s="164" t="s">
        <v>122</v>
      </c>
      <c r="C750" s="164" t="s">
        <v>1027</v>
      </c>
      <c r="D750" s="164" t="s">
        <v>2052</v>
      </c>
      <c r="E750" s="164" t="s">
        <v>1873</v>
      </c>
      <c r="F750" s="164" t="s">
        <v>2056</v>
      </c>
      <c r="G750" s="164">
        <v>1</v>
      </c>
      <c r="H750" s="164">
        <v>1</v>
      </c>
    </row>
    <row r="751" spans="2:8" x14ac:dyDescent="0.35">
      <c r="B751" s="164" t="s">
        <v>122</v>
      </c>
      <c r="C751" s="164" t="s">
        <v>1027</v>
      </c>
      <c r="D751" s="164" t="s">
        <v>514</v>
      </c>
      <c r="E751" s="164" t="s">
        <v>496</v>
      </c>
      <c r="F751" s="164" t="s">
        <v>2057</v>
      </c>
      <c r="G751" s="164">
        <v>6.3623505397353399E-3</v>
      </c>
      <c r="H751" s="164">
        <v>5.2525921743287497E-3</v>
      </c>
    </row>
    <row r="752" spans="2:8" x14ac:dyDescent="0.35">
      <c r="B752" s="164" t="s">
        <v>122</v>
      </c>
      <c r="C752" s="164" t="s">
        <v>1027</v>
      </c>
      <c r="D752" s="164" t="s">
        <v>514</v>
      </c>
      <c r="E752" s="164" t="s">
        <v>2054</v>
      </c>
      <c r="F752" s="164" t="s">
        <v>2057</v>
      </c>
      <c r="G752" s="164">
        <v>0.99997800896967903</v>
      </c>
      <c r="H752" s="164">
        <v>0.99998573226514098</v>
      </c>
    </row>
    <row r="753" spans="2:8" x14ac:dyDescent="0.35">
      <c r="B753" s="164" t="s">
        <v>122</v>
      </c>
      <c r="C753" s="164" t="s">
        <v>1027</v>
      </c>
      <c r="D753" s="164" t="s">
        <v>514</v>
      </c>
      <c r="E753" s="164" t="s">
        <v>504</v>
      </c>
      <c r="F753" s="164" t="s">
        <v>2057</v>
      </c>
      <c r="G753" s="164">
        <v>1</v>
      </c>
      <c r="H753" s="164">
        <v>1</v>
      </c>
    </row>
    <row r="754" spans="2:8" x14ac:dyDescent="0.35">
      <c r="B754" s="164" t="s">
        <v>122</v>
      </c>
      <c r="C754" s="164" t="s">
        <v>1027</v>
      </c>
      <c r="D754" s="164" t="s">
        <v>514</v>
      </c>
      <c r="E754" s="164" t="s">
        <v>2055</v>
      </c>
      <c r="F754" s="164" t="s">
        <v>2057</v>
      </c>
      <c r="G754" s="164">
        <v>0.51270413880620103</v>
      </c>
      <c r="H754" s="164">
        <v>0.33478249238325197</v>
      </c>
    </row>
    <row r="755" spans="2:8" x14ac:dyDescent="0.35">
      <c r="B755" s="164" t="s">
        <v>122</v>
      </c>
      <c r="C755" s="164" t="s">
        <v>1027</v>
      </c>
      <c r="D755" s="164" t="s">
        <v>514</v>
      </c>
      <c r="E755" s="164" t="s">
        <v>1873</v>
      </c>
      <c r="F755" s="164" t="s">
        <v>2057</v>
      </c>
      <c r="G755" s="164">
        <v>0.74345858905029805</v>
      </c>
      <c r="H755" s="164">
        <v>0.86424107415689799</v>
      </c>
    </row>
    <row r="756" spans="2:8" x14ac:dyDescent="0.35">
      <c r="B756" s="164" t="s">
        <v>125</v>
      </c>
      <c r="C756" s="164" t="s">
        <v>1027</v>
      </c>
      <c r="D756" s="164" t="s">
        <v>2052</v>
      </c>
      <c r="E756" s="164" t="s">
        <v>496</v>
      </c>
      <c r="F756" s="164" t="s">
        <v>2053</v>
      </c>
      <c r="G756" s="164">
        <v>6.3242894126874297E-2</v>
      </c>
      <c r="H756" s="164">
        <v>0.169197027346743</v>
      </c>
    </row>
    <row r="757" spans="2:8" x14ac:dyDescent="0.35">
      <c r="B757" s="164" t="s">
        <v>125</v>
      </c>
      <c r="C757" s="164" t="s">
        <v>1027</v>
      </c>
      <c r="D757" s="164" t="s">
        <v>2052</v>
      </c>
      <c r="E757" s="164" t="s">
        <v>2054</v>
      </c>
      <c r="F757" s="164" t="s">
        <v>2053</v>
      </c>
      <c r="G757" s="164">
        <v>0.99999999999136302</v>
      </c>
      <c r="H757" s="164">
        <v>0.99999999999587896</v>
      </c>
    </row>
    <row r="758" spans="2:8" x14ac:dyDescent="0.35">
      <c r="B758" s="164" t="s">
        <v>125</v>
      </c>
      <c r="C758" s="164" t="s">
        <v>1027</v>
      </c>
      <c r="D758" s="164" t="s">
        <v>2052</v>
      </c>
      <c r="E758" s="164" t="s">
        <v>504</v>
      </c>
      <c r="F758" s="164" t="s">
        <v>2053</v>
      </c>
      <c r="G758" s="164">
        <v>1</v>
      </c>
      <c r="H758" s="164">
        <v>1</v>
      </c>
    </row>
    <row r="759" spans="2:8" x14ac:dyDescent="0.35">
      <c r="B759" s="164" t="s">
        <v>125</v>
      </c>
      <c r="C759" s="164" t="s">
        <v>1027</v>
      </c>
      <c r="D759" s="164" t="s">
        <v>2052</v>
      </c>
      <c r="E759" s="164" t="s">
        <v>2055</v>
      </c>
      <c r="F759" s="164" t="s">
        <v>2053</v>
      </c>
      <c r="G759" s="164">
        <v>0.80149130353730702</v>
      </c>
      <c r="H759" s="164">
        <v>0.86662145809756796</v>
      </c>
    </row>
    <row r="760" spans="2:8" x14ac:dyDescent="0.35">
      <c r="B760" s="164" t="s">
        <v>125</v>
      </c>
      <c r="C760" s="164" t="s">
        <v>1027</v>
      </c>
      <c r="D760" s="164" t="s">
        <v>2052</v>
      </c>
      <c r="E760" s="164" t="s">
        <v>1873</v>
      </c>
      <c r="F760" s="164" t="s">
        <v>2053</v>
      </c>
      <c r="G760" s="164">
        <v>1</v>
      </c>
      <c r="H760" s="164">
        <v>1</v>
      </c>
    </row>
    <row r="761" spans="2:8" x14ac:dyDescent="0.35">
      <c r="B761" s="164" t="s">
        <v>125</v>
      </c>
      <c r="C761" s="164" t="s">
        <v>1027</v>
      </c>
      <c r="D761" s="164" t="s">
        <v>2052</v>
      </c>
      <c r="E761" s="164" t="s">
        <v>496</v>
      </c>
      <c r="F761" s="164" t="s">
        <v>2056</v>
      </c>
      <c r="G761" s="164">
        <v>6.3242894126874297E-2</v>
      </c>
      <c r="H761" s="164">
        <v>0.169197027346743</v>
      </c>
    </row>
    <row r="762" spans="2:8" x14ac:dyDescent="0.35">
      <c r="B762" s="164" t="s">
        <v>125</v>
      </c>
      <c r="C762" s="164" t="s">
        <v>1027</v>
      </c>
      <c r="D762" s="164" t="s">
        <v>2052</v>
      </c>
      <c r="E762" s="164" t="s">
        <v>2054</v>
      </c>
      <c r="F762" s="164" t="s">
        <v>2056</v>
      </c>
      <c r="G762" s="164">
        <v>0.99999999999136302</v>
      </c>
      <c r="H762" s="164">
        <v>0.99999999999587896</v>
      </c>
    </row>
    <row r="763" spans="2:8" x14ac:dyDescent="0.35">
      <c r="B763" s="164" t="s">
        <v>125</v>
      </c>
      <c r="C763" s="164" t="s">
        <v>1027</v>
      </c>
      <c r="D763" s="164" t="s">
        <v>2052</v>
      </c>
      <c r="E763" s="164" t="s">
        <v>504</v>
      </c>
      <c r="F763" s="164" t="s">
        <v>2056</v>
      </c>
      <c r="G763" s="164">
        <v>1</v>
      </c>
      <c r="H763" s="164">
        <v>1</v>
      </c>
    </row>
    <row r="764" spans="2:8" x14ac:dyDescent="0.35">
      <c r="B764" s="164" t="s">
        <v>125</v>
      </c>
      <c r="C764" s="164" t="s">
        <v>1027</v>
      </c>
      <c r="D764" s="164" t="s">
        <v>2052</v>
      </c>
      <c r="E764" s="164" t="s">
        <v>2055</v>
      </c>
      <c r="F764" s="164" t="s">
        <v>2056</v>
      </c>
      <c r="G764" s="164">
        <v>0.80149130353730702</v>
      </c>
      <c r="H764" s="164">
        <v>0.86662145809756796</v>
      </c>
    </row>
    <row r="765" spans="2:8" x14ac:dyDescent="0.35">
      <c r="B765" s="164" t="s">
        <v>125</v>
      </c>
      <c r="C765" s="164" t="s">
        <v>1027</v>
      </c>
      <c r="D765" s="164" t="s">
        <v>2052</v>
      </c>
      <c r="E765" s="164" t="s">
        <v>1873</v>
      </c>
      <c r="F765" s="164" t="s">
        <v>2056</v>
      </c>
      <c r="G765" s="164">
        <v>1</v>
      </c>
      <c r="H765" s="164">
        <v>1</v>
      </c>
    </row>
    <row r="766" spans="2:8" x14ac:dyDescent="0.35">
      <c r="B766" s="164" t="s">
        <v>125</v>
      </c>
      <c r="C766" s="164" t="s">
        <v>1027</v>
      </c>
      <c r="D766" s="164" t="s">
        <v>514</v>
      </c>
      <c r="E766" s="164" t="s">
        <v>496</v>
      </c>
      <c r="F766" s="164" t="s">
        <v>2057</v>
      </c>
      <c r="G766" s="164">
        <v>4.14610941456218E-3</v>
      </c>
      <c r="H766" s="164">
        <v>1.6806082520998101E-3</v>
      </c>
    </row>
    <row r="767" spans="2:8" x14ac:dyDescent="0.35">
      <c r="B767" s="164" t="s">
        <v>125</v>
      </c>
      <c r="C767" s="164" t="s">
        <v>1027</v>
      </c>
      <c r="D767" s="164" t="s">
        <v>514</v>
      </c>
      <c r="E767" s="164" t="s">
        <v>2054</v>
      </c>
      <c r="F767" s="164" t="s">
        <v>2057</v>
      </c>
      <c r="G767" s="164">
        <v>0.99989333328668795</v>
      </c>
      <c r="H767" s="164">
        <v>0.99972259708198397</v>
      </c>
    </row>
    <row r="768" spans="2:8" x14ac:dyDescent="0.35">
      <c r="B768" s="164" t="s">
        <v>125</v>
      </c>
      <c r="C768" s="164" t="s">
        <v>1027</v>
      </c>
      <c r="D768" s="164" t="s">
        <v>514</v>
      </c>
      <c r="E768" s="164" t="s">
        <v>504</v>
      </c>
      <c r="F768" s="164" t="s">
        <v>2057</v>
      </c>
      <c r="G768" s="164">
        <v>1</v>
      </c>
      <c r="H768" s="164">
        <v>1</v>
      </c>
    </row>
    <row r="769" spans="2:8" x14ac:dyDescent="0.35">
      <c r="B769" s="164" t="s">
        <v>125</v>
      </c>
      <c r="C769" s="164" t="s">
        <v>1027</v>
      </c>
      <c r="D769" s="164" t="s">
        <v>514</v>
      </c>
      <c r="E769" s="164" t="s">
        <v>2055</v>
      </c>
      <c r="F769" s="164" t="s">
        <v>2057</v>
      </c>
      <c r="G769" s="164">
        <v>0.83616624507048298</v>
      </c>
      <c r="H769" s="164">
        <v>0.59847591678929601</v>
      </c>
    </row>
    <row r="770" spans="2:8" x14ac:dyDescent="0.35">
      <c r="B770" s="164" t="s">
        <v>125</v>
      </c>
      <c r="C770" s="164" t="s">
        <v>1027</v>
      </c>
      <c r="D770" s="164" t="s">
        <v>514</v>
      </c>
      <c r="E770" s="164" t="s">
        <v>1873</v>
      </c>
      <c r="F770" s="164" t="s">
        <v>2057</v>
      </c>
      <c r="G770" s="164">
        <v>0.89095893645593804</v>
      </c>
      <c r="H770" s="164">
        <v>0.95945265474506602</v>
      </c>
    </row>
    <row r="771" spans="2:8" x14ac:dyDescent="0.35">
      <c r="B771" s="164" t="s">
        <v>128</v>
      </c>
      <c r="C771" s="164" t="s">
        <v>1027</v>
      </c>
      <c r="D771" s="164" t="s">
        <v>2052</v>
      </c>
      <c r="E771" s="164" t="s">
        <v>496</v>
      </c>
      <c r="F771" s="164" t="s">
        <v>2053</v>
      </c>
      <c r="G771" s="164">
        <v>0.10557834499697299</v>
      </c>
      <c r="H771" s="164">
        <v>8.9854755925643404E-2</v>
      </c>
    </row>
    <row r="772" spans="2:8" x14ac:dyDescent="0.35">
      <c r="B772" s="164" t="s">
        <v>128</v>
      </c>
      <c r="C772" s="164" t="s">
        <v>1027</v>
      </c>
      <c r="D772" s="164" t="s">
        <v>2052</v>
      </c>
      <c r="E772" s="164" t="s">
        <v>2054</v>
      </c>
      <c r="F772" s="164" t="s">
        <v>2053</v>
      </c>
      <c r="G772" s="164">
        <v>0.99986485556581095</v>
      </c>
      <c r="H772" s="164">
        <v>0.99976842454317205</v>
      </c>
    </row>
    <row r="773" spans="2:8" x14ac:dyDescent="0.35">
      <c r="B773" s="164" t="s">
        <v>128</v>
      </c>
      <c r="C773" s="164" t="s">
        <v>1027</v>
      </c>
      <c r="D773" s="164" t="s">
        <v>2052</v>
      </c>
      <c r="E773" s="164" t="s">
        <v>504</v>
      </c>
      <c r="F773" s="164" t="s">
        <v>2053</v>
      </c>
      <c r="G773" s="164">
        <v>1</v>
      </c>
      <c r="H773" s="164">
        <v>1</v>
      </c>
    </row>
    <row r="774" spans="2:8" x14ac:dyDescent="0.35">
      <c r="B774" s="164" t="s">
        <v>128</v>
      </c>
      <c r="C774" s="164" t="s">
        <v>1027</v>
      </c>
      <c r="D774" s="164" t="s">
        <v>2052</v>
      </c>
      <c r="E774" s="164" t="s">
        <v>2055</v>
      </c>
      <c r="F774" s="164" t="s">
        <v>2053</v>
      </c>
      <c r="G774" s="164">
        <v>0.76907474364081196</v>
      </c>
      <c r="H774" s="164">
        <v>0.69154941795671199</v>
      </c>
    </row>
    <row r="775" spans="2:8" x14ac:dyDescent="0.35">
      <c r="B775" s="164" t="s">
        <v>128</v>
      </c>
      <c r="C775" s="164" t="s">
        <v>1027</v>
      </c>
      <c r="D775" s="164" t="s">
        <v>2052</v>
      </c>
      <c r="E775" s="164" t="s">
        <v>1873</v>
      </c>
      <c r="F775" s="164" t="s">
        <v>2053</v>
      </c>
      <c r="G775" s="164">
        <v>1</v>
      </c>
      <c r="H775" s="164">
        <v>1</v>
      </c>
    </row>
    <row r="776" spans="2:8" x14ac:dyDescent="0.35">
      <c r="B776" s="164" t="s">
        <v>128</v>
      </c>
      <c r="C776" s="164" t="s">
        <v>1027</v>
      </c>
      <c r="D776" s="164" t="s">
        <v>2052</v>
      </c>
      <c r="E776" s="164" t="s">
        <v>496</v>
      </c>
      <c r="F776" s="164" t="s">
        <v>2056</v>
      </c>
      <c r="G776" s="164">
        <v>0.105578344996972</v>
      </c>
      <c r="H776" s="164">
        <v>8.9854755925643404E-2</v>
      </c>
    </row>
    <row r="777" spans="2:8" x14ac:dyDescent="0.35">
      <c r="B777" s="164" t="s">
        <v>128</v>
      </c>
      <c r="C777" s="164" t="s">
        <v>1027</v>
      </c>
      <c r="D777" s="164" t="s">
        <v>2052</v>
      </c>
      <c r="E777" s="164" t="s">
        <v>2054</v>
      </c>
      <c r="F777" s="164" t="s">
        <v>2056</v>
      </c>
      <c r="G777" s="164">
        <v>0.99986485556581095</v>
      </c>
      <c r="H777" s="164">
        <v>0.99976842454317205</v>
      </c>
    </row>
    <row r="778" spans="2:8" x14ac:dyDescent="0.35">
      <c r="B778" s="164" t="s">
        <v>128</v>
      </c>
      <c r="C778" s="164" t="s">
        <v>1027</v>
      </c>
      <c r="D778" s="164" t="s">
        <v>2052</v>
      </c>
      <c r="E778" s="164" t="s">
        <v>504</v>
      </c>
      <c r="F778" s="164" t="s">
        <v>2056</v>
      </c>
      <c r="G778" s="164">
        <v>1</v>
      </c>
      <c r="H778" s="164">
        <v>1</v>
      </c>
    </row>
    <row r="779" spans="2:8" x14ac:dyDescent="0.35">
      <c r="B779" s="164" t="s">
        <v>128</v>
      </c>
      <c r="C779" s="164" t="s">
        <v>1027</v>
      </c>
      <c r="D779" s="164" t="s">
        <v>2052</v>
      </c>
      <c r="E779" s="164" t="s">
        <v>2055</v>
      </c>
      <c r="F779" s="164" t="s">
        <v>2056</v>
      </c>
      <c r="G779" s="164">
        <v>0.76907474364081196</v>
      </c>
      <c r="H779" s="164">
        <v>0.69154941795671199</v>
      </c>
    </row>
    <row r="780" spans="2:8" x14ac:dyDescent="0.35">
      <c r="B780" s="164" t="s">
        <v>128</v>
      </c>
      <c r="C780" s="164" t="s">
        <v>1027</v>
      </c>
      <c r="D780" s="164" t="s">
        <v>2052</v>
      </c>
      <c r="E780" s="164" t="s">
        <v>1873</v>
      </c>
      <c r="F780" s="164" t="s">
        <v>2056</v>
      </c>
      <c r="G780" s="164">
        <v>1</v>
      </c>
      <c r="H780" s="164">
        <v>1</v>
      </c>
    </row>
    <row r="781" spans="2:8" x14ac:dyDescent="0.35">
      <c r="B781" s="164" t="s">
        <v>128</v>
      </c>
      <c r="C781" s="164" t="s">
        <v>1027</v>
      </c>
      <c r="D781" s="164" t="s">
        <v>514</v>
      </c>
      <c r="E781" s="164" t="s">
        <v>496</v>
      </c>
      <c r="F781" s="164" t="s">
        <v>2057</v>
      </c>
      <c r="G781" s="164">
        <v>1.07095676075334E-2</v>
      </c>
      <c r="H781" s="164">
        <v>9.0689024796579004E-3</v>
      </c>
    </row>
    <row r="782" spans="2:8" x14ac:dyDescent="0.35">
      <c r="B782" s="164" t="s">
        <v>128</v>
      </c>
      <c r="C782" s="164" t="s">
        <v>1027</v>
      </c>
      <c r="D782" s="164" t="s">
        <v>514</v>
      </c>
      <c r="E782" s="164" t="s">
        <v>2054</v>
      </c>
      <c r="F782" s="164" t="s">
        <v>2057</v>
      </c>
      <c r="G782" s="164">
        <v>0.99956587890619197</v>
      </c>
      <c r="H782" s="164">
        <v>0.99991885879086095</v>
      </c>
    </row>
    <row r="783" spans="2:8" x14ac:dyDescent="0.35">
      <c r="B783" s="164" t="s">
        <v>128</v>
      </c>
      <c r="C783" s="164" t="s">
        <v>1027</v>
      </c>
      <c r="D783" s="164" t="s">
        <v>514</v>
      </c>
      <c r="E783" s="164" t="s">
        <v>504</v>
      </c>
      <c r="F783" s="164" t="s">
        <v>2057</v>
      </c>
      <c r="G783" s="164">
        <v>1</v>
      </c>
      <c r="H783" s="164">
        <v>1</v>
      </c>
    </row>
    <row r="784" spans="2:8" x14ac:dyDescent="0.35">
      <c r="B784" s="164" t="s">
        <v>128</v>
      </c>
      <c r="C784" s="164" t="s">
        <v>1027</v>
      </c>
      <c r="D784" s="164" t="s">
        <v>514</v>
      </c>
      <c r="E784" s="164" t="s">
        <v>2055</v>
      </c>
      <c r="F784" s="164" t="s">
        <v>2057</v>
      </c>
      <c r="G784" s="164">
        <v>0.54873449839397703</v>
      </c>
      <c r="H784" s="164">
        <v>0.33296346078393502</v>
      </c>
    </row>
    <row r="785" spans="2:8" x14ac:dyDescent="0.35">
      <c r="B785" s="164" t="s">
        <v>128</v>
      </c>
      <c r="C785" s="164" t="s">
        <v>1027</v>
      </c>
      <c r="D785" s="164" t="s">
        <v>514</v>
      </c>
      <c r="E785" s="164" t="s">
        <v>1873</v>
      </c>
      <c r="F785" s="164" t="s">
        <v>2057</v>
      </c>
      <c r="G785" s="164">
        <v>0.77970444135415395</v>
      </c>
      <c r="H785" s="164">
        <v>0.92329808471027797</v>
      </c>
    </row>
    <row r="786" spans="2:8" x14ac:dyDescent="0.35">
      <c r="B786" s="164" t="s">
        <v>131</v>
      </c>
      <c r="C786" s="164" t="s">
        <v>1027</v>
      </c>
      <c r="D786" s="164" t="s">
        <v>2052</v>
      </c>
      <c r="E786" s="164" t="s">
        <v>496</v>
      </c>
      <c r="F786" s="164" t="s">
        <v>2053</v>
      </c>
      <c r="G786" s="164">
        <v>9.2118658710418203E-2</v>
      </c>
      <c r="H786" s="164">
        <v>0.18876428077796201</v>
      </c>
    </row>
    <row r="787" spans="2:8" x14ac:dyDescent="0.35">
      <c r="B787" s="164" t="s">
        <v>131</v>
      </c>
      <c r="C787" s="164" t="s">
        <v>1027</v>
      </c>
      <c r="D787" s="164" t="s">
        <v>2052</v>
      </c>
      <c r="E787" s="164" t="s">
        <v>2054</v>
      </c>
      <c r="F787" s="164" t="s">
        <v>2053</v>
      </c>
      <c r="G787" s="164">
        <v>0.99999412891006501</v>
      </c>
      <c r="H787" s="164">
        <v>0.99999547961366697</v>
      </c>
    </row>
    <row r="788" spans="2:8" x14ac:dyDescent="0.35">
      <c r="B788" s="164" t="s">
        <v>131</v>
      </c>
      <c r="C788" s="164" t="s">
        <v>1027</v>
      </c>
      <c r="D788" s="164" t="s">
        <v>2052</v>
      </c>
      <c r="E788" s="164" t="s">
        <v>504</v>
      </c>
      <c r="F788" s="164" t="s">
        <v>2053</v>
      </c>
      <c r="G788" s="164">
        <v>1</v>
      </c>
      <c r="H788" s="164">
        <v>1</v>
      </c>
    </row>
    <row r="789" spans="2:8" x14ac:dyDescent="0.35">
      <c r="B789" s="164" t="s">
        <v>131</v>
      </c>
      <c r="C789" s="164" t="s">
        <v>1027</v>
      </c>
      <c r="D789" s="164" t="s">
        <v>2052</v>
      </c>
      <c r="E789" s="164" t="s">
        <v>2055</v>
      </c>
      <c r="F789" s="164" t="s">
        <v>2053</v>
      </c>
      <c r="G789" s="164">
        <v>0.65384950887637305</v>
      </c>
      <c r="H789" s="164">
        <v>0.71421133761004596</v>
      </c>
    </row>
    <row r="790" spans="2:8" x14ac:dyDescent="0.35">
      <c r="B790" s="164" t="s">
        <v>131</v>
      </c>
      <c r="C790" s="164" t="s">
        <v>1027</v>
      </c>
      <c r="D790" s="164" t="s">
        <v>2052</v>
      </c>
      <c r="E790" s="164" t="s">
        <v>1873</v>
      </c>
      <c r="F790" s="164" t="s">
        <v>2053</v>
      </c>
      <c r="G790" s="164">
        <v>1</v>
      </c>
      <c r="H790" s="164">
        <v>1</v>
      </c>
    </row>
    <row r="791" spans="2:8" x14ac:dyDescent="0.35">
      <c r="B791" s="164" t="s">
        <v>131</v>
      </c>
      <c r="C791" s="164" t="s">
        <v>1027</v>
      </c>
      <c r="D791" s="164" t="s">
        <v>2052</v>
      </c>
      <c r="E791" s="164" t="s">
        <v>496</v>
      </c>
      <c r="F791" s="164" t="s">
        <v>2056</v>
      </c>
      <c r="G791" s="164">
        <v>9.2118658710418203E-2</v>
      </c>
      <c r="H791" s="164">
        <v>0.18876428077796201</v>
      </c>
    </row>
    <row r="792" spans="2:8" x14ac:dyDescent="0.35">
      <c r="B792" s="164" t="s">
        <v>131</v>
      </c>
      <c r="C792" s="164" t="s">
        <v>1027</v>
      </c>
      <c r="D792" s="164" t="s">
        <v>2052</v>
      </c>
      <c r="E792" s="164" t="s">
        <v>2054</v>
      </c>
      <c r="F792" s="164" t="s">
        <v>2056</v>
      </c>
      <c r="G792" s="164">
        <v>0.99999412891006501</v>
      </c>
      <c r="H792" s="164">
        <v>0.99999547961366697</v>
      </c>
    </row>
    <row r="793" spans="2:8" x14ac:dyDescent="0.35">
      <c r="B793" s="164" t="s">
        <v>131</v>
      </c>
      <c r="C793" s="164" t="s">
        <v>1027</v>
      </c>
      <c r="D793" s="164" t="s">
        <v>2052</v>
      </c>
      <c r="E793" s="164" t="s">
        <v>504</v>
      </c>
      <c r="F793" s="164" t="s">
        <v>2056</v>
      </c>
      <c r="G793" s="164">
        <v>1</v>
      </c>
      <c r="H793" s="164">
        <v>1</v>
      </c>
    </row>
    <row r="794" spans="2:8" x14ac:dyDescent="0.35">
      <c r="B794" s="164" t="s">
        <v>131</v>
      </c>
      <c r="C794" s="164" t="s">
        <v>1027</v>
      </c>
      <c r="D794" s="164" t="s">
        <v>2052</v>
      </c>
      <c r="E794" s="164" t="s">
        <v>2055</v>
      </c>
      <c r="F794" s="164" t="s">
        <v>2056</v>
      </c>
      <c r="G794" s="164">
        <v>0.65384950887637305</v>
      </c>
      <c r="H794" s="164">
        <v>0.71421133761004596</v>
      </c>
    </row>
    <row r="795" spans="2:8" x14ac:dyDescent="0.35">
      <c r="B795" s="164" t="s">
        <v>131</v>
      </c>
      <c r="C795" s="164" t="s">
        <v>1027</v>
      </c>
      <c r="D795" s="164" t="s">
        <v>2052</v>
      </c>
      <c r="E795" s="164" t="s">
        <v>1873</v>
      </c>
      <c r="F795" s="164" t="s">
        <v>2056</v>
      </c>
      <c r="G795" s="164">
        <v>1</v>
      </c>
      <c r="H795" s="164">
        <v>1</v>
      </c>
    </row>
    <row r="796" spans="2:8" x14ac:dyDescent="0.35">
      <c r="B796" s="164" t="s">
        <v>131</v>
      </c>
      <c r="C796" s="164" t="s">
        <v>1027</v>
      </c>
      <c r="D796" s="164" t="s">
        <v>514</v>
      </c>
      <c r="E796" s="164" t="s">
        <v>496</v>
      </c>
      <c r="F796" s="164" t="s">
        <v>2057</v>
      </c>
      <c r="G796" s="164">
        <v>4.8769951102650401E-2</v>
      </c>
      <c r="H796" s="164">
        <v>3.27025352273283E-2</v>
      </c>
    </row>
    <row r="797" spans="2:8" x14ac:dyDescent="0.35">
      <c r="B797" s="164" t="s">
        <v>131</v>
      </c>
      <c r="C797" s="164" t="s">
        <v>1027</v>
      </c>
      <c r="D797" s="164" t="s">
        <v>514</v>
      </c>
      <c r="E797" s="164" t="s">
        <v>2054</v>
      </c>
      <c r="F797" s="164" t="s">
        <v>2057</v>
      </c>
      <c r="G797" s="164">
        <v>1</v>
      </c>
      <c r="H797" s="164">
        <v>1</v>
      </c>
    </row>
    <row r="798" spans="2:8" x14ac:dyDescent="0.35">
      <c r="B798" s="164" t="s">
        <v>131</v>
      </c>
      <c r="C798" s="164" t="s">
        <v>1027</v>
      </c>
      <c r="D798" s="164" t="s">
        <v>514</v>
      </c>
      <c r="E798" s="164" t="s">
        <v>504</v>
      </c>
      <c r="F798" s="164" t="s">
        <v>2057</v>
      </c>
      <c r="G798" s="164">
        <v>1</v>
      </c>
      <c r="H798" s="164">
        <v>1</v>
      </c>
    </row>
    <row r="799" spans="2:8" x14ac:dyDescent="0.35">
      <c r="B799" s="164" t="s">
        <v>131</v>
      </c>
      <c r="C799" s="164" t="s">
        <v>1027</v>
      </c>
      <c r="D799" s="164" t="s">
        <v>514</v>
      </c>
      <c r="E799" s="164" t="s">
        <v>2055</v>
      </c>
      <c r="F799" s="164" t="s">
        <v>2057</v>
      </c>
      <c r="G799" s="164">
        <v>0.48244650274328499</v>
      </c>
      <c r="H799" s="164">
        <v>0.27095756450990499</v>
      </c>
    </row>
    <row r="800" spans="2:8" x14ac:dyDescent="0.35">
      <c r="B800" s="164" t="s">
        <v>131</v>
      </c>
      <c r="C800" s="164" t="s">
        <v>1027</v>
      </c>
      <c r="D800" s="164" t="s">
        <v>514</v>
      </c>
      <c r="E800" s="164" t="s">
        <v>1873</v>
      </c>
      <c r="F800" s="164" t="s">
        <v>2057</v>
      </c>
      <c r="G800" s="164">
        <v>0.68574060910900203</v>
      </c>
      <c r="H800" s="164">
        <v>0.84099823665232298</v>
      </c>
    </row>
    <row r="801" spans="2:8" x14ac:dyDescent="0.35">
      <c r="B801" s="164" t="s">
        <v>133</v>
      </c>
      <c r="C801" s="164" t="s">
        <v>1027</v>
      </c>
      <c r="D801" s="164" t="s">
        <v>2052</v>
      </c>
      <c r="E801" s="164" t="s">
        <v>496</v>
      </c>
      <c r="F801" s="164" t="s">
        <v>2053</v>
      </c>
      <c r="G801" s="164">
        <v>0.103000358336649</v>
      </c>
      <c r="H801" s="164">
        <v>8.57797855447162E-2</v>
      </c>
    </row>
    <row r="802" spans="2:8" x14ac:dyDescent="0.35">
      <c r="B802" s="164" t="s">
        <v>133</v>
      </c>
      <c r="C802" s="164" t="s">
        <v>1027</v>
      </c>
      <c r="D802" s="164" t="s">
        <v>2052</v>
      </c>
      <c r="E802" s="164" t="s">
        <v>2054</v>
      </c>
      <c r="F802" s="164" t="s">
        <v>2053</v>
      </c>
      <c r="G802" s="164">
        <v>0.99985305427192195</v>
      </c>
      <c r="H802" s="164">
        <v>0.99974372066670303</v>
      </c>
    </row>
    <row r="803" spans="2:8" x14ac:dyDescent="0.35">
      <c r="B803" s="164" t="s">
        <v>133</v>
      </c>
      <c r="C803" s="164" t="s">
        <v>1027</v>
      </c>
      <c r="D803" s="164" t="s">
        <v>2052</v>
      </c>
      <c r="E803" s="164" t="s">
        <v>504</v>
      </c>
      <c r="F803" s="164" t="s">
        <v>2053</v>
      </c>
      <c r="G803" s="164">
        <v>1</v>
      </c>
      <c r="H803" s="164">
        <v>1</v>
      </c>
    </row>
    <row r="804" spans="2:8" x14ac:dyDescent="0.35">
      <c r="B804" s="164" t="s">
        <v>133</v>
      </c>
      <c r="C804" s="164" t="s">
        <v>1027</v>
      </c>
      <c r="D804" s="164" t="s">
        <v>2052</v>
      </c>
      <c r="E804" s="164" t="s">
        <v>2055</v>
      </c>
      <c r="F804" s="164" t="s">
        <v>2053</v>
      </c>
      <c r="G804" s="164">
        <v>0.75351379550976305</v>
      </c>
      <c r="H804" s="164">
        <v>0.66646787533473695</v>
      </c>
    </row>
    <row r="805" spans="2:8" x14ac:dyDescent="0.35">
      <c r="B805" s="164" t="s">
        <v>133</v>
      </c>
      <c r="C805" s="164" t="s">
        <v>1027</v>
      </c>
      <c r="D805" s="164" t="s">
        <v>2052</v>
      </c>
      <c r="E805" s="164" t="s">
        <v>1873</v>
      </c>
      <c r="F805" s="164" t="s">
        <v>2053</v>
      </c>
      <c r="G805" s="164">
        <v>1</v>
      </c>
      <c r="H805" s="164">
        <v>1</v>
      </c>
    </row>
    <row r="806" spans="2:8" x14ac:dyDescent="0.35">
      <c r="B806" s="164" t="s">
        <v>133</v>
      </c>
      <c r="C806" s="164" t="s">
        <v>1027</v>
      </c>
      <c r="D806" s="164" t="s">
        <v>2052</v>
      </c>
      <c r="E806" s="164" t="s">
        <v>496</v>
      </c>
      <c r="F806" s="164" t="s">
        <v>2056</v>
      </c>
      <c r="G806" s="164">
        <v>0.103000358336649</v>
      </c>
      <c r="H806" s="164">
        <v>8.5779785544716103E-2</v>
      </c>
    </row>
    <row r="807" spans="2:8" x14ac:dyDescent="0.35">
      <c r="B807" s="164" t="s">
        <v>133</v>
      </c>
      <c r="C807" s="164" t="s">
        <v>1027</v>
      </c>
      <c r="D807" s="164" t="s">
        <v>2052</v>
      </c>
      <c r="E807" s="164" t="s">
        <v>2054</v>
      </c>
      <c r="F807" s="164" t="s">
        <v>2056</v>
      </c>
      <c r="G807" s="164">
        <v>0.99985305427192195</v>
      </c>
      <c r="H807" s="164">
        <v>0.99974372066670303</v>
      </c>
    </row>
    <row r="808" spans="2:8" x14ac:dyDescent="0.35">
      <c r="B808" s="164" t="s">
        <v>133</v>
      </c>
      <c r="C808" s="164" t="s">
        <v>1027</v>
      </c>
      <c r="D808" s="164" t="s">
        <v>2052</v>
      </c>
      <c r="E808" s="164" t="s">
        <v>504</v>
      </c>
      <c r="F808" s="164" t="s">
        <v>2056</v>
      </c>
      <c r="G808" s="164">
        <v>1</v>
      </c>
      <c r="H808" s="164">
        <v>1</v>
      </c>
    </row>
    <row r="809" spans="2:8" x14ac:dyDescent="0.35">
      <c r="B809" s="164" t="s">
        <v>133</v>
      </c>
      <c r="C809" s="164" t="s">
        <v>1027</v>
      </c>
      <c r="D809" s="164" t="s">
        <v>2052</v>
      </c>
      <c r="E809" s="164" t="s">
        <v>2055</v>
      </c>
      <c r="F809" s="164" t="s">
        <v>2056</v>
      </c>
      <c r="G809" s="164">
        <v>0.75351379550976305</v>
      </c>
      <c r="H809" s="164">
        <v>0.66646787533473695</v>
      </c>
    </row>
    <row r="810" spans="2:8" x14ac:dyDescent="0.35">
      <c r="B810" s="164" t="s">
        <v>133</v>
      </c>
      <c r="C810" s="164" t="s">
        <v>1027</v>
      </c>
      <c r="D810" s="164" t="s">
        <v>2052</v>
      </c>
      <c r="E810" s="164" t="s">
        <v>1873</v>
      </c>
      <c r="F810" s="164" t="s">
        <v>2056</v>
      </c>
      <c r="G810" s="164">
        <v>1</v>
      </c>
      <c r="H810" s="164">
        <v>1</v>
      </c>
    </row>
    <row r="811" spans="2:8" x14ac:dyDescent="0.35">
      <c r="B811" s="164" t="s">
        <v>133</v>
      </c>
      <c r="C811" s="164" t="s">
        <v>1027</v>
      </c>
      <c r="D811" s="164" t="s">
        <v>514</v>
      </c>
      <c r="E811" s="164" t="s">
        <v>496</v>
      </c>
      <c r="F811" s="164" t="s">
        <v>2057</v>
      </c>
      <c r="G811" s="164">
        <v>1.04920211693495E-2</v>
      </c>
      <c r="H811" s="164">
        <v>7.5461367353932803E-3</v>
      </c>
    </row>
    <row r="812" spans="2:8" x14ac:dyDescent="0.35">
      <c r="B812" s="164" t="s">
        <v>133</v>
      </c>
      <c r="C812" s="164" t="s">
        <v>1027</v>
      </c>
      <c r="D812" s="164" t="s">
        <v>514</v>
      </c>
      <c r="E812" s="164" t="s">
        <v>2054</v>
      </c>
      <c r="F812" s="164" t="s">
        <v>2057</v>
      </c>
      <c r="G812" s="164">
        <v>0.99981739437476502</v>
      </c>
      <c r="H812" s="164">
        <v>0.999977745715521</v>
      </c>
    </row>
    <row r="813" spans="2:8" x14ac:dyDescent="0.35">
      <c r="B813" s="164" t="s">
        <v>133</v>
      </c>
      <c r="C813" s="164" t="s">
        <v>1027</v>
      </c>
      <c r="D813" s="164" t="s">
        <v>514</v>
      </c>
      <c r="E813" s="164" t="s">
        <v>504</v>
      </c>
      <c r="F813" s="164" t="s">
        <v>2057</v>
      </c>
      <c r="G813" s="164">
        <v>1</v>
      </c>
      <c r="H813" s="164">
        <v>1</v>
      </c>
    </row>
    <row r="814" spans="2:8" x14ac:dyDescent="0.35">
      <c r="B814" s="164" t="s">
        <v>133</v>
      </c>
      <c r="C814" s="164" t="s">
        <v>1027</v>
      </c>
      <c r="D814" s="164" t="s">
        <v>514</v>
      </c>
      <c r="E814" s="164" t="s">
        <v>2055</v>
      </c>
      <c r="F814" s="164" t="s">
        <v>2057</v>
      </c>
      <c r="G814" s="164">
        <v>0.55581948355411004</v>
      </c>
      <c r="H814" s="164">
        <v>0.34036144412227598</v>
      </c>
    </row>
    <row r="815" spans="2:8" x14ac:dyDescent="0.35">
      <c r="B815" s="164" t="s">
        <v>133</v>
      </c>
      <c r="C815" s="164" t="s">
        <v>1027</v>
      </c>
      <c r="D815" s="164" t="s">
        <v>514</v>
      </c>
      <c r="E815" s="164" t="s">
        <v>1873</v>
      </c>
      <c r="F815" s="164" t="s">
        <v>2057</v>
      </c>
      <c r="G815" s="164">
        <v>0.78452055048490599</v>
      </c>
      <c r="H815" s="164">
        <v>0.92336292463456604</v>
      </c>
    </row>
    <row r="816" spans="2:8" x14ac:dyDescent="0.35">
      <c r="B816" s="164" t="s">
        <v>134</v>
      </c>
      <c r="C816" s="164" t="s">
        <v>1027</v>
      </c>
      <c r="D816" s="164" t="s">
        <v>2052</v>
      </c>
      <c r="E816" s="164" t="s">
        <v>496</v>
      </c>
      <c r="F816" s="164" t="s">
        <v>2053</v>
      </c>
      <c r="G816" s="164">
        <v>8.2271099395700195E-2</v>
      </c>
      <c r="H816" s="164">
        <v>9.6950574759865807E-2</v>
      </c>
    </row>
    <row r="817" spans="2:8" x14ac:dyDescent="0.35">
      <c r="B817" s="164" t="s">
        <v>134</v>
      </c>
      <c r="C817" s="164" t="s">
        <v>1027</v>
      </c>
      <c r="D817" s="164" t="s">
        <v>2052</v>
      </c>
      <c r="E817" s="164" t="s">
        <v>2054</v>
      </c>
      <c r="F817" s="164" t="s">
        <v>2053</v>
      </c>
      <c r="G817" s="164">
        <v>0.99999989556440605</v>
      </c>
      <c r="H817" s="164">
        <v>0.99999986834810695</v>
      </c>
    </row>
    <row r="818" spans="2:8" x14ac:dyDescent="0.35">
      <c r="B818" s="164" t="s">
        <v>134</v>
      </c>
      <c r="C818" s="164" t="s">
        <v>1027</v>
      </c>
      <c r="D818" s="164" t="s">
        <v>2052</v>
      </c>
      <c r="E818" s="164" t="s">
        <v>504</v>
      </c>
      <c r="F818" s="164" t="s">
        <v>2053</v>
      </c>
      <c r="G818" s="164">
        <v>1</v>
      </c>
      <c r="H818" s="164">
        <v>1</v>
      </c>
    </row>
    <row r="819" spans="2:8" x14ac:dyDescent="0.35">
      <c r="B819" s="164" t="s">
        <v>134</v>
      </c>
      <c r="C819" s="164" t="s">
        <v>1027</v>
      </c>
      <c r="D819" s="164" t="s">
        <v>2052</v>
      </c>
      <c r="E819" s="164" t="s">
        <v>2055</v>
      </c>
      <c r="F819" s="164" t="s">
        <v>2053</v>
      </c>
      <c r="G819" s="164">
        <v>0.80783046420912796</v>
      </c>
      <c r="H819" s="164">
        <v>0.74029757286850995</v>
      </c>
    </row>
    <row r="820" spans="2:8" x14ac:dyDescent="0.35">
      <c r="B820" s="164" t="s">
        <v>134</v>
      </c>
      <c r="C820" s="164" t="s">
        <v>1027</v>
      </c>
      <c r="D820" s="164" t="s">
        <v>2052</v>
      </c>
      <c r="E820" s="164" t="s">
        <v>1873</v>
      </c>
      <c r="F820" s="164" t="s">
        <v>2053</v>
      </c>
      <c r="G820" s="164">
        <v>1</v>
      </c>
      <c r="H820" s="164">
        <v>1</v>
      </c>
    </row>
    <row r="821" spans="2:8" x14ac:dyDescent="0.35">
      <c r="B821" s="164" t="s">
        <v>134</v>
      </c>
      <c r="C821" s="164" t="s">
        <v>1027</v>
      </c>
      <c r="D821" s="164" t="s">
        <v>2052</v>
      </c>
      <c r="E821" s="164" t="s">
        <v>496</v>
      </c>
      <c r="F821" s="164" t="s">
        <v>2056</v>
      </c>
      <c r="G821" s="164">
        <v>8.2271099395700195E-2</v>
      </c>
      <c r="H821" s="164">
        <v>9.6950574759865807E-2</v>
      </c>
    </row>
    <row r="822" spans="2:8" x14ac:dyDescent="0.35">
      <c r="B822" s="164" t="s">
        <v>134</v>
      </c>
      <c r="C822" s="164" t="s">
        <v>1027</v>
      </c>
      <c r="D822" s="164" t="s">
        <v>2052</v>
      </c>
      <c r="E822" s="164" t="s">
        <v>2054</v>
      </c>
      <c r="F822" s="164" t="s">
        <v>2056</v>
      </c>
      <c r="G822" s="164">
        <v>0.99999989556440605</v>
      </c>
      <c r="H822" s="164">
        <v>0.99999986834810695</v>
      </c>
    </row>
    <row r="823" spans="2:8" x14ac:dyDescent="0.35">
      <c r="B823" s="164" t="s">
        <v>134</v>
      </c>
      <c r="C823" s="164" t="s">
        <v>1027</v>
      </c>
      <c r="D823" s="164" t="s">
        <v>2052</v>
      </c>
      <c r="E823" s="164" t="s">
        <v>504</v>
      </c>
      <c r="F823" s="164" t="s">
        <v>2056</v>
      </c>
      <c r="G823" s="164">
        <v>1</v>
      </c>
      <c r="H823" s="164">
        <v>1</v>
      </c>
    </row>
    <row r="824" spans="2:8" x14ac:dyDescent="0.35">
      <c r="B824" s="164" t="s">
        <v>134</v>
      </c>
      <c r="C824" s="164" t="s">
        <v>1027</v>
      </c>
      <c r="D824" s="164" t="s">
        <v>2052</v>
      </c>
      <c r="E824" s="164" t="s">
        <v>2055</v>
      </c>
      <c r="F824" s="164" t="s">
        <v>2056</v>
      </c>
      <c r="G824" s="164">
        <v>0.80783046420912796</v>
      </c>
      <c r="H824" s="164">
        <v>0.74029757286850995</v>
      </c>
    </row>
    <row r="825" spans="2:8" x14ac:dyDescent="0.35">
      <c r="B825" s="164" t="s">
        <v>134</v>
      </c>
      <c r="C825" s="164" t="s">
        <v>1027</v>
      </c>
      <c r="D825" s="164" t="s">
        <v>2052</v>
      </c>
      <c r="E825" s="164" t="s">
        <v>1873</v>
      </c>
      <c r="F825" s="164" t="s">
        <v>2056</v>
      </c>
      <c r="G825" s="164">
        <v>1</v>
      </c>
      <c r="H825" s="164">
        <v>1</v>
      </c>
    </row>
    <row r="826" spans="2:8" x14ac:dyDescent="0.35">
      <c r="B826" s="164" t="s">
        <v>134</v>
      </c>
      <c r="C826" s="164" t="s">
        <v>1027</v>
      </c>
      <c r="D826" s="164" t="s">
        <v>514</v>
      </c>
      <c r="E826" s="164" t="s">
        <v>496</v>
      </c>
      <c r="F826" s="164" t="s">
        <v>2057</v>
      </c>
      <c r="G826" s="164">
        <v>6.4774247800897296E-3</v>
      </c>
      <c r="H826" s="164">
        <v>5.0238170139033297E-3</v>
      </c>
    </row>
    <row r="827" spans="2:8" x14ac:dyDescent="0.35">
      <c r="B827" s="164" t="s">
        <v>134</v>
      </c>
      <c r="C827" s="164" t="s">
        <v>1027</v>
      </c>
      <c r="D827" s="164" t="s">
        <v>514</v>
      </c>
      <c r="E827" s="164" t="s">
        <v>2054</v>
      </c>
      <c r="F827" s="164" t="s">
        <v>2057</v>
      </c>
      <c r="G827" s="164">
        <v>0.99998386965163799</v>
      </c>
      <c r="H827" s="164">
        <v>0.99992512792906796</v>
      </c>
    </row>
    <row r="828" spans="2:8" x14ac:dyDescent="0.35">
      <c r="B828" s="164" t="s">
        <v>134</v>
      </c>
      <c r="C828" s="164" t="s">
        <v>1027</v>
      </c>
      <c r="D828" s="164" t="s">
        <v>514</v>
      </c>
      <c r="E828" s="164" t="s">
        <v>504</v>
      </c>
      <c r="F828" s="164" t="s">
        <v>2057</v>
      </c>
      <c r="G828" s="164">
        <v>1</v>
      </c>
      <c r="H828" s="164">
        <v>1</v>
      </c>
    </row>
    <row r="829" spans="2:8" x14ac:dyDescent="0.35">
      <c r="B829" s="164" t="s">
        <v>134</v>
      </c>
      <c r="C829" s="164" t="s">
        <v>1027</v>
      </c>
      <c r="D829" s="164" t="s">
        <v>514</v>
      </c>
      <c r="E829" s="164" t="s">
        <v>2055</v>
      </c>
      <c r="F829" s="164" t="s">
        <v>2057</v>
      </c>
      <c r="G829" s="164">
        <v>0.66583587067517802</v>
      </c>
      <c r="H829" s="164">
        <v>0.42678716522307403</v>
      </c>
    </row>
    <row r="830" spans="2:8" x14ac:dyDescent="0.35">
      <c r="B830" s="164" t="s">
        <v>134</v>
      </c>
      <c r="C830" s="164" t="s">
        <v>1027</v>
      </c>
      <c r="D830" s="164" t="s">
        <v>514</v>
      </c>
      <c r="E830" s="164" t="s">
        <v>1873</v>
      </c>
      <c r="F830" s="164" t="s">
        <v>2057</v>
      </c>
      <c r="G830" s="164">
        <v>0.83106508026954795</v>
      </c>
      <c r="H830" s="164">
        <v>0.872480670030226</v>
      </c>
    </row>
    <row r="831" spans="2:8" x14ac:dyDescent="0.35">
      <c r="B831" s="164" t="s">
        <v>137</v>
      </c>
      <c r="C831" s="164" t="s">
        <v>1027</v>
      </c>
      <c r="D831" s="164" t="s">
        <v>2052</v>
      </c>
      <c r="E831" s="164" t="s">
        <v>496</v>
      </c>
      <c r="F831" s="164" t="s">
        <v>2053</v>
      </c>
      <c r="G831" s="164">
        <v>8.5202159244942496E-2</v>
      </c>
      <c r="H831" s="164">
        <v>0.124993854289667</v>
      </c>
    </row>
    <row r="832" spans="2:8" x14ac:dyDescent="0.35">
      <c r="B832" s="164" t="s">
        <v>137</v>
      </c>
      <c r="C832" s="164" t="s">
        <v>1027</v>
      </c>
      <c r="D832" s="164" t="s">
        <v>2052</v>
      </c>
      <c r="E832" s="164" t="s">
        <v>2054</v>
      </c>
      <c r="F832" s="164" t="s">
        <v>2053</v>
      </c>
      <c r="G832" s="164">
        <v>0.99995850260448405</v>
      </c>
      <c r="H832" s="164">
        <v>0.99994729836613305</v>
      </c>
    </row>
    <row r="833" spans="2:8" x14ac:dyDescent="0.35">
      <c r="B833" s="164" t="s">
        <v>137</v>
      </c>
      <c r="C833" s="164" t="s">
        <v>1027</v>
      </c>
      <c r="D833" s="164" t="s">
        <v>2052</v>
      </c>
      <c r="E833" s="164" t="s">
        <v>504</v>
      </c>
      <c r="F833" s="164" t="s">
        <v>2053</v>
      </c>
      <c r="G833" s="164">
        <v>1</v>
      </c>
      <c r="H833" s="164">
        <v>1</v>
      </c>
    </row>
    <row r="834" spans="2:8" x14ac:dyDescent="0.35">
      <c r="B834" s="164" t="s">
        <v>137</v>
      </c>
      <c r="C834" s="164" t="s">
        <v>1027</v>
      </c>
      <c r="D834" s="164" t="s">
        <v>2052</v>
      </c>
      <c r="E834" s="164" t="s">
        <v>2055</v>
      </c>
      <c r="F834" s="164" t="s">
        <v>2053</v>
      </c>
      <c r="G834" s="164">
        <v>0.75721318005234795</v>
      </c>
      <c r="H834" s="164">
        <v>0.78731223856417298</v>
      </c>
    </row>
    <row r="835" spans="2:8" x14ac:dyDescent="0.35">
      <c r="B835" s="164" t="s">
        <v>137</v>
      </c>
      <c r="C835" s="164" t="s">
        <v>1027</v>
      </c>
      <c r="D835" s="164" t="s">
        <v>2052</v>
      </c>
      <c r="E835" s="164" t="s">
        <v>1873</v>
      </c>
      <c r="F835" s="164" t="s">
        <v>2053</v>
      </c>
      <c r="G835" s="164">
        <v>1</v>
      </c>
      <c r="H835" s="164">
        <v>1</v>
      </c>
    </row>
    <row r="836" spans="2:8" x14ac:dyDescent="0.35">
      <c r="B836" s="164" t="s">
        <v>137</v>
      </c>
      <c r="C836" s="164" t="s">
        <v>1027</v>
      </c>
      <c r="D836" s="164" t="s">
        <v>2052</v>
      </c>
      <c r="E836" s="164" t="s">
        <v>496</v>
      </c>
      <c r="F836" s="164" t="s">
        <v>2056</v>
      </c>
      <c r="G836" s="164">
        <v>8.5202159244942496E-2</v>
      </c>
      <c r="H836" s="164">
        <v>0.124993854289667</v>
      </c>
    </row>
    <row r="837" spans="2:8" x14ac:dyDescent="0.35">
      <c r="B837" s="164" t="s">
        <v>137</v>
      </c>
      <c r="C837" s="164" t="s">
        <v>1027</v>
      </c>
      <c r="D837" s="164" t="s">
        <v>2052</v>
      </c>
      <c r="E837" s="164" t="s">
        <v>2054</v>
      </c>
      <c r="F837" s="164" t="s">
        <v>2056</v>
      </c>
      <c r="G837" s="164">
        <v>0.99995850260448405</v>
      </c>
      <c r="H837" s="164">
        <v>0.99994729836613305</v>
      </c>
    </row>
    <row r="838" spans="2:8" x14ac:dyDescent="0.35">
      <c r="B838" s="164" t="s">
        <v>137</v>
      </c>
      <c r="C838" s="164" t="s">
        <v>1027</v>
      </c>
      <c r="D838" s="164" t="s">
        <v>2052</v>
      </c>
      <c r="E838" s="164" t="s">
        <v>504</v>
      </c>
      <c r="F838" s="164" t="s">
        <v>2056</v>
      </c>
      <c r="G838" s="164">
        <v>1</v>
      </c>
      <c r="H838" s="164">
        <v>1</v>
      </c>
    </row>
    <row r="839" spans="2:8" x14ac:dyDescent="0.35">
      <c r="B839" s="164" t="s">
        <v>137</v>
      </c>
      <c r="C839" s="164" t="s">
        <v>1027</v>
      </c>
      <c r="D839" s="164" t="s">
        <v>2052</v>
      </c>
      <c r="E839" s="164" t="s">
        <v>2055</v>
      </c>
      <c r="F839" s="164" t="s">
        <v>2056</v>
      </c>
      <c r="G839" s="164">
        <v>0.75721318005234795</v>
      </c>
      <c r="H839" s="164">
        <v>0.78731223856417298</v>
      </c>
    </row>
    <row r="840" spans="2:8" x14ac:dyDescent="0.35">
      <c r="B840" s="164" t="s">
        <v>137</v>
      </c>
      <c r="C840" s="164" t="s">
        <v>1027</v>
      </c>
      <c r="D840" s="164" t="s">
        <v>2052</v>
      </c>
      <c r="E840" s="164" t="s">
        <v>1873</v>
      </c>
      <c r="F840" s="164" t="s">
        <v>2056</v>
      </c>
      <c r="G840" s="164">
        <v>1</v>
      </c>
      <c r="H840" s="164">
        <v>1</v>
      </c>
    </row>
    <row r="841" spans="2:8" x14ac:dyDescent="0.35">
      <c r="B841" s="164" t="s">
        <v>137</v>
      </c>
      <c r="C841" s="164" t="s">
        <v>1027</v>
      </c>
      <c r="D841" s="164" t="s">
        <v>514</v>
      </c>
      <c r="E841" s="164" t="s">
        <v>496</v>
      </c>
      <c r="F841" s="164" t="s">
        <v>2057</v>
      </c>
      <c r="G841" s="164">
        <v>1.07760265106258E-2</v>
      </c>
      <c r="H841" s="164">
        <v>7.1580236850464097E-3</v>
      </c>
    </row>
    <row r="842" spans="2:8" x14ac:dyDescent="0.35">
      <c r="B842" s="164" t="s">
        <v>137</v>
      </c>
      <c r="C842" s="164" t="s">
        <v>1027</v>
      </c>
      <c r="D842" s="164" t="s">
        <v>514</v>
      </c>
      <c r="E842" s="164" t="s">
        <v>2054</v>
      </c>
      <c r="F842" s="164" t="s">
        <v>2057</v>
      </c>
      <c r="G842" s="164">
        <v>0.99999890863891405</v>
      </c>
      <c r="H842" s="164">
        <v>0.999999923593339</v>
      </c>
    </row>
    <row r="843" spans="2:8" x14ac:dyDescent="0.35">
      <c r="B843" s="164" t="s">
        <v>137</v>
      </c>
      <c r="C843" s="164" t="s">
        <v>1027</v>
      </c>
      <c r="D843" s="164" t="s">
        <v>514</v>
      </c>
      <c r="E843" s="164" t="s">
        <v>504</v>
      </c>
      <c r="F843" s="164" t="s">
        <v>2057</v>
      </c>
      <c r="G843" s="164">
        <v>1</v>
      </c>
      <c r="H843" s="164">
        <v>1</v>
      </c>
    </row>
    <row r="844" spans="2:8" x14ac:dyDescent="0.35">
      <c r="B844" s="164" t="s">
        <v>137</v>
      </c>
      <c r="C844" s="164" t="s">
        <v>1027</v>
      </c>
      <c r="D844" s="164" t="s">
        <v>514</v>
      </c>
      <c r="E844" s="164" t="s">
        <v>2055</v>
      </c>
      <c r="F844" s="164" t="s">
        <v>2057</v>
      </c>
      <c r="G844" s="164">
        <v>0.59177825581434995</v>
      </c>
      <c r="H844" s="164">
        <v>0.40344337085791498</v>
      </c>
    </row>
    <row r="845" spans="2:8" x14ac:dyDescent="0.3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94" t="s">
        <v>247</v>
      </c>
      <c r="C27" s="395"/>
      <c r="D27" s="395"/>
      <c r="E27" s="395"/>
      <c r="F27" s="395"/>
      <c r="G27" s="395"/>
      <c r="H27" s="395"/>
      <c r="I27" s="395"/>
      <c r="J27" s="394" t="s">
        <v>281</v>
      </c>
      <c r="K27" s="395"/>
      <c r="L27" s="395"/>
      <c r="M27" s="395"/>
      <c r="N27" s="395"/>
      <c r="O27" s="395"/>
      <c r="P27" s="395"/>
      <c r="Q27" s="395"/>
      <c r="R27" s="394" t="s">
        <v>249</v>
      </c>
      <c r="S27" s="395"/>
      <c r="T27" s="395"/>
      <c r="U27" s="395"/>
      <c r="V27" s="395"/>
      <c r="W27" s="395"/>
      <c r="X27" s="395"/>
      <c r="Y27" s="395"/>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About!B1</f>
        <v>California</v>
      </c>
    </row>
    <row r="2" spans="1:13" ht="16" customHeight="1" x14ac:dyDescent="0.35">
      <c r="H2" s="396" t="s">
        <v>152</v>
      </c>
      <c r="I2" s="397"/>
      <c r="J2" s="397"/>
      <c r="K2" s="397"/>
      <c r="L2" s="397"/>
      <c r="M2" s="397"/>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California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California</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34.273494787472899</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-47.127535558012717</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17.946700622194559</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5.0926598516547408</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52.220195409667454</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114" t="s">
        <v>2174</v>
      </c>
      <c r="B3" t="s">
        <v>2173</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98" t="s">
        <v>1271</v>
      </c>
      <c r="B1" s="395"/>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98" t="s">
        <v>1312</v>
      </c>
      <c r="B42" s="395"/>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2185</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2122</v>
      </c>
    </row>
    <row r="147" spans="1:4" x14ac:dyDescent="0.35">
      <c r="A147" s="262" t="s">
        <v>1731</v>
      </c>
      <c r="B147" s="43" t="s">
        <v>1732</v>
      </c>
      <c r="C147" s="36"/>
      <c r="D147" s="262" t="s">
        <v>2151</v>
      </c>
    </row>
    <row r="148" spans="1:4" x14ac:dyDescent="0.35">
      <c r="A148" s="262" t="s">
        <v>1735</v>
      </c>
      <c r="B148" s="43" t="s">
        <v>1736</v>
      </c>
      <c r="C148" s="46"/>
      <c r="D148" s="262" t="s">
        <v>2150</v>
      </c>
    </row>
    <row r="149" spans="1:4" x14ac:dyDescent="0.35">
      <c r="A149" s="262" t="s">
        <v>1739</v>
      </c>
      <c r="B149" s="43" t="s">
        <v>1740</v>
      </c>
      <c r="C149" s="45"/>
      <c r="D149" s="262" t="s">
        <v>2149</v>
      </c>
    </row>
    <row r="150" spans="1:4" x14ac:dyDescent="0.35">
      <c r="A150" s="262" t="s">
        <v>1733</v>
      </c>
      <c r="B150" s="50" t="s">
        <v>1734</v>
      </c>
      <c r="C150" s="35"/>
      <c r="D150" s="262" t="s">
        <v>2148</v>
      </c>
    </row>
    <row r="151" spans="1:4" x14ac:dyDescent="0.35">
      <c r="A151" s="262" t="s">
        <v>1748</v>
      </c>
      <c r="B151" s="43" t="s">
        <v>1749</v>
      </c>
      <c r="C151" s="41"/>
      <c r="D151" s="262" t="s">
        <v>2147</v>
      </c>
    </row>
    <row r="152" spans="1:4" x14ac:dyDescent="0.35">
      <c r="A152" s="262" t="s">
        <v>1755</v>
      </c>
      <c r="B152" s="50" t="s">
        <v>1756</v>
      </c>
      <c r="C152" s="27"/>
      <c r="D152" s="262" t="s">
        <v>2146</v>
      </c>
    </row>
    <row r="153" spans="1:4" x14ac:dyDescent="0.35">
      <c r="A153" s="262" t="s">
        <v>1737</v>
      </c>
      <c r="B153" s="43" t="s">
        <v>1692</v>
      </c>
      <c r="C153" s="40"/>
      <c r="D153" s="262" t="s">
        <v>1832</v>
      </c>
    </row>
    <row r="154" spans="1:4" x14ac:dyDescent="0.35">
      <c r="A154" s="262" t="s">
        <v>1753</v>
      </c>
      <c r="B154" s="43" t="s">
        <v>1754</v>
      </c>
      <c r="C154" s="47"/>
      <c r="D154" s="262" t="s">
        <v>2145</v>
      </c>
    </row>
    <row r="155" spans="1:4" x14ac:dyDescent="0.35">
      <c r="A155" s="262" t="s">
        <v>1757</v>
      </c>
      <c r="B155" s="50" t="s">
        <v>1758</v>
      </c>
      <c r="C155" s="51"/>
      <c r="D155" s="262" t="s">
        <v>2144</v>
      </c>
    </row>
    <row r="156" spans="1:4" x14ac:dyDescent="0.35">
      <c r="A156" s="262" t="s">
        <v>1742</v>
      </c>
      <c r="B156" s="43" t="s">
        <v>1743</v>
      </c>
      <c r="C156" s="48"/>
      <c r="D156" s="262" t="s">
        <v>2143</v>
      </c>
    </row>
    <row r="157" spans="1:4" x14ac:dyDescent="0.35">
      <c r="A157" s="262" t="s">
        <v>1746</v>
      </c>
      <c r="B157" s="32" t="s">
        <v>1747</v>
      </c>
      <c r="C157" s="28"/>
      <c r="D157" s="262" t="s">
        <v>1833</v>
      </c>
    </row>
    <row r="158" spans="1:4" x14ac:dyDescent="0.35">
      <c r="A158" s="262" t="s">
        <v>1744</v>
      </c>
      <c r="B158" s="43" t="s">
        <v>1745</v>
      </c>
      <c r="C158" s="39"/>
      <c r="D158" s="262" t="s">
        <v>2142</v>
      </c>
    </row>
    <row r="159" spans="1:4" x14ac:dyDescent="0.35">
      <c r="A159" s="262" t="s">
        <v>1759</v>
      </c>
      <c r="B159" s="50">
        <v>740000</v>
      </c>
      <c r="C159" s="52"/>
      <c r="D159" s="262" t="s">
        <v>2141</v>
      </c>
    </row>
    <row r="160" spans="1:4" x14ac:dyDescent="0.35">
      <c r="A160" s="262" t="s">
        <v>1760</v>
      </c>
      <c r="B160" s="43" t="s">
        <v>1761</v>
      </c>
      <c r="C160" s="42"/>
      <c r="D160" s="262" t="s">
        <v>2140</v>
      </c>
    </row>
    <row r="161" spans="1:7" x14ac:dyDescent="0.35">
      <c r="A161" s="262" t="s">
        <v>1764</v>
      </c>
      <c r="B161" s="43" t="s">
        <v>1765</v>
      </c>
      <c r="C161" s="44"/>
      <c r="D161" s="262" t="s">
        <v>2139</v>
      </c>
    </row>
    <row r="162" spans="1:7" x14ac:dyDescent="0.35">
      <c r="A162" s="262" t="s">
        <v>1768</v>
      </c>
      <c r="B162" s="43" t="s">
        <v>1769</v>
      </c>
      <c r="C162" s="49"/>
      <c r="D162" s="262" t="s">
        <v>2138</v>
      </c>
    </row>
    <row r="163" spans="1:7" x14ac:dyDescent="0.35">
      <c r="A163" s="262" t="s">
        <v>1750</v>
      </c>
      <c r="B163" s="50" t="s">
        <v>1751</v>
      </c>
      <c r="C163" s="37"/>
      <c r="D163" s="262" t="s">
        <v>2137</v>
      </c>
    </row>
    <row r="164" spans="1:7" x14ac:dyDescent="0.35">
      <c r="A164" s="262" t="s">
        <v>2184</v>
      </c>
      <c r="B164" s="270" t="s">
        <v>2183</v>
      </c>
      <c r="C164" s="269"/>
      <c r="D164" s="262" t="s">
        <v>2136</v>
      </c>
    </row>
    <row r="165" spans="1:7" x14ac:dyDescent="0.35">
      <c r="A165" s="262" t="s">
        <v>2182</v>
      </c>
      <c r="B165" s="50" t="s">
        <v>2181</v>
      </c>
      <c r="C165" s="268"/>
      <c r="D165" s="262" t="s">
        <v>2135</v>
      </c>
    </row>
    <row r="166" spans="1:7" x14ac:dyDescent="0.35">
      <c r="A166" s="262" t="s">
        <v>2180</v>
      </c>
      <c r="B166" s="262" t="s">
        <v>2179</v>
      </c>
      <c r="C166" s="267"/>
      <c r="D166" s="262" t="s">
        <v>2121</v>
      </c>
    </row>
    <row r="167" spans="1:7" x14ac:dyDescent="0.35">
      <c r="A167" s="262" t="s">
        <v>2178</v>
      </c>
      <c r="B167" s="7" t="s">
        <v>2177</v>
      </c>
      <c r="C167" s="266"/>
      <c r="D167" s="262" t="s">
        <v>2124</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9" t="s">
        <v>420</v>
      </c>
      <c r="B1" s="395"/>
      <c r="C1" s="395"/>
      <c r="D1" s="395"/>
      <c r="E1" s="395"/>
    </row>
    <row r="2" spans="1:5" x14ac:dyDescent="0.35">
      <c r="A2" s="400" t="s">
        <v>1912</v>
      </c>
      <c r="B2" s="395"/>
      <c r="C2" s="395"/>
      <c r="D2" s="395"/>
      <c r="E2" s="395"/>
    </row>
    <row r="19" spans="1:5" x14ac:dyDescent="0.35">
      <c r="A19" t="s">
        <v>1913</v>
      </c>
    </row>
    <row r="20" spans="1:5" x14ac:dyDescent="0.35">
      <c r="A20">
        <v>155400</v>
      </c>
      <c r="B20" t="s">
        <v>1914</v>
      </c>
    </row>
    <row r="21" spans="1:5" x14ac:dyDescent="0.35">
      <c r="A21" s="400" t="s">
        <v>1915</v>
      </c>
      <c r="B21" s="395"/>
      <c r="C21" s="395"/>
      <c r="D21" s="395"/>
      <c r="E21" s="395"/>
    </row>
    <row r="38" spans="1:5" x14ac:dyDescent="0.35">
      <c r="A38" t="s">
        <v>1913</v>
      </c>
    </row>
    <row r="39" spans="1:5" x14ac:dyDescent="0.35">
      <c r="A39">
        <v>100800</v>
      </c>
      <c r="B39" t="s">
        <v>1914</v>
      </c>
    </row>
    <row r="40" spans="1:5" x14ac:dyDescent="0.35">
      <c r="A40" s="400" t="s">
        <v>1916</v>
      </c>
      <c r="B40" s="395"/>
      <c r="C40" s="395"/>
      <c r="D40" s="395"/>
      <c r="E40" s="395"/>
    </row>
    <row r="57" spans="1:5" ht="16" customHeight="1" thickBot="1" x14ac:dyDescent="0.4">
      <c r="A57" t="s">
        <v>1913</v>
      </c>
    </row>
    <row r="58" spans="1:5" ht="16" customHeight="1" thickBot="1" x14ac:dyDescent="0.4">
      <c r="A58" s="1">
        <v>194000</v>
      </c>
      <c r="B58" t="s">
        <v>1917</v>
      </c>
    </row>
    <row r="60" spans="1:5" x14ac:dyDescent="0.35">
      <c r="A60" s="399" t="s">
        <v>1918</v>
      </c>
      <c r="B60" s="395"/>
      <c r="C60" s="395"/>
      <c r="D60" s="395"/>
      <c r="E60" s="395"/>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9" t="s">
        <v>1923</v>
      </c>
      <c r="B89" s="395"/>
      <c r="C89" s="395"/>
      <c r="D89" s="395"/>
      <c r="E89" s="395"/>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9" t="s">
        <v>1935</v>
      </c>
      <c r="B98" s="395"/>
      <c r="C98" s="395"/>
      <c r="D98" s="395"/>
      <c r="E98" s="395"/>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9" t="s">
        <v>1945</v>
      </c>
      <c r="B109" s="395"/>
      <c r="C109" s="395"/>
      <c r="D109" s="395"/>
      <c r="E109" s="395"/>
    </row>
    <row r="110" spans="1:5" ht="16" customHeight="1" thickBot="1" x14ac:dyDescent="0.4"/>
    <row r="111" spans="1:5" ht="16" customHeight="1" thickBot="1" x14ac:dyDescent="0.4">
      <c r="A111" s="4">
        <f>A122</f>
        <v>0.20481927710843381</v>
      </c>
      <c r="B111" t="s">
        <v>1946</v>
      </c>
    </row>
    <row r="113" spans="1:12" x14ac:dyDescent="0.35">
      <c r="A113" s="399" t="s">
        <v>1947</v>
      </c>
      <c r="B113" s="395"/>
      <c r="C113" s="395"/>
      <c r="D113" s="395"/>
      <c r="E113" s="395"/>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9" t="s">
        <v>1949</v>
      </c>
      <c r="B124" s="395"/>
      <c r="C124" s="395"/>
      <c r="D124" s="395"/>
      <c r="E124" s="395"/>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9" t="s">
        <v>515</v>
      </c>
      <c r="B134" s="395"/>
      <c r="C134" s="395"/>
      <c r="D134" s="395"/>
      <c r="E134" s="395"/>
    </row>
    <row r="135" spans="1:12" x14ac:dyDescent="0.35">
      <c r="A135" s="8" t="s">
        <v>1956</v>
      </c>
      <c r="B135" s="43"/>
      <c r="C135" s="43"/>
      <c r="D135" s="43"/>
      <c r="E135" s="43"/>
      <c r="F135" s="43"/>
      <c r="G135" s="43"/>
    </row>
    <row r="136" spans="1:12" x14ac:dyDescent="0.35">
      <c r="A136" s="9"/>
      <c r="B136" s="402" t="s">
        <v>1957</v>
      </c>
      <c r="C136" s="403"/>
      <c r="D136" s="403"/>
      <c r="E136" s="404"/>
      <c r="F136" s="43"/>
      <c r="G136" s="43"/>
    </row>
    <row r="137" spans="1:12" x14ac:dyDescent="0.35">
      <c r="A137" s="10"/>
      <c r="B137" s="402" t="s">
        <v>1958</v>
      </c>
      <c r="C137" s="404"/>
      <c r="D137" s="402" t="s">
        <v>1959</v>
      </c>
      <c r="E137" s="404"/>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9" t="s">
        <v>1982</v>
      </c>
      <c r="B165" s="395"/>
      <c r="C165" s="395"/>
      <c r="D165" s="395"/>
      <c r="E165" s="395"/>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9" t="s">
        <v>1985</v>
      </c>
      <c r="B169" s="395"/>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9" t="s">
        <v>1989</v>
      </c>
      <c r="B174" s="395"/>
      <c r="C174" s="395"/>
      <c r="D174" s="395"/>
      <c r="E174" s="395"/>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9" t="s">
        <v>1992</v>
      </c>
      <c r="B178" s="395"/>
      <c r="C178" s="395"/>
      <c r="D178" s="395"/>
      <c r="E178" s="395"/>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9" t="s">
        <v>1996</v>
      </c>
      <c r="B183" s="395"/>
      <c r="C183" s="395"/>
      <c r="D183" s="395"/>
      <c r="E183" s="395"/>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9" t="s">
        <v>2003</v>
      </c>
      <c r="B191" s="395"/>
      <c r="C191" s="395"/>
      <c r="D191" s="395"/>
      <c r="E191" s="395"/>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401" t="s">
        <v>2013</v>
      </c>
      <c r="C201" s="395"/>
      <c r="D201" s="395"/>
      <c r="E201" s="395"/>
      <c r="F201" s="395"/>
      <c r="G201" s="395"/>
      <c r="H201" s="395"/>
      <c r="I201" s="395"/>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401" t="s">
        <v>2013</v>
      </c>
      <c r="C209" s="395"/>
      <c r="D209" s="395"/>
      <c r="E209" s="395"/>
      <c r="F209" s="395"/>
      <c r="G209" s="395"/>
      <c r="H209" s="395"/>
      <c r="I209" s="395"/>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401" t="s">
        <v>2013</v>
      </c>
      <c r="C217" s="395"/>
      <c r="D217" s="395"/>
      <c r="E217" s="395"/>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2021-09-30T18:11:25Z</dcterms:modified>
</cp:coreProperties>
</file>