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US States\eps-california\InputData\bldgs\BCEU\"/>
    </mc:Choice>
  </mc:AlternateContent>
  <xr:revisionPtr revIDLastSave="0" documentId="13_ncr:1_{CF30653A-A06D-4FBE-9A5D-FC67D4715418}" xr6:coauthVersionLast="46" xr6:coauthVersionMax="46" xr10:uidLastSave="{00000000-0000-0000-0000-000000000000}"/>
  <bookViews>
    <workbookView xWindow="-108" yWindow="-17388" windowWidth="30936" windowHeight="16896" tabRatio="897" firstSheet="2" activeTab="2" xr2:uid="{00000000-000D-0000-FFFF-FFFF00000000}"/>
  </bookViews>
  <sheets>
    <sheet name="About" sheetId="1" r:id="rId1"/>
    <sheet name="Electricity-CEC Outlook BaseMid" sheetId="65" r:id="rId2"/>
    <sheet name="NaturalGas-CEC Outlook BaseMid" sheetId="66" r:id="rId3"/>
    <sheet name="AEO 2021 Pacific forecast" sheetId="75" r:id="rId4"/>
    <sheet name="E3-residential data" sheetId="40" r:id="rId5"/>
    <sheet name="E3-commercial data" sheetId="44" r:id="rId6"/>
    <sheet name="RMI - urban residential heating" sheetId="77" r:id="rId7"/>
    <sheet name="Residential Other Calcs" sheetId="64" r:id="rId8"/>
    <sheet name="Residential Appliances Calcs" sheetId="69" r:id="rId9"/>
    <sheet name="Commercial Calcs" sheetId="62" r:id="rId10"/>
    <sheet name="BCEU-commercial-heating" sheetId="21" r:id="rId11"/>
    <sheet name="BCEU-commercial-cooling" sheetId="14" r:id="rId12"/>
    <sheet name="BCEU-commercial-lighting" sheetId="15" r:id="rId13"/>
    <sheet name="BCEU-commercial-appl" sheetId="16" r:id="rId14"/>
    <sheet name="BCEU-commercial-other" sheetId="17" r:id="rId15"/>
    <sheet name="BCEU-urban-residential-appl" sheetId="12" r:id="rId16"/>
    <sheet name="BCEU-urban-residential-cooling" sheetId="20" r:id="rId17"/>
    <sheet name="BCEU-urban-residential-lighting" sheetId="11" r:id="rId18"/>
    <sheet name="BCEU-urban-residential-heating" sheetId="18" r:id="rId19"/>
    <sheet name="BCEU-urban-residential-other" sheetId="13" r:id="rId20"/>
    <sheet name="BCEU-rural-residential-heating" sheetId="74" r:id="rId21"/>
    <sheet name="BCEU-rural-residential-cooling" sheetId="70" r:id="rId22"/>
    <sheet name="BCEU-rural-residential-lighting" sheetId="71" r:id="rId23"/>
    <sheet name="BCEU-rural-residential-appl" sheetId="72" r:id="rId24"/>
    <sheet name="BCEU-rural-residential-other" sheetId="73" r:id="rId25"/>
    <sheet name="BCEU-all-envelope" sheetId="76" r:id="rId26"/>
  </sheets>
  <externalReferences>
    <externalReference r:id="rId27"/>
  </externalReferences>
  <definedNames>
    <definedName name="BTU_to_PJ">About!#REF!</definedName>
    <definedName name="GDE_to_BTU">#REF!</definedName>
    <definedName name="GWh_to_BTU">#REF!</definedName>
    <definedName name="Mtherm_to_BT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66" l="1"/>
  <c r="B61" i="66"/>
  <c r="B59" i="66"/>
  <c r="B58" i="66"/>
  <c r="B162" i="75"/>
  <c r="B166" i="75"/>
  <c r="C55" i="65"/>
  <c r="B37" i="44"/>
  <c r="B17" i="40"/>
  <c r="C17" i="40"/>
  <c r="B129" i="40"/>
  <c r="AI17" i="40"/>
  <c r="AH17" i="40"/>
  <c r="AG17" i="40"/>
  <c r="AF17" i="40"/>
  <c r="AE17" i="40"/>
  <c r="AD17" i="40"/>
  <c r="AC17" i="40"/>
  <c r="AB17" i="40"/>
  <c r="AA17" i="40"/>
  <c r="Z17" i="40"/>
  <c r="Y17" i="40"/>
  <c r="X17" i="40"/>
  <c r="W17" i="40"/>
  <c r="V17" i="40"/>
  <c r="U17" i="40"/>
  <c r="T17" i="40"/>
  <c r="S17" i="40"/>
  <c r="R17" i="40"/>
  <c r="Q17" i="40"/>
  <c r="P17" i="40"/>
  <c r="O17" i="40"/>
  <c r="N17" i="40"/>
  <c r="M17" i="40"/>
  <c r="L17" i="40"/>
  <c r="K17" i="40"/>
  <c r="J17" i="40"/>
  <c r="I17" i="40"/>
  <c r="H17" i="40"/>
  <c r="G17" i="40"/>
  <c r="F17" i="40"/>
  <c r="E17" i="40"/>
  <c r="D17" i="40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B7" i="18"/>
  <c r="B2" i="40" l="1"/>
  <c r="B2" i="64"/>
  <c r="D4" i="69" s="1"/>
  <c r="B2" i="62"/>
  <c r="U166" i="75"/>
  <c r="C54" i="65"/>
  <c r="C160" i="75"/>
  <c r="D160" i="75" s="1"/>
  <c r="E160" i="75" s="1"/>
  <c r="F160" i="75" s="1"/>
  <c r="G160" i="75" s="1"/>
  <c r="H160" i="75" s="1"/>
  <c r="I160" i="75" s="1"/>
  <c r="J160" i="75" s="1"/>
  <c r="K160" i="75" s="1"/>
  <c r="L160" i="75" s="1"/>
  <c r="M160" i="75" s="1"/>
  <c r="N160" i="75" s="1"/>
  <c r="O160" i="75" s="1"/>
  <c r="P160" i="75" s="1"/>
  <c r="Q160" i="75" s="1"/>
  <c r="R160" i="75" s="1"/>
  <c r="S160" i="75" s="1"/>
  <c r="T160" i="75" s="1"/>
  <c r="U160" i="75" s="1"/>
  <c r="C162" i="75"/>
  <c r="D162" i="75"/>
  <c r="E162" i="75"/>
  <c r="F162" i="75"/>
  <c r="G162" i="75"/>
  <c r="H162" i="75"/>
  <c r="I162" i="75"/>
  <c r="J162" i="75"/>
  <c r="K162" i="75"/>
  <c r="L162" i="75"/>
  <c r="M162" i="75"/>
  <c r="N162" i="75"/>
  <c r="O162" i="75"/>
  <c r="P162" i="75"/>
  <c r="Q162" i="75"/>
  <c r="R162" i="75"/>
  <c r="S162" i="75"/>
  <c r="T162" i="75"/>
  <c r="U162" i="75"/>
  <c r="B163" i="75"/>
  <c r="C163" i="75"/>
  <c r="D163" i="75"/>
  <c r="E163" i="75"/>
  <c r="F163" i="75"/>
  <c r="G163" i="75"/>
  <c r="H163" i="75"/>
  <c r="I163" i="75"/>
  <c r="J163" i="75"/>
  <c r="K163" i="75"/>
  <c r="L163" i="75"/>
  <c r="M163" i="75"/>
  <c r="N163" i="75"/>
  <c r="O163" i="75"/>
  <c r="P163" i="75"/>
  <c r="Q163" i="75"/>
  <c r="R163" i="75"/>
  <c r="S163" i="75"/>
  <c r="T163" i="75"/>
  <c r="U163" i="75"/>
  <c r="C166" i="75"/>
  <c r="D166" i="75"/>
  <c r="E166" i="75"/>
  <c r="F166" i="75"/>
  <c r="G166" i="75"/>
  <c r="H166" i="75"/>
  <c r="I166" i="75"/>
  <c r="J166" i="75"/>
  <c r="K166" i="75"/>
  <c r="L166" i="75"/>
  <c r="M166" i="75"/>
  <c r="N166" i="75"/>
  <c r="O166" i="75"/>
  <c r="P166" i="75"/>
  <c r="Q166" i="75"/>
  <c r="R166" i="75"/>
  <c r="S166" i="75"/>
  <c r="T166" i="75"/>
  <c r="B167" i="75"/>
  <c r="C167" i="75"/>
  <c r="D167" i="75"/>
  <c r="E167" i="75"/>
  <c r="F167" i="75"/>
  <c r="G167" i="75"/>
  <c r="H167" i="75"/>
  <c r="I167" i="75"/>
  <c r="J167" i="75"/>
  <c r="K167" i="75"/>
  <c r="L167" i="75"/>
  <c r="M167" i="75"/>
  <c r="N167" i="75"/>
  <c r="O167" i="75"/>
  <c r="P167" i="75"/>
  <c r="Q167" i="75"/>
  <c r="R167" i="75"/>
  <c r="S167" i="75"/>
  <c r="T167" i="75"/>
  <c r="U167" i="75"/>
  <c r="M55" i="66"/>
  <c r="L55" i="66"/>
  <c r="K55" i="66"/>
  <c r="J55" i="66"/>
  <c r="I55" i="66"/>
  <c r="H55" i="66"/>
  <c r="G55" i="66"/>
  <c r="F55" i="66"/>
  <c r="E55" i="66"/>
  <c r="D55" i="66"/>
  <c r="C55" i="66"/>
  <c r="M54" i="66"/>
  <c r="L54" i="66"/>
  <c r="K54" i="66"/>
  <c r="J54" i="66"/>
  <c r="I54" i="66"/>
  <c r="H54" i="66"/>
  <c r="G54" i="66"/>
  <c r="F54" i="66"/>
  <c r="E54" i="66"/>
  <c r="D54" i="66"/>
  <c r="C54" i="66"/>
  <c r="D55" i="65"/>
  <c r="E55" i="65"/>
  <c r="F55" i="65"/>
  <c r="G55" i="65"/>
  <c r="H55" i="65"/>
  <c r="I55" i="65"/>
  <c r="J55" i="65"/>
  <c r="K55" i="65"/>
  <c r="L55" i="65"/>
  <c r="M55" i="65"/>
  <c r="D54" i="65"/>
  <c r="E54" i="65"/>
  <c r="F54" i="65"/>
  <c r="G54" i="65"/>
  <c r="H54" i="65"/>
  <c r="I54" i="65"/>
  <c r="J54" i="65"/>
  <c r="K54" i="65"/>
  <c r="L54" i="65"/>
  <c r="M54" i="65"/>
  <c r="A49" i="69"/>
  <c r="A50" i="69"/>
  <c r="B50" i="69"/>
  <c r="C50" i="69"/>
  <c r="D50" i="69"/>
  <c r="E50" i="69"/>
  <c r="F50" i="69"/>
  <c r="G50" i="69"/>
  <c r="H50" i="69"/>
  <c r="I50" i="69"/>
  <c r="J50" i="69"/>
  <c r="K50" i="69"/>
  <c r="L50" i="69"/>
  <c r="M50" i="69"/>
  <c r="N50" i="69"/>
  <c r="O50" i="69"/>
  <c r="P50" i="69"/>
  <c r="Q50" i="69"/>
  <c r="R50" i="69"/>
  <c r="S50" i="69"/>
  <c r="T50" i="69"/>
  <c r="U50" i="69"/>
  <c r="V50" i="69"/>
  <c r="W50" i="69"/>
  <c r="X50" i="69"/>
  <c r="Y50" i="69"/>
  <c r="Z50" i="69"/>
  <c r="AA50" i="69"/>
  <c r="AB50" i="69"/>
  <c r="AC50" i="69"/>
  <c r="AD50" i="69"/>
  <c r="AE50" i="69"/>
  <c r="AF50" i="69"/>
  <c r="AG50" i="69"/>
  <c r="AH50" i="69"/>
  <c r="AI50" i="69"/>
  <c r="A51" i="69"/>
  <c r="B51" i="69"/>
  <c r="C51" i="69"/>
  <c r="D51" i="69"/>
  <c r="E51" i="69"/>
  <c r="F51" i="69"/>
  <c r="G51" i="69"/>
  <c r="H51" i="69"/>
  <c r="I51" i="69"/>
  <c r="J51" i="69"/>
  <c r="K51" i="69"/>
  <c r="L51" i="69"/>
  <c r="M51" i="69"/>
  <c r="N51" i="69"/>
  <c r="O51" i="69"/>
  <c r="P51" i="69"/>
  <c r="Q51" i="69"/>
  <c r="R51" i="69"/>
  <c r="S51" i="69"/>
  <c r="T51" i="69"/>
  <c r="U51" i="69"/>
  <c r="V51" i="69"/>
  <c r="W51" i="69"/>
  <c r="X51" i="69"/>
  <c r="Y51" i="69"/>
  <c r="Z51" i="69"/>
  <c r="AA51" i="69"/>
  <c r="AB51" i="69"/>
  <c r="AC51" i="69"/>
  <c r="AD51" i="69"/>
  <c r="AE51" i="69"/>
  <c r="AF51" i="69"/>
  <c r="AG51" i="69"/>
  <c r="AH51" i="69"/>
  <c r="AI51" i="69"/>
  <c r="A52" i="69"/>
  <c r="B52" i="69"/>
  <c r="C52" i="69"/>
  <c r="D52" i="69"/>
  <c r="E52" i="69"/>
  <c r="F52" i="69"/>
  <c r="G52" i="69"/>
  <c r="H52" i="69"/>
  <c r="I52" i="69"/>
  <c r="J52" i="69"/>
  <c r="K52" i="69"/>
  <c r="L52" i="69"/>
  <c r="M52" i="69"/>
  <c r="N52" i="69"/>
  <c r="O52" i="69"/>
  <c r="P52" i="69"/>
  <c r="Q52" i="69"/>
  <c r="R52" i="69"/>
  <c r="S52" i="69"/>
  <c r="T52" i="69"/>
  <c r="U52" i="69"/>
  <c r="V52" i="69"/>
  <c r="W52" i="69"/>
  <c r="X52" i="69"/>
  <c r="Y52" i="69"/>
  <c r="Z52" i="69"/>
  <c r="AA52" i="69"/>
  <c r="AB52" i="69"/>
  <c r="AC52" i="69"/>
  <c r="AD52" i="69"/>
  <c r="AE52" i="69"/>
  <c r="AF52" i="69"/>
  <c r="AG52" i="69"/>
  <c r="AH52" i="69"/>
  <c r="AI52" i="69"/>
  <c r="A53" i="69"/>
  <c r="B53" i="69"/>
  <c r="C53" i="69"/>
  <c r="D53" i="69"/>
  <c r="E53" i="69"/>
  <c r="F53" i="69"/>
  <c r="G53" i="69"/>
  <c r="H53" i="69"/>
  <c r="I53" i="69"/>
  <c r="J53" i="69"/>
  <c r="K53" i="69"/>
  <c r="L53" i="69"/>
  <c r="M53" i="69"/>
  <c r="N53" i="69"/>
  <c r="O53" i="69"/>
  <c r="P53" i="69"/>
  <c r="Q53" i="69"/>
  <c r="R53" i="69"/>
  <c r="S53" i="69"/>
  <c r="T53" i="69"/>
  <c r="U53" i="69"/>
  <c r="V53" i="69"/>
  <c r="W53" i="69"/>
  <c r="X53" i="69"/>
  <c r="Y53" i="69"/>
  <c r="Z53" i="69"/>
  <c r="AA53" i="69"/>
  <c r="AB53" i="69"/>
  <c r="AC53" i="69"/>
  <c r="AD53" i="69"/>
  <c r="AE53" i="69"/>
  <c r="AF53" i="69"/>
  <c r="AG53" i="69"/>
  <c r="AH53" i="69"/>
  <c r="AI53" i="69"/>
  <c r="A54" i="69"/>
  <c r="B54" i="69"/>
  <c r="C54" i="69"/>
  <c r="D54" i="69"/>
  <c r="E54" i="69"/>
  <c r="F54" i="69"/>
  <c r="G54" i="69"/>
  <c r="H54" i="69"/>
  <c r="I54" i="69"/>
  <c r="J54" i="69"/>
  <c r="K54" i="69"/>
  <c r="L54" i="69"/>
  <c r="M54" i="69"/>
  <c r="N54" i="69"/>
  <c r="O54" i="69"/>
  <c r="P54" i="69"/>
  <c r="Q54" i="69"/>
  <c r="R54" i="69"/>
  <c r="S54" i="69"/>
  <c r="T54" i="69"/>
  <c r="U54" i="69"/>
  <c r="V54" i="69"/>
  <c r="W54" i="69"/>
  <c r="X54" i="69"/>
  <c r="Y54" i="69"/>
  <c r="Z54" i="69"/>
  <c r="AA54" i="69"/>
  <c r="AB54" i="69"/>
  <c r="AC54" i="69"/>
  <c r="AD54" i="69"/>
  <c r="AE54" i="69"/>
  <c r="AF54" i="69"/>
  <c r="AG54" i="69"/>
  <c r="AH54" i="69"/>
  <c r="AI54" i="69"/>
  <c r="A55" i="69"/>
  <c r="B55" i="69"/>
  <c r="C55" i="69"/>
  <c r="D55" i="69"/>
  <c r="E55" i="69"/>
  <c r="F55" i="69"/>
  <c r="G55" i="69"/>
  <c r="H55" i="69"/>
  <c r="I55" i="69"/>
  <c r="J55" i="69"/>
  <c r="K55" i="69"/>
  <c r="L55" i="69"/>
  <c r="M55" i="69"/>
  <c r="N55" i="69"/>
  <c r="O55" i="69"/>
  <c r="P55" i="69"/>
  <c r="Q55" i="69"/>
  <c r="R55" i="69"/>
  <c r="S55" i="69"/>
  <c r="T55" i="69"/>
  <c r="U55" i="69"/>
  <c r="V55" i="69"/>
  <c r="W55" i="69"/>
  <c r="X55" i="69"/>
  <c r="Y55" i="69"/>
  <c r="Z55" i="69"/>
  <c r="AA55" i="69"/>
  <c r="AB55" i="69"/>
  <c r="AC55" i="69"/>
  <c r="AD55" i="69"/>
  <c r="AE55" i="69"/>
  <c r="AF55" i="69"/>
  <c r="AG55" i="69"/>
  <c r="AH55" i="69"/>
  <c r="AI55" i="69"/>
  <c r="A56" i="69"/>
  <c r="B56" i="69"/>
  <c r="C56" i="69"/>
  <c r="D56" i="69"/>
  <c r="E56" i="69"/>
  <c r="F56" i="69"/>
  <c r="G56" i="69"/>
  <c r="H56" i="69"/>
  <c r="I56" i="69"/>
  <c r="J56" i="69"/>
  <c r="K56" i="69"/>
  <c r="L56" i="69"/>
  <c r="M56" i="69"/>
  <c r="N56" i="69"/>
  <c r="O56" i="69"/>
  <c r="P56" i="69"/>
  <c r="Q56" i="69"/>
  <c r="R56" i="69"/>
  <c r="S56" i="69"/>
  <c r="T56" i="69"/>
  <c r="U56" i="69"/>
  <c r="V56" i="69"/>
  <c r="W56" i="69"/>
  <c r="X56" i="69"/>
  <c r="Y56" i="69"/>
  <c r="Z56" i="69"/>
  <c r="AA56" i="69"/>
  <c r="AB56" i="69"/>
  <c r="AC56" i="69"/>
  <c r="AD56" i="69"/>
  <c r="AE56" i="69"/>
  <c r="AF56" i="69"/>
  <c r="AG56" i="69"/>
  <c r="AH56" i="69"/>
  <c r="AI56" i="69"/>
  <c r="A57" i="69"/>
  <c r="B57" i="69"/>
  <c r="C57" i="69"/>
  <c r="D57" i="69"/>
  <c r="E57" i="69"/>
  <c r="F57" i="69"/>
  <c r="G57" i="69"/>
  <c r="H57" i="69"/>
  <c r="I57" i="69"/>
  <c r="J57" i="69"/>
  <c r="K57" i="69"/>
  <c r="L57" i="69"/>
  <c r="M57" i="69"/>
  <c r="N57" i="69"/>
  <c r="O57" i="69"/>
  <c r="P57" i="69"/>
  <c r="Q57" i="69"/>
  <c r="R57" i="69"/>
  <c r="S57" i="69"/>
  <c r="T57" i="69"/>
  <c r="U57" i="69"/>
  <c r="V57" i="69"/>
  <c r="W57" i="69"/>
  <c r="X57" i="69"/>
  <c r="Y57" i="69"/>
  <c r="Z57" i="69"/>
  <c r="AA57" i="69"/>
  <c r="AB57" i="69"/>
  <c r="AC57" i="69"/>
  <c r="AD57" i="69"/>
  <c r="AE57" i="69"/>
  <c r="AF57" i="69"/>
  <c r="AG57" i="69"/>
  <c r="AH57" i="69"/>
  <c r="AI57" i="69"/>
  <c r="A19" i="69"/>
  <c r="A20" i="69"/>
  <c r="B20" i="69"/>
  <c r="C20" i="69"/>
  <c r="D20" i="69"/>
  <c r="E20" i="69"/>
  <c r="F20" i="69"/>
  <c r="G20" i="69"/>
  <c r="H20" i="69"/>
  <c r="I20" i="69"/>
  <c r="J20" i="69"/>
  <c r="K20" i="69"/>
  <c r="L20" i="69"/>
  <c r="M20" i="69"/>
  <c r="N20" i="69"/>
  <c r="O20" i="69"/>
  <c r="P20" i="69"/>
  <c r="Q20" i="69"/>
  <c r="R20" i="69"/>
  <c r="S20" i="69"/>
  <c r="T20" i="69"/>
  <c r="U20" i="69"/>
  <c r="V20" i="69"/>
  <c r="W20" i="69"/>
  <c r="X20" i="69"/>
  <c r="Y20" i="69"/>
  <c r="Z20" i="69"/>
  <c r="AA20" i="69"/>
  <c r="AB20" i="69"/>
  <c r="AC20" i="69"/>
  <c r="AD20" i="69"/>
  <c r="AE20" i="69"/>
  <c r="AF20" i="69"/>
  <c r="AG20" i="69"/>
  <c r="AH20" i="69"/>
  <c r="AI20" i="69"/>
  <c r="A21" i="69"/>
  <c r="B21" i="69"/>
  <c r="C21" i="69"/>
  <c r="D21" i="69"/>
  <c r="E21" i="69"/>
  <c r="F21" i="69"/>
  <c r="G21" i="69"/>
  <c r="H21" i="69"/>
  <c r="I21" i="69"/>
  <c r="J21" i="69"/>
  <c r="K21" i="69"/>
  <c r="L21" i="69"/>
  <c r="M21" i="69"/>
  <c r="N21" i="69"/>
  <c r="O21" i="69"/>
  <c r="P21" i="69"/>
  <c r="Q21" i="69"/>
  <c r="R21" i="69"/>
  <c r="S21" i="69"/>
  <c r="T21" i="69"/>
  <c r="U21" i="69"/>
  <c r="V21" i="69"/>
  <c r="W21" i="69"/>
  <c r="X21" i="69"/>
  <c r="Y21" i="69"/>
  <c r="Z21" i="69"/>
  <c r="AA21" i="69"/>
  <c r="AB21" i="69"/>
  <c r="AC21" i="69"/>
  <c r="AD21" i="69"/>
  <c r="AE21" i="69"/>
  <c r="AF21" i="69"/>
  <c r="AG21" i="69"/>
  <c r="AH21" i="69"/>
  <c r="AI21" i="69"/>
  <c r="A22" i="69"/>
  <c r="B22" i="69"/>
  <c r="C22" i="69"/>
  <c r="D22" i="69"/>
  <c r="E22" i="69"/>
  <c r="F22" i="69"/>
  <c r="G22" i="69"/>
  <c r="H22" i="69"/>
  <c r="I22" i="69"/>
  <c r="J22" i="69"/>
  <c r="K22" i="69"/>
  <c r="L22" i="69"/>
  <c r="M22" i="69"/>
  <c r="N22" i="69"/>
  <c r="O22" i="69"/>
  <c r="P22" i="69"/>
  <c r="Q22" i="69"/>
  <c r="R22" i="69"/>
  <c r="S22" i="69"/>
  <c r="T22" i="69"/>
  <c r="U22" i="69"/>
  <c r="V22" i="69"/>
  <c r="W22" i="69"/>
  <c r="X22" i="69"/>
  <c r="Y22" i="69"/>
  <c r="Z22" i="69"/>
  <c r="AA22" i="69"/>
  <c r="AB22" i="69"/>
  <c r="AC22" i="69"/>
  <c r="AD22" i="69"/>
  <c r="AE22" i="69"/>
  <c r="AF22" i="69"/>
  <c r="AG22" i="69"/>
  <c r="AH22" i="69"/>
  <c r="AI22" i="69"/>
  <c r="A23" i="69"/>
  <c r="B23" i="69"/>
  <c r="C23" i="69"/>
  <c r="D23" i="69"/>
  <c r="E23" i="69"/>
  <c r="F23" i="69"/>
  <c r="G23" i="69"/>
  <c r="H23" i="69"/>
  <c r="I23" i="69"/>
  <c r="J23" i="69"/>
  <c r="K23" i="69"/>
  <c r="L23" i="69"/>
  <c r="M23" i="69"/>
  <c r="N23" i="69"/>
  <c r="O23" i="69"/>
  <c r="P23" i="69"/>
  <c r="Q23" i="69"/>
  <c r="R23" i="69"/>
  <c r="S23" i="69"/>
  <c r="T23" i="69"/>
  <c r="U23" i="69"/>
  <c r="V23" i="69"/>
  <c r="W23" i="69"/>
  <c r="X23" i="69"/>
  <c r="Y23" i="69"/>
  <c r="Z23" i="69"/>
  <c r="AA23" i="69"/>
  <c r="AB23" i="69"/>
  <c r="AC23" i="69"/>
  <c r="AD23" i="69"/>
  <c r="AE23" i="69"/>
  <c r="AF23" i="69"/>
  <c r="AG23" i="69"/>
  <c r="AH23" i="69"/>
  <c r="AI23" i="69"/>
  <c r="A24" i="69"/>
  <c r="B24" i="69"/>
  <c r="C24" i="69"/>
  <c r="D24" i="69"/>
  <c r="E24" i="69"/>
  <c r="F24" i="69"/>
  <c r="G24" i="69"/>
  <c r="H24" i="69"/>
  <c r="I24" i="69"/>
  <c r="J24" i="69"/>
  <c r="K24" i="69"/>
  <c r="L24" i="69"/>
  <c r="M24" i="69"/>
  <c r="N24" i="69"/>
  <c r="O24" i="69"/>
  <c r="P24" i="69"/>
  <c r="Q24" i="69"/>
  <c r="R24" i="69"/>
  <c r="S24" i="69"/>
  <c r="T24" i="69"/>
  <c r="U24" i="69"/>
  <c r="V24" i="69"/>
  <c r="W24" i="69"/>
  <c r="X24" i="69"/>
  <c r="Y24" i="69"/>
  <c r="Z24" i="69"/>
  <c r="AA24" i="69"/>
  <c r="AB24" i="69"/>
  <c r="AC24" i="69"/>
  <c r="AD24" i="69"/>
  <c r="AE24" i="69"/>
  <c r="AF24" i="69"/>
  <c r="AG24" i="69"/>
  <c r="AH24" i="69"/>
  <c r="AI24" i="69"/>
  <c r="A25" i="69"/>
  <c r="B25" i="69"/>
  <c r="C25" i="69"/>
  <c r="D25" i="69"/>
  <c r="E25" i="69"/>
  <c r="F25" i="69"/>
  <c r="G25" i="69"/>
  <c r="H25" i="69"/>
  <c r="I25" i="69"/>
  <c r="J25" i="69"/>
  <c r="K25" i="69"/>
  <c r="L25" i="69"/>
  <c r="M25" i="69"/>
  <c r="N25" i="69"/>
  <c r="O25" i="69"/>
  <c r="P25" i="69"/>
  <c r="Q25" i="69"/>
  <c r="R25" i="69"/>
  <c r="S25" i="69"/>
  <c r="T25" i="69"/>
  <c r="U25" i="69"/>
  <c r="V25" i="69"/>
  <c r="W25" i="69"/>
  <c r="X25" i="69"/>
  <c r="Y25" i="69"/>
  <c r="Z25" i="69"/>
  <c r="AA25" i="69"/>
  <c r="AB25" i="69"/>
  <c r="AC25" i="69"/>
  <c r="AD25" i="69"/>
  <c r="AE25" i="69"/>
  <c r="AF25" i="69"/>
  <c r="AG25" i="69"/>
  <c r="AH25" i="69"/>
  <c r="AI25" i="69"/>
  <c r="A26" i="69"/>
  <c r="B26" i="69"/>
  <c r="C26" i="69"/>
  <c r="D26" i="69"/>
  <c r="E26" i="69"/>
  <c r="F26" i="69"/>
  <c r="G26" i="69"/>
  <c r="H26" i="69"/>
  <c r="I26" i="69"/>
  <c r="J26" i="69"/>
  <c r="K26" i="69"/>
  <c r="L26" i="69"/>
  <c r="M26" i="69"/>
  <c r="N26" i="69"/>
  <c r="O26" i="69"/>
  <c r="P26" i="69"/>
  <c r="Q26" i="69"/>
  <c r="R26" i="69"/>
  <c r="S26" i="69"/>
  <c r="T26" i="69"/>
  <c r="U26" i="69"/>
  <c r="V26" i="69"/>
  <c r="W26" i="69"/>
  <c r="X26" i="69"/>
  <c r="Y26" i="69"/>
  <c r="Z26" i="69"/>
  <c r="AA26" i="69"/>
  <c r="AB26" i="69"/>
  <c r="AC26" i="69"/>
  <c r="AD26" i="69"/>
  <c r="AE26" i="69"/>
  <c r="AF26" i="69"/>
  <c r="AG26" i="69"/>
  <c r="AH26" i="69"/>
  <c r="AI26" i="69"/>
  <c r="A27" i="69"/>
  <c r="B27" i="69"/>
  <c r="C27" i="69"/>
  <c r="D27" i="69"/>
  <c r="E27" i="69"/>
  <c r="F27" i="69"/>
  <c r="G27" i="69"/>
  <c r="H27" i="69"/>
  <c r="I27" i="69"/>
  <c r="J27" i="69"/>
  <c r="K27" i="69"/>
  <c r="L27" i="69"/>
  <c r="M27" i="69"/>
  <c r="N27" i="69"/>
  <c r="O27" i="69"/>
  <c r="P27" i="69"/>
  <c r="Q27" i="69"/>
  <c r="R27" i="69"/>
  <c r="S27" i="69"/>
  <c r="T27" i="69"/>
  <c r="U27" i="69"/>
  <c r="V27" i="69"/>
  <c r="W27" i="69"/>
  <c r="X27" i="69"/>
  <c r="Y27" i="69"/>
  <c r="Z27" i="69"/>
  <c r="AA27" i="69"/>
  <c r="AB27" i="69"/>
  <c r="AC27" i="69"/>
  <c r="AD27" i="69"/>
  <c r="AE27" i="69"/>
  <c r="AF27" i="69"/>
  <c r="AG27" i="69"/>
  <c r="AH27" i="69"/>
  <c r="AI27" i="69"/>
  <c r="A29" i="69"/>
  <c r="A30" i="69"/>
  <c r="B30" i="69"/>
  <c r="C30" i="69"/>
  <c r="D30" i="69"/>
  <c r="E30" i="69"/>
  <c r="F30" i="69"/>
  <c r="G30" i="69"/>
  <c r="H30" i="69"/>
  <c r="I30" i="69"/>
  <c r="J30" i="69"/>
  <c r="K30" i="69"/>
  <c r="L30" i="69"/>
  <c r="M30" i="69"/>
  <c r="N30" i="69"/>
  <c r="O30" i="69"/>
  <c r="P30" i="69"/>
  <c r="Q30" i="69"/>
  <c r="R30" i="69"/>
  <c r="S30" i="69"/>
  <c r="T30" i="69"/>
  <c r="U30" i="69"/>
  <c r="V30" i="69"/>
  <c r="W30" i="69"/>
  <c r="X30" i="69"/>
  <c r="Y30" i="69"/>
  <c r="Z30" i="69"/>
  <c r="AA30" i="69"/>
  <c r="AB30" i="69"/>
  <c r="AC30" i="69"/>
  <c r="AD30" i="69"/>
  <c r="AE30" i="69"/>
  <c r="AF30" i="69"/>
  <c r="AG30" i="69"/>
  <c r="AH30" i="69"/>
  <c r="AI30" i="69"/>
  <c r="A31" i="69"/>
  <c r="B31" i="69"/>
  <c r="C31" i="69"/>
  <c r="D31" i="69"/>
  <c r="E31" i="69"/>
  <c r="F31" i="69"/>
  <c r="G31" i="69"/>
  <c r="H31" i="69"/>
  <c r="I31" i="69"/>
  <c r="J31" i="69"/>
  <c r="K31" i="69"/>
  <c r="L31" i="69"/>
  <c r="M31" i="69"/>
  <c r="N31" i="69"/>
  <c r="O31" i="69"/>
  <c r="P31" i="69"/>
  <c r="Q31" i="69"/>
  <c r="R31" i="69"/>
  <c r="S31" i="69"/>
  <c r="T31" i="69"/>
  <c r="U31" i="69"/>
  <c r="V31" i="69"/>
  <c r="W31" i="69"/>
  <c r="X31" i="69"/>
  <c r="Y31" i="69"/>
  <c r="Z31" i="69"/>
  <c r="AA31" i="69"/>
  <c r="AB31" i="69"/>
  <c r="AC31" i="69"/>
  <c r="AD31" i="69"/>
  <c r="AE31" i="69"/>
  <c r="AF31" i="69"/>
  <c r="AG31" i="69"/>
  <c r="AH31" i="69"/>
  <c r="AI31" i="69"/>
  <c r="A32" i="69"/>
  <c r="B32" i="69"/>
  <c r="C32" i="69"/>
  <c r="D32" i="69"/>
  <c r="E32" i="69"/>
  <c r="F32" i="69"/>
  <c r="G32" i="69"/>
  <c r="H32" i="69"/>
  <c r="I32" i="69"/>
  <c r="J32" i="69"/>
  <c r="K32" i="69"/>
  <c r="L32" i="69"/>
  <c r="M32" i="69"/>
  <c r="N32" i="69"/>
  <c r="O32" i="69"/>
  <c r="P32" i="69"/>
  <c r="Q32" i="69"/>
  <c r="R32" i="69"/>
  <c r="S32" i="69"/>
  <c r="T32" i="69"/>
  <c r="U32" i="69"/>
  <c r="V32" i="69"/>
  <c r="W32" i="69"/>
  <c r="X32" i="69"/>
  <c r="Y32" i="69"/>
  <c r="Z32" i="69"/>
  <c r="AA32" i="69"/>
  <c r="AB32" i="69"/>
  <c r="AC32" i="69"/>
  <c r="AD32" i="69"/>
  <c r="AE32" i="69"/>
  <c r="AF32" i="69"/>
  <c r="AG32" i="69"/>
  <c r="AH32" i="69"/>
  <c r="AI32" i="69"/>
  <c r="A33" i="69"/>
  <c r="B33" i="69"/>
  <c r="C33" i="69"/>
  <c r="D33" i="69"/>
  <c r="E33" i="69"/>
  <c r="F33" i="69"/>
  <c r="G33" i="69"/>
  <c r="H33" i="69"/>
  <c r="I33" i="69"/>
  <c r="J33" i="69"/>
  <c r="K33" i="69"/>
  <c r="L33" i="69"/>
  <c r="M33" i="69"/>
  <c r="N33" i="69"/>
  <c r="O33" i="69"/>
  <c r="P33" i="69"/>
  <c r="Q33" i="69"/>
  <c r="R33" i="69"/>
  <c r="S33" i="69"/>
  <c r="T33" i="69"/>
  <c r="U33" i="69"/>
  <c r="V33" i="69"/>
  <c r="W33" i="69"/>
  <c r="X33" i="69"/>
  <c r="Y33" i="69"/>
  <c r="Z33" i="69"/>
  <c r="AA33" i="69"/>
  <c r="AB33" i="69"/>
  <c r="AC33" i="69"/>
  <c r="AD33" i="69"/>
  <c r="AE33" i="69"/>
  <c r="AF33" i="69"/>
  <c r="AG33" i="69"/>
  <c r="AH33" i="69"/>
  <c r="AI33" i="69"/>
  <c r="A34" i="69"/>
  <c r="B34" i="69"/>
  <c r="C34" i="69"/>
  <c r="D34" i="69"/>
  <c r="E34" i="69"/>
  <c r="F34" i="69"/>
  <c r="G34" i="69"/>
  <c r="H34" i="69"/>
  <c r="I34" i="69"/>
  <c r="J34" i="69"/>
  <c r="K34" i="69"/>
  <c r="L34" i="69"/>
  <c r="M34" i="69"/>
  <c r="N34" i="69"/>
  <c r="O34" i="69"/>
  <c r="P34" i="69"/>
  <c r="Q34" i="69"/>
  <c r="R34" i="69"/>
  <c r="S34" i="69"/>
  <c r="T34" i="69"/>
  <c r="U34" i="69"/>
  <c r="V34" i="69"/>
  <c r="W34" i="69"/>
  <c r="X34" i="69"/>
  <c r="Y34" i="69"/>
  <c r="Z34" i="69"/>
  <c r="AA34" i="69"/>
  <c r="AB34" i="69"/>
  <c r="AC34" i="69"/>
  <c r="AD34" i="69"/>
  <c r="AE34" i="69"/>
  <c r="AF34" i="69"/>
  <c r="AG34" i="69"/>
  <c r="AH34" i="69"/>
  <c r="AI34" i="69"/>
  <c r="A35" i="69"/>
  <c r="B35" i="69"/>
  <c r="C35" i="69"/>
  <c r="D35" i="69"/>
  <c r="E35" i="69"/>
  <c r="F35" i="69"/>
  <c r="G35" i="69"/>
  <c r="H35" i="69"/>
  <c r="I35" i="69"/>
  <c r="J35" i="69"/>
  <c r="K35" i="69"/>
  <c r="L35" i="69"/>
  <c r="M35" i="69"/>
  <c r="N35" i="69"/>
  <c r="O35" i="69"/>
  <c r="P35" i="69"/>
  <c r="Q35" i="69"/>
  <c r="R35" i="69"/>
  <c r="S35" i="69"/>
  <c r="T35" i="69"/>
  <c r="U35" i="69"/>
  <c r="V35" i="69"/>
  <c r="W35" i="69"/>
  <c r="X35" i="69"/>
  <c r="Y35" i="69"/>
  <c r="Z35" i="69"/>
  <c r="AA35" i="69"/>
  <c r="AB35" i="69"/>
  <c r="AC35" i="69"/>
  <c r="AD35" i="69"/>
  <c r="AE35" i="69"/>
  <c r="AF35" i="69"/>
  <c r="AG35" i="69"/>
  <c r="AH35" i="69"/>
  <c r="AI35" i="69"/>
  <c r="A36" i="69"/>
  <c r="B36" i="69"/>
  <c r="C36" i="69"/>
  <c r="D36" i="69"/>
  <c r="E36" i="69"/>
  <c r="F36" i="69"/>
  <c r="G36" i="69"/>
  <c r="H36" i="69"/>
  <c r="I36" i="69"/>
  <c r="J36" i="69"/>
  <c r="K36" i="69"/>
  <c r="L36" i="69"/>
  <c r="M36" i="69"/>
  <c r="N36" i="69"/>
  <c r="O36" i="69"/>
  <c r="P36" i="69"/>
  <c r="Q36" i="69"/>
  <c r="R36" i="69"/>
  <c r="S36" i="69"/>
  <c r="T36" i="69"/>
  <c r="U36" i="69"/>
  <c r="V36" i="69"/>
  <c r="W36" i="69"/>
  <c r="X36" i="69"/>
  <c r="Y36" i="69"/>
  <c r="Z36" i="69"/>
  <c r="AA36" i="69"/>
  <c r="AB36" i="69"/>
  <c r="AC36" i="69"/>
  <c r="AD36" i="69"/>
  <c r="AE36" i="69"/>
  <c r="AF36" i="69"/>
  <c r="AG36" i="69"/>
  <c r="AH36" i="69"/>
  <c r="AI36" i="69"/>
  <c r="A37" i="69"/>
  <c r="B37" i="69"/>
  <c r="C37" i="69"/>
  <c r="D37" i="69"/>
  <c r="E37" i="69"/>
  <c r="F37" i="69"/>
  <c r="G37" i="69"/>
  <c r="H37" i="69"/>
  <c r="I37" i="69"/>
  <c r="J37" i="69"/>
  <c r="K37" i="69"/>
  <c r="L37" i="69"/>
  <c r="M37" i="69"/>
  <c r="N37" i="69"/>
  <c r="O37" i="69"/>
  <c r="P37" i="69"/>
  <c r="Q37" i="69"/>
  <c r="R37" i="69"/>
  <c r="S37" i="69"/>
  <c r="T37" i="69"/>
  <c r="U37" i="69"/>
  <c r="V37" i="69"/>
  <c r="W37" i="69"/>
  <c r="X37" i="69"/>
  <c r="Y37" i="69"/>
  <c r="Z37" i="69"/>
  <c r="AA37" i="69"/>
  <c r="AB37" i="69"/>
  <c r="AC37" i="69"/>
  <c r="AD37" i="69"/>
  <c r="AE37" i="69"/>
  <c r="AF37" i="69"/>
  <c r="AG37" i="69"/>
  <c r="AH37" i="69"/>
  <c r="AI37" i="69"/>
  <c r="A39" i="69"/>
  <c r="A40" i="69"/>
  <c r="B40" i="69"/>
  <c r="C40" i="69"/>
  <c r="D40" i="69"/>
  <c r="E40" i="69"/>
  <c r="F40" i="69"/>
  <c r="G40" i="69"/>
  <c r="H40" i="69"/>
  <c r="I40" i="69"/>
  <c r="J40" i="69"/>
  <c r="K40" i="69"/>
  <c r="L40" i="69"/>
  <c r="M40" i="69"/>
  <c r="N40" i="69"/>
  <c r="O40" i="69"/>
  <c r="P40" i="69"/>
  <c r="Q40" i="69"/>
  <c r="R40" i="69"/>
  <c r="S40" i="69"/>
  <c r="T40" i="69"/>
  <c r="U40" i="69"/>
  <c r="V40" i="69"/>
  <c r="W40" i="69"/>
  <c r="X40" i="69"/>
  <c r="Y40" i="69"/>
  <c r="Z40" i="69"/>
  <c r="AA40" i="69"/>
  <c r="AB40" i="69"/>
  <c r="AC40" i="69"/>
  <c r="AD40" i="69"/>
  <c r="AE40" i="69"/>
  <c r="AF40" i="69"/>
  <c r="AG40" i="69"/>
  <c r="AH40" i="69"/>
  <c r="AI40" i="69"/>
  <c r="A41" i="69"/>
  <c r="B41" i="69"/>
  <c r="C41" i="69"/>
  <c r="D41" i="69"/>
  <c r="E41" i="69"/>
  <c r="F41" i="69"/>
  <c r="G41" i="69"/>
  <c r="H41" i="69"/>
  <c r="I41" i="69"/>
  <c r="J41" i="69"/>
  <c r="K41" i="69"/>
  <c r="L41" i="69"/>
  <c r="M41" i="69"/>
  <c r="N41" i="69"/>
  <c r="O41" i="69"/>
  <c r="P41" i="69"/>
  <c r="Q41" i="69"/>
  <c r="R41" i="69"/>
  <c r="S41" i="69"/>
  <c r="T41" i="69"/>
  <c r="U41" i="69"/>
  <c r="V41" i="69"/>
  <c r="W41" i="69"/>
  <c r="X41" i="69"/>
  <c r="Y41" i="69"/>
  <c r="Z41" i="69"/>
  <c r="AA41" i="69"/>
  <c r="AB41" i="69"/>
  <c r="AC41" i="69"/>
  <c r="AD41" i="69"/>
  <c r="AE41" i="69"/>
  <c r="AF41" i="69"/>
  <c r="AG41" i="69"/>
  <c r="AH41" i="69"/>
  <c r="AI41" i="69"/>
  <c r="A42" i="69"/>
  <c r="B42" i="69"/>
  <c r="C42" i="69"/>
  <c r="D42" i="69"/>
  <c r="E42" i="69"/>
  <c r="F42" i="69"/>
  <c r="G42" i="69"/>
  <c r="H42" i="69"/>
  <c r="I42" i="69"/>
  <c r="J42" i="69"/>
  <c r="K42" i="69"/>
  <c r="L42" i="69"/>
  <c r="M42" i="69"/>
  <c r="N42" i="69"/>
  <c r="O42" i="69"/>
  <c r="P42" i="69"/>
  <c r="Q42" i="69"/>
  <c r="R42" i="69"/>
  <c r="S42" i="69"/>
  <c r="T42" i="69"/>
  <c r="U42" i="69"/>
  <c r="V42" i="69"/>
  <c r="W42" i="69"/>
  <c r="X42" i="69"/>
  <c r="Y42" i="69"/>
  <c r="Z42" i="69"/>
  <c r="AA42" i="69"/>
  <c r="AB42" i="69"/>
  <c r="AC42" i="69"/>
  <c r="AD42" i="69"/>
  <c r="AE42" i="69"/>
  <c r="AF42" i="69"/>
  <c r="AG42" i="69"/>
  <c r="AH42" i="69"/>
  <c r="AI42" i="69"/>
  <c r="A43" i="69"/>
  <c r="B43" i="69"/>
  <c r="C43" i="69"/>
  <c r="D43" i="69"/>
  <c r="E43" i="69"/>
  <c r="F43" i="69"/>
  <c r="G43" i="69"/>
  <c r="H43" i="69"/>
  <c r="I43" i="69"/>
  <c r="J43" i="69"/>
  <c r="K43" i="69"/>
  <c r="L43" i="69"/>
  <c r="M43" i="69"/>
  <c r="N43" i="69"/>
  <c r="O43" i="69"/>
  <c r="P43" i="69"/>
  <c r="Q43" i="69"/>
  <c r="R43" i="69"/>
  <c r="S43" i="69"/>
  <c r="T43" i="69"/>
  <c r="U43" i="69"/>
  <c r="V43" i="69"/>
  <c r="W43" i="69"/>
  <c r="X43" i="69"/>
  <c r="Y43" i="69"/>
  <c r="Z43" i="69"/>
  <c r="AA43" i="69"/>
  <c r="AB43" i="69"/>
  <c r="AC43" i="69"/>
  <c r="AD43" i="69"/>
  <c r="AE43" i="69"/>
  <c r="AF43" i="69"/>
  <c r="AG43" i="69"/>
  <c r="AH43" i="69"/>
  <c r="AI43" i="69"/>
  <c r="A44" i="69"/>
  <c r="B44" i="69"/>
  <c r="C44" i="69"/>
  <c r="D44" i="69"/>
  <c r="E44" i="69"/>
  <c r="F44" i="69"/>
  <c r="G44" i="69"/>
  <c r="H44" i="69"/>
  <c r="I44" i="69"/>
  <c r="J44" i="69"/>
  <c r="K44" i="69"/>
  <c r="L44" i="69"/>
  <c r="M44" i="69"/>
  <c r="N44" i="69"/>
  <c r="O44" i="69"/>
  <c r="P44" i="69"/>
  <c r="Q44" i="69"/>
  <c r="R44" i="69"/>
  <c r="S44" i="69"/>
  <c r="T44" i="69"/>
  <c r="U44" i="69"/>
  <c r="V44" i="69"/>
  <c r="W44" i="69"/>
  <c r="X44" i="69"/>
  <c r="Y44" i="69"/>
  <c r="Z44" i="69"/>
  <c r="AA44" i="69"/>
  <c r="AB44" i="69"/>
  <c r="AC44" i="69"/>
  <c r="AD44" i="69"/>
  <c r="AE44" i="69"/>
  <c r="AF44" i="69"/>
  <c r="AG44" i="69"/>
  <c r="AH44" i="69"/>
  <c r="AI44" i="69"/>
  <c r="A45" i="69"/>
  <c r="B45" i="69"/>
  <c r="C45" i="69"/>
  <c r="D45" i="69"/>
  <c r="E45" i="69"/>
  <c r="F45" i="69"/>
  <c r="G45" i="69"/>
  <c r="H45" i="69"/>
  <c r="I45" i="69"/>
  <c r="J45" i="69"/>
  <c r="K45" i="69"/>
  <c r="L45" i="69"/>
  <c r="M45" i="69"/>
  <c r="N45" i="69"/>
  <c r="O45" i="69"/>
  <c r="P45" i="69"/>
  <c r="Q45" i="69"/>
  <c r="R45" i="69"/>
  <c r="S45" i="69"/>
  <c r="T45" i="69"/>
  <c r="U45" i="69"/>
  <c r="V45" i="69"/>
  <c r="W45" i="69"/>
  <c r="X45" i="69"/>
  <c r="Y45" i="69"/>
  <c r="Z45" i="69"/>
  <c r="AA45" i="69"/>
  <c r="AB45" i="69"/>
  <c r="AC45" i="69"/>
  <c r="AD45" i="69"/>
  <c r="AE45" i="69"/>
  <c r="AF45" i="69"/>
  <c r="AG45" i="69"/>
  <c r="AH45" i="69"/>
  <c r="AI45" i="69"/>
  <c r="A46" i="69"/>
  <c r="B46" i="69"/>
  <c r="C46" i="69"/>
  <c r="D46" i="69"/>
  <c r="E46" i="69"/>
  <c r="F46" i="69"/>
  <c r="G46" i="69"/>
  <c r="H46" i="69"/>
  <c r="I46" i="69"/>
  <c r="J46" i="69"/>
  <c r="K46" i="69"/>
  <c r="L46" i="69"/>
  <c r="M46" i="69"/>
  <c r="N46" i="69"/>
  <c r="O46" i="69"/>
  <c r="P46" i="69"/>
  <c r="Q46" i="69"/>
  <c r="R46" i="69"/>
  <c r="S46" i="69"/>
  <c r="T46" i="69"/>
  <c r="U46" i="69"/>
  <c r="V46" i="69"/>
  <c r="W46" i="69"/>
  <c r="X46" i="69"/>
  <c r="Y46" i="69"/>
  <c r="Z46" i="69"/>
  <c r="AA46" i="69"/>
  <c r="AB46" i="69"/>
  <c r="AC46" i="69"/>
  <c r="AD46" i="69"/>
  <c r="AE46" i="69"/>
  <c r="AF46" i="69"/>
  <c r="AG46" i="69"/>
  <c r="AH46" i="69"/>
  <c r="AI46" i="69"/>
  <c r="A47" i="69"/>
  <c r="B47" i="69"/>
  <c r="C47" i="69"/>
  <c r="D47" i="69"/>
  <c r="E47" i="69"/>
  <c r="F47" i="69"/>
  <c r="G47" i="69"/>
  <c r="H47" i="69"/>
  <c r="I47" i="69"/>
  <c r="J47" i="69"/>
  <c r="K47" i="69"/>
  <c r="L47" i="69"/>
  <c r="M47" i="69"/>
  <c r="N47" i="69"/>
  <c r="O47" i="69"/>
  <c r="P47" i="69"/>
  <c r="Q47" i="69"/>
  <c r="R47" i="69"/>
  <c r="S47" i="69"/>
  <c r="T47" i="69"/>
  <c r="U47" i="69"/>
  <c r="V47" i="69"/>
  <c r="W47" i="69"/>
  <c r="X47" i="69"/>
  <c r="Y47" i="69"/>
  <c r="Z47" i="69"/>
  <c r="AA47" i="69"/>
  <c r="AB47" i="69"/>
  <c r="AC47" i="69"/>
  <c r="AD47" i="69"/>
  <c r="AE47" i="69"/>
  <c r="AF47" i="69"/>
  <c r="AG47" i="69"/>
  <c r="AH47" i="69"/>
  <c r="AI47" i="69"/>
  <c r="A8" i="69"/>
  <c r="A9" i="69"/>
  <c r="B9" i="69"/>
  <c r="C9" i="69"/>
  <c r="D9" i="69"/>
  <c r="E9" i="69"/>
  <c r="F9" i="69"/>
  <c r="G9" i="69"/>
  <c r="H9" i="69"/>
  <c r="I9" i="69"/>
  <c r="J9" i="69"/>
  <c r="K9" i="69"/>
  <c r="L9" i="69"/>
  <c r="M9" i="69"/>
  <c r="N9" i="69"/>
  <c r="O9" i="69"/>
  <c r="P9" i="69"/>
  <c r="Q9" i="69"/>
  <c r="R9" i="69"/>
  <c r="S9" i="69"/>
  <c r="T9" i="69"/>
  <c r="U9" i="69"/>
  <c r="V9" i="69"/>
  <c r="W9" i="69"/>
  <c r="X9" i="69"/>
  <c r="Y9" i="69"/>
  <c r="Z9" i="69"/>
  <c r="AA9" i="69"/>
  <c r="AB9" i="69"/>
  <c r="AC9" i="69"/>
  <c r="AD9" i="69"/>
  <c r="AE9" i="69"/>
  <c r="AF9" i="69"/>
  <c r="AG9" i="69"/>
  <c r="AH9" i="69"/>
  <c r="AI9" i="69"/>
  <c r="A10" i="69"/>
  <c r="B10" i="69"/>
  <c r="C10" i="69"/>
  <c r="D10" i="69"/>
  <c r="E10" i="69"/>
  <c r="F10" i="69"/>
  <c r="G10" i="69"/>
  <c r="H10" i="69"/>
  <c r="I10" i="69"/>
  <c r="J10" i="69"/>
  <c r="K10" i="69"/>
  <c r="L10" i="69"/>
  <c r="M10" i="69"/>
  <c r="N10" i="69"/>
  <c r="O10" i="69"/>
  <c r="P10" i="69"/>
  <c r="Q10" i="69"/>
  <c r="R10" i="69"/>
  <c r="S10" i="69"/>
  <c r="T10" i="69"/>
  <c r="U10" i="69"/>
  <c r="V10" i="69"/>
  <c r="W10" i="69"/>
  <c r="X10" i="69"/>
  <c r="Y10" i="69"/>
  <c r="Z10" i="69"/>
  <c r="AA10" i="69"/>
  <c r="AB10" i="69"/>
  <c r="AC10" i="69"/>
  <c r="AD10" i="69"/>
  <c r="AE10" i="69"/>
  <c r="AF10" i="69"/>
  <c r="AG10" i="69"/>
  <c r="AH10" i="69"/>
  <c r="AI10" i="69"/>
  <c r="A11" i="69"/>
  <c r="B11" i="69"/>
  <c r="C11" i="69"/>
  <c r="D11" i="69"/>
  <c r="E11" i="69"/>
  <c r="F11" i="69"/>
  <c r="G11" i="69"/>
  <c r="H11" i="69"/>
  <c r="I11" i="69"/>
  <c r="J11" i="69"/>
  <c r="K11" i="69"/>
  <c r="L11" i="69"/>
  <c r="M11" i="69"/>
  <c r="N11" i="69"/>
  <c r="O11" i="69"/>
  <c r="P11" i="69"/>
  <c r="Q11" i="69"/>
  <c r="R11" i="69"/>
  <c r="S11" i="69"/>
  <c r="T11" i="69"/>
  <c r="U11" i="69"/>
  <c r="V11" i="69"/>
  <c r="W11" i="69"/>
  <c r="X11" i="69"/>
  <c r="Y11" i="69"/>
  <c r="Z11" i="69"/>
  <c r="AA11" i="69"/>
  <c r="AB11" i="69"/>
  <c r="AC11" i="69"/>
  <c r="AD11" i="69"/>
  <c r="AE11" i="69"/>
  <c r="AF11" i="69"/>
  <c r="AG11" i="69"/>
  <c r="AH11" i="69"/>
  <c r="AI11" i="69"/>
  <c r="A12" i="69"/>
  <c r="B12" i="69"/>
  <c r="C12" i="69"/>
  <c r="D12" i="69"/>
  <c r="E12" i="69"/>
  <c r="F12" i="69"/>
  <c r="G12" i="69"/>
  <c r="H12" i="69"/>
  <c r="I12" i="69"/>
  <c r="J12" i="69"/>
  <c r="K12" i="69"/>
  <c r="L12" i="69"/>
  <c r="M12" i="69"/>
  <c r="N12" i="69"/>
  <c r="O12" i="69"/>
  <c r="P12" i="69"/>
  <c r="Q12" i="69"/>
  <c r="R12" i="69"/>
  <c r="S12" i="69"/>
  <c r="T12" i="69"/>
  <c r="U12" i="69"/>
  <c r="V12" i="69"/>
  <c r="W12" i="69"/>
  <c r="X12" i="69"/>
  <c r="Y12" i="69"/>
  <c r="Z12" i="69"/>
  <c r="AA12" i="69"/>
  <c r="AB12" i="69"/>
  <c r="AC12" i="69"/>
  <c r="AD12" i="69"/>
  <c r="AE12" i="69"/>
  <c r="AF12" i="69"/>
  <c r="AG12" i="69"/>
  <c r="AH12" i="69"/>
  <c r="AI12" i="69"/>
  <c r="A13" i="69"/>
  <c r="B13" i="69"/>
  <c r="C13" i="69"/>
  <c r="D13" i="69"/>
  <c r="E13" i="69"/>
  <c r="F13" i="69"/>
  <c r="G13" i="69"/>
  <c r="H13" i="69"/>
  <c r="I13" i="69"/>
  <c r="J13" i="69"/>
  <c r="K13" i="69"/>
  <c r="L13" i="69"/>
  <c r="M13" i="69"/>
  <c r="N13" i="69"/>
  <c r="O13" i="69"/>
  <c r="P13" i="69"/>
  <c r="Q13" i="69"/>
  <c r="R13" i="69"/>
  <c r="S13" i="69"/>
  <c r="T13" i="69"/>
  <c r="U13" i="69"/>
  <c r="V13" i="69"/>
  <c r="W13" i="69"/>
  <c r="X13" i="69"/>
  <c r="Y13" i="69"/>
  <c r="Z13" i="69"/>
  <c r="AA13" i="69"/>
  <c r="AB13" i="69"/>
  <c r="AC13" i="69"/>
  <c r="AD13" i="69"/>
  <c r="AE13" i="69"/>
  <c r="AF13" i="69"/>
  <c r="AG13" i="69"/>
  <c r="AH13" i="69"/>
  <c r="AI13" i="69"/>
  <c r="A14" i="69"/>
  <c r="B14" i="69"/>
  <c r="C14" i="69"/>
  <c r="D14" i="69"/>
  <c r="E14" i="69"/>
  <c r="F14" i="69"/>
  <c r="G14" i="69"/>
  <c r="H14" i="69"/>
  <c r="I14" i="69"/>
  <c r="J14" i="69"/>
  <c r="K14" i="69"/>
  <c r="L14" i="69"/>
  <c r="M14" i="69"/>
  <c r="N14" i="69"/>
  <c r="O14" i="69"/>
  <c r="P14" i="69"/>
  <c r="Q14" i="69"/>
  <c r="R14" i="69"/>
  <c r="S14" i="69"/>
  <c r="T14" i="69"/>
  <c r="U14" i="69"/>
  <c r="V14" i="69"/>
  <c r="W14" i="69"/>
  <c r="X14" i="69"/>
  <c r="Y14" i="69"/>
  <c r="Z14" i="69"/>
  <c r="AA14" i="69"/>
  <c r="AB14" i="69"/>
  <c r="AC14" i="69"/>
  <c r="AD14" i="69"/>
  <c r="AE14" i="69"/>
  <c r="AF14" i="69"/>
  <c r="AG14" i="69"/>
  <c r="AH14" i="69"/>
  <c r="AI14" i="69"/>
  <c r="A15" i="69"/>
  <c r="B15" i="69"/>
  <c r="C15" i="69"/>
  <c r="D15" i="69"/>
  <c r="E15" i="69"/>
  <c r="F15" i="69"/>
  <c r="G15" i="69"/>
  <c r="H15" i="69"/>
  <c r="I15" i="69"/>
  <c r="J15" i="69"/>
  <c r="K15" i="69"/>
  <c r="L15" i="69"/>
  <c r="M15" i="69"/>
  <c r="N15" i="69"/>
  <c r="O15" i="69"/>
  <c r="P15" i="69"/>
  <c r="Q15" i="69"/>
  <c r="R15" i="69"/>
  <c r="S15" i="69"/>
  <c r="T15" i="69"/>
  <c r="U15" i="69"/>
  <c r="V15" i="69"/>
  <c r="W15" i="69"/>
  <c r="X15" i="69"/>
  <c r="Y15" i="69"/>
  <c r="Z15" i="69"/>
  <c r="AA15" i="69"/>
  <c r="AB15" i="69"/>
  <c r="AC15" i="69"/>
  <c r="AD15" i="69"/>
  <c r="AE15" i="69"/>
  <c r="AF15" i="69"/>
  <c r="AG15" i="69"/>
  <c r="AH15" i="69"/>
  <c r="AI15" i="69"/>
  <c r="A16" i="69"/>
  <c r="B16" i="69"/>
  <c r="C16" i="69"/>
  <c r="D16" i="69"/>
  <c r="E16" i="69"/>
  <c r="F16" i="69"/>
  <c r="G16" i="69"/>
  <c r="H16" i="69"/>
  <c r="I16" i="69"/>
  <c r="J16" i="69"/>
  <c r="K16" i="69"/>
  <c r="L16" i="69"/>
  <c r="M16" i="69"/>
  <c r="N16" i="69"/>
  <c r="O16" i="69"/>
  <c r="P16" i="69"/>
  <c r="Q16" i="69"/>
  <c r="R16" i="69"/>
  <c r="S16" i="69"/>
  <c r="T16" i="69"/>
  <c r="U16" i="69"/>
  <c r="V16" i="69"/>
  <c r="W16" i="69"/>
  <c r="X16" i="69"/>
  <c r="Y16" i="69"/>
  <c r="Z16" i="69"/>
  <c r="AA16" i="69"/>
  <c r="AB16" i="69"/>
  <c r="AC16" i="69"/>
  <c r="AD16" i="69"/>
  <c r="AE16" i="69"/>
  <c r="AF16" i="69"/>
  <c r="AG16" i="69"/>
  <c r="AH16" i="69"/>
  <c r="AI16" i="69"/>
  <c r="A30" i="64"/>
  <c r="A31" i="64"/>
  <c r="B31" i="64"/>
  <c r="C31" i="64"/>
  <c r="D31" i="64"/>
  <c r="E31" i="64"/>
  <c r="F31" i="64"/>
  <c r="G31" i="64"/>
  <c r="H31" i="64"/>
  <c r="I31" i="64"/>
  <c r="J31" i="64"/>
  <c r="K31" i="64"/>
  <c r="L31" i="64"/>
  <c r="M31" i="64"/>
  <c r="N31" i="64"/>
  <c r="O31" i="64"/>
  <c r="P31" i="64"/>
  <c r="Q31" i="64"/>
  <c r="R31" i="64"/>
  <c r="S31" i="64"/>
  <c r="T31" i="64"/>
  <c r="U31" i="64"/>
  <c r="V31" i="64"/>
  <c r="W31" i="64"/>
  <c r="X31" i="64"/>
  <c r="Y31" i="64"/>
  <c r="Z31" i="64"/>
  <c r="AA31" i="64"/>
  <c r="AB31" i="64"/>
  <c r="AC31" i="64"/>
  <c r="AD31" i="64"/>
  <c r="AE31" i="64"/>
  <c r="AF31" i="64"/>
  <c r="AG31" i="64"/>
  <c r="AH31" i="64"/>
  <c r="AI31" i="64"/>
  <c r="A32" i="64"/>
  <c r="B32" i="64"/>
  <c r="C32" i="64"/>
  <c r="D32" i="64"/>
  <c r="E32" i="64"/>
  <c r="F32" i="64"/>
  <c r="G32" i="64"/>
  <c r="H32" i="64"/>
  <c r="I32" i="64"/>
  <c r="J32" i="64"/>
  <c r="K32" i="64"/>
  <c r="L32" i="64"/>
  <c r="M32" i="64"/>
  <c r="N32" i="64"/>
  <c r="O32" i="64"/>
  <c r="P32" i="64"/>
  <c r="Q32" i="64"/>
  <c r="R32" i="64"/>
  <c r="S32" i="64"/>
  <c r="T32" i="64"/>
  <c r="U32" i="64"/>
  <c r="V32" i="64"/>
  <c r="W32" i="64"/>
  <c r="X32" i="64"/>
  <c r="Y32" i="64"/>
  <c r="Z32" i="64"/>
  <c r="AA32" i="64"/>
  <c r="AB32" i="64"/>
  <c r="AC32" i="64"/>
  <c r="AD32" i="64"/>
  <c r="AE32" i="64"/>
  <c r="AF32" i="64"/>
  <c r="AG32" i="64"/>
  <c r="AH32" i="64"/>
  <c r="AI32" i="64"/>
  <c r="A33" i="64"/>
  <c r="B33" i="64"/>
  <c r="C33" i="64"/>
  <c r="D33" i="64"/>
  <c r="E33" i="64"/>
  <c r="F33" i="64"/>
  <c r="G33" i="64"/>
  <c r="H33" i="64"/>
  <c r="I33" i="64"/>
  <c r="J33" i="64"/>
  <c r="K33" i="64"/>
  <c r="L33" i="64"/>
  <c r="M33" i="64"/>
  <c r="N33" i="64"/>
  <c r="O33" i="64"/>
  <c r="P33" i="64"/>
  <c r="Q33" i="64"/>
  <c r="R33" i="64"/>
  <c r="S33" i="64"/>
  <c r="T33" i="64"/>
  <c r="U33" i="64"/>
  <c r="V33" i="64"/>
  <c r="W33" i="64"/>
  <c r="X33" i="64"/>
  <c r="Y33" i="64"/>
  <c r="Z33" i="64"/>
  <c r="AA33" i="64"/>
  <c r="AB33" i="64"/>
  <c r="AC33" i="64"/>
  <c r="AD33" i="64"/>
  <c r="AE33" i="64"/>
  <c r="AF33" i="64"/>
  <c r="AG33" i="64"/>
  <c r="AH33" i="64"/>
  <c r="AI33" i="64"/>
  <c r="A34" i="64"/>
  <c r="B34" i="64"/>
  <c r="C34" i="64"/>
  <c r="D34" i="64"/>
  <c r="E34" i="64"/>
  <c r="F34" i="64"/>
  <c r="G34" i="64"/>
  <c r="H34" i="64"/>
  <c r="I34" i="64"/>
  <c r="J34" i="64"/>
  <c r="K34" i="64"/>
  <c r="L34" i="64"/>
  <c r="M34" i="64"/>
  <c r="N34" i="64"/>
  <c r="O34" i="64"/>
  <c r="P34" i="64"/>
  <c r="Q34" i="64"/>
  <c r="R34" i="64"/>
  <c r="S34" i="64"/>
  <c r="T34" i="64"/>
  <c r="U34" i="64"/>
  <c r="V34" i="64"/>
  <c r="W34" i="64"/>
  <c r="X34" i="64"/>
  <c r="Y34" i="64"/>
  <c r="Z34" i="64"/>
  <c r="AA34" i="64"/>
  <c r="AB34" i="64"/>
  <c r="AC34" i="64"/>
  <c r="AD34" i="64"/>
  <c r="AE34" i="64"/>
  <c r="AF34" i="64"/>
  <c r="AG34" i="64"/>
  <c r="AH34" i="64"/>
  <c r="AI34" i="64"/>
  <c r="A35" i="64"/>
  <c r="B35" i="64"/>
  <c r="C35" i="64"/>
  <c r="D35" i="64"/>
  <c r="E35" i="64"/>
  <c r="F35" i="64"/>
  <c r="G35" i="64"/>
  <c r="H35" i="64"/>
  <c r="I35" i="64"/>
  <c r="J35" i="64"/>
  <c r="K35" i="64"/>
  <c r="L35" i="64"/>
  <c r="M35" i="64"/>
  <c r="N35" i="64"/>
  <c r="O35" i="64"/>
  <c r="P35" i="64"/>
  <c r="Q35" i="64"/>
  <c r="R35" i="64"/>
  <c r="S35" i="64"/>
  <c r="T35" i="64"/>
  <c r="U35" i="64"/>
  <c r="V35" i="64"/>
  <c r="W35" i="64"/>
  <c r="X35" i="64"/>
  <c r="Y35" i="64"/>
  <c r="Z35" i="64"/>
  <c r="AA35" i="64"/>
  <c r="AB35" i="64"/>
  <c r="AC35" i="64"/>
  <c r="AD35" i="64"/>
  <c r="AE35" i="64"/>
  <c r="AF35" i="64"/>
  <c r="AG35" i="64"/>
  <c r="AH35" i="64"/>
  <c r="AI35" i="64"/>
  <c r="A36" i="64"/>
  <c r="B36" i="64"/>
  <c r="C36" i="64"/>
  <c r="D36" i="64"/>
  <c r="E36" i="64"/>
  <c r="F36" i="64"/>
  <c r="G36" i="64"/>
  <c r="H36" i="64"/>
  <c r="I36" i="64"/>
  <c r="J36" i="64"/>
  <c r="K36" i="64"/>
  <c r="L36" i="64"/>
  <c r="M36" i="64"/>
  <c r="N36" i="64"/>
  <c r="O36" i="64"/>
  <c r="P36" i="64"/>
  <c r="Q36" i="64"/>
  <c r="R36" i="64"/>
  <c r="S36" i="64"/>
  <c r="T36" i="64"/>
  <c r="U36" i="64"/>
  <c r="V36" i="64"/>
  <c r="W36" i="64"/>
  <c r="X36" i="64"/>
  <c r="Y36" i="64"/>
  <c r="Z36" i="64"/>
  <c r="AA36" i="64"/>
  <c r="AB36" i="64"/>
  <c r="AC36" i="64"/>
  <c r="AD36" i="64"/>
  <c r="AE36" i="64"/>
  <c r="AF36" i="64"/>
  <c r="AG36" i="64"/>
  <c r="AH36" i="64"/>
  <c r="AI36" i="64"/>
  <c r="A37" i="64"/>
  <c r="B37" i="64"/>
  <c r="C37" i="64"/>
  <c r="D37" i="64"/>
  <c r="E37" i="64"/>
  <c r="F37" i="64"/>
  <c r="G37" i="64"/>
  <c r="H37" i="64"/>
  <c r="I37" i="64"/>
  <c r="J37" i="64"/>
  <c r="K37" i="64"/>
  <c r="L37" i="64"/>
  <c r="M37" i="64"/>
  <c r="N37" i="64"/>
  <c r="O37" i="64"/>
  <c r="P37" i="64"/>
  <c r="Q37" i="64"/>
  <c r="R37" i="64"/>
  <c r="S37" i="64"/>
  <c r="T37" i="64"/>
  <c r="U37" i="64"/>
  <c r="V37" i="64"/>
  <c r="W37" i="64"/>
  <c r="X37" i="64"/>
  <c r="Y37" i="64"/>
  <c r="Z37" i="64"/>
  <c r="AA37" i="64"/>
  <c r="AB37" i="64"/>
  <c r="AC37" i="64"/>
  <c r="AD37" i="64"/>
  <c r="AE37" i="64"/>
  <c r="AF37" i="64"/>
  <c r="AG37" i="64"/>
  <c r="AH37" i="64"/>
  <c r="AI37" i="64"/>
  <c r="A38" i="64"/>
  <c r="B38" i="64"/>
  <c r="C38" i="64"/>
  <c r="D38" i="64"/>
  <c r="E38" i="64"/>
  <c r="F38" i="64"/>
  <c r="G38" i="64"/>
  <c r="H38" i="64"/>
  <c r="I38" i="64"/>
  <c r="J38" i="64"/>
  <c r="K38" i="64"/>
  <c r="L38" i="64"/>
  <c r="M38" i="64"/>
  <c r="N38" i="64"/>
  <c r="O38" i="64"/>
  <c r="P38" i="64"/>
  <c r="Q38" i="64"/>
  <c r="R38" i="64"/>
  <c r="S38" i="64"/>
  <c r="T38" i="64"/>
  <c r="U38" i="64"/>
  <c r="V38" i="64"/>
  <c r="W38" i="64"/>
  <c r="X38" i="64"/>
  <c r="Y38" i="64"/>
  <c r="Z38" i="64"/>
  <c r="AA38" i="64"/>
  <c r="AB38" i="64"/>
  <c r="AC38" i="64"/>
  <c r="AD38" i="64"/>
  <c r="AE38" i="64"/>
  <c r="AF38" i="64"/>
  <c r="AG38" i="64"/>
  <c r="AH38" i="64"/>
  <c r="AI38" i="64"/>
  <c r="B6" i="69" l="1"/>
  <c r="AE4" i="69"/>
  <c r="W4" i="69"/>
  <c r="O4" i="69"/>
  <c r="G4" i="69"/>
  <c r="R4" i="69"/>
  <c r="H4" i="69"/>
  <c r="AD4" i="69"/>
  <c r="V4" i="69"/>
  <c r="N4" i="69"/>
  <c r="F4" i="69"/>
  <c r="Z4" i="69"/>
  <c r="P4" i="69"/>
  <c r="AC4" i="69"/>
  <c r="U4" i="69"/>
  <c r="M4" i="69"/>
  <c r="E4" i="69"/>
  <c r="AH4" i="69"/>
  <c r="B4" i="69"/>
  <c r="AB4" i="69"/>
  <c r="T4" i="69"/>
  <c r="L4" i="69"/>
  <c r="J4" i="69"/>
  <c r="B10" i="64"/>
  <c r="AI4" i="69"/>
  <c r="AA4" i="69"/>
  <c r="S4" i="69"/>
  <c r="K4" i="69"/>
  <c r="C4" i="69"/>
  <c r="AG4" i="69"/>
  <c r="Y4" i="69"/>
  <c r="Q4" i="69"/>
  <c r="I4" i="69"/>
  <c r="AF4" i="69"/>
  <c r="X4" i="69"/>
  <c r="A2" i="66"/>
  <c r="A21" i="64"/>
  <c r="A22" i="64"/>
  <c r="B22" i="64"/>
  <c r="C22" i="64"/>
  <c r="D22" i="64"/>
  <c r="E22" i="64"/>
  <c r="F22" i="64"/>
  <c r="G22" i="64"/>
  <c r="H22" i="64"/>
  <c r="I22" i="64"/>
  <c r="J22" i="64"/>
  <c r="K22" i="64"/>
  <c r="L22" i="64"/>
  <c r="M22" i="64"/>
  <c r="N22" i="64"/>
  <c r="O22" i="64"/>
  <c r="P22" i="64"/>
  <c r="Q22" i="64"/>
  <c r="R22" i="64"/>
  <c r="S22" i="64"/>
  <c r="T22" i="64"/>
  <c r="U22" i="64"/>
  <c r="V22" i="64"/>
  <c r="W22" i="64"/>
  <c r="X22" i="64"/>
  <c r="Y22" i="64"/>
  <c r="Z22" i="64"/>
  <c r="AA22" i="64"/>
  <c r="AB22" i="64"/>
  <c r="AC22" i="64"/>
  <c r="AD22" i="64"/>
  <c r="AE22" i="64"/>
  <c r="AF22" i="64"/>
  <c r="AG22" i="64"/>
  <c r="AH22" i="64"/>
  <c r="AI22" i="64"/>
  <c r="A23" i="64"/>
  <c r="B23" i="64"/>
  <c r="C23" i="64"/>
  <c r="D23" i="64"/>
  <c r="E23" i="64"/>
  <c r="F23" i="64"/>
  <c r="G23" i="64"/>
  <c r="H23" i="64"/>
  <c r="I23" i="64"/>
  <c r="J23" i="64"/>
  <c r="K23" i="64"/>
  <c r="L23" i="64"/>
  <c r="M23" i="64"/>
  <c r="N23" i="64"/>
  <c r="O23" i="64"/>
  <c r="P23" i="64"/>
  <c r="Q23" i="64"/>
  <c r="R23" i="64"/>
  <c r="S23" i="64"/>
  <c r="T23" i="64"/>
  <c r="U23" i="64"/>
  <c r="V23" i="64"/>
  <c r="W23" i="64"/>
  <c r="X23" i="64"/>
  <c r="Y23" i="64"/>
  <c r="Z23" i="64"/>
  <c r="AA23" i="64"/>
  <c r="AB23" i="64"/>
  <c r="AC23" i="64"/>
  <c r="AD23" i="64"/>
  <c r="AE23" i="64"/>
  <c r="AF23" i="64"/>
  <c r="AG23" i="64"/>
  <c r="AH23" i="64"/>
  <c r="AI23" i="64"/>
  <c r="A24" i="64"/>
  <c r="B24" i="64"/>
  <c r="C24" i="64"/>
  <c r="D24" i="64"/>
  <c r="E24" i="64"/>
  <c r="F24" i="64"/>
  <c r="G24" i="64"/>
  <c r="H24" i="64"/>
  <c r="I24" i="64"/>
  <c r="J24" i="64"/>
  <c r="K24" i="64"/>
  <c r="L24" i="64"/>
  <c r="M24" i="64"/>
  <c r="N24" i="64"/>
  <c r="O24" i="64"/>
  <c r="P24" i="64"/>
  <c r="Q24" i="64"/>
  <c r="R24" i="64"/>
  <c r="S24" i="64"/>
  <c r="T24" i="64"/>
  <c r="U24" i="64"/>
  <c r="V24" i="64"/>
  <c r="W24" i="64"/>
  <c r="X24" i="64"/>
  <c r="Y24" i="64"/>
  <c r="Z24" i="64"/>
  <c r="AA24" i="64"/>
  <c r="AB24" i="64"/>
  <c r="AC24" i="64"/>
  <c r="AD24" i="64"/>
  <c r="AE24" i="64"/>
  <c r="AF24" i="64"/>
  <c r="AG24" i="64"/>
  <c r="AH24" i="64"/>
  <c r="AI24" i="64"/>
  <c r="A25" i="64"/>
  <c r="B25" i="64"/>
  <c r="C25" i="64"/>
  <c r="D25" i="64"/>
  <c r="E25" i="64"/>
  <c r="F25" i="64"/>
  <c r="G25" i="64"/>
  <c r="H25" i="64"/>
  <c r="I25" i="64"/>
  <c r="J25" i="64"/>
  <c r="K25" i="64"/>
  <c r="L25" i="64"/>
  <c r="M25" i="64"/>
  <c r="N25" i="64"/>
  <c r="O25" i="64"/>
  <c r="P25" i="64"/>
  <c r="Q25" i="64"/>
  <c r="R25" i="64"/>
  <c r="S25" i="64"/>
  <c r="T25" i="64"/>
  <c r="U25" i="64"/>
  <c r="V25" i="64"/>
  <c r="W25" i="64"/>
  <c r="X25" i="64"/>
  <c r="Y25" i="64"/>
  <c r="Z25" i="64"/>
  <c r="AA25" i="64"/>
  <c r="AB25" i="64"/>
  <c r="AC25" i="64"/>
  <c r="AD25" i="64"/>
  <c r="AE25" i="64"/>
  <c r="AF25" i="64"/>
  <c r="AG25" i="64"/>
  <c r="AH25" i="64"/>
  <c r="AI25" i="64"/>
  <c r="A26" i="64"/>
  <c r="B26" i="64"/>
  <c r="C26" i="64"/>
  <c r="D26" i="64"/>
  <c r="E26" i="64"/>
  <c r="F26" i="64"/>
  <c r="G26" i="64"/>
  <c r="H26" i="64"/>
  <c r="I26" i="64"/>
  <c r="J26" i="64"/>
  <c r="K26" i="64"/>
  <c r="L26" i="64"/>
  <c r="M26" i="64"/>
  <c r="N26" i="64"/>
  <c r="O26" i="64"/>
  <c r="P26" i="64"/>
  <c r="Q26" i="64"/>
  <c r="R26" i="64"/>
  <c r="S26" i="64"/>
  <c r="T26" i="64"/>
  <c r="U26" i="64"/>
  <c r="V26" i="64"/>
  <c r="W26" i="64"/>
  <c r="X26" i="64"/>
  <c r="Y26" i="64"/>
  <c r="Z26" i="64"/>
  <c r="AA26" i="64"/>
  <c r="AB26" i="64"/>
  <c r="AC26" i="64"/>
  <c r="AD26" i="64"/>
  <c r="AE26" i="64"/>
  <c r="AF26" i="64"/>
  <c r="AG26" i="64"/>
  <c r="AH26" i="64"/>
  <c r="AI26" i="64"/>
  <c r="A27" i="64"/>
  <c r="B27" i="64"/>
  <c r="C27" i="64"/>
  <c r="D27" i="64"/>
  <c r="E27" i="64"/>
  <c r="F27" i="64"/>
  <c r="G27" i="64"/>
  <c r="H27" i="64"/>
  <c r="I27" i="64"/>
  <c r="J27" i="64"/>
  <c r="K27" i="64"/>
  <c r="L27" i="64"/>
  <c r="M27" i="64"/>
  <c r="N27" i="64"/>
  <c r="O27" i="64"/>
  <c r="P27" i="64"/>
  <c r="Q27" i="64"/>
  <c r="R27" i="64"/>
  <c r="S27" i="64"/>
  <c r="T27" i="64"/>
  <c r="U27" i="64"/>
  <c r="V27" i="64"/>
  <c r="W27" i="64"/>
  <c r="X27" i="64"/>
  <c r="Y27" i="64"/>
  <c r="Z27" i="64"/>
  <c r="AA27" i="64"/>
  <c r="AB27" i="64"/>
  <c r="AC27" i="64"/>
  <c r="AD27" i="64"/>
  <c r="AE27" i="64"/>
  <c r="AF27" i="64"/>
  <c r="AG27" i="64"/>
  <c r="AH27" i="64"/>
  <c r="AI27" i="64"/>
  <c r="A28" i="64"/>
  <c r="B28" i="64"/>
  <c r="C28" i="64"/>
  <c r="D28" i="64"/>
  <c r="E28" i="64"/>
  <c r="F28" i="64"/>
  <c r="G28" i="64"/>
  <c r="H28" i="64"/>
  <c r="I28" i="64"/>
  <c r="J28" i="64"/>
  <c r="K28" i="64"/>
  <c r="L28" i="64"/>
  <c r="M28" i="64"/>
  <c r="N28" i="64"/>
  <c r="O28" i="64"/>
  <c r="P28" i="64"/>
  <c r="Q28" i="64"/>
  <c r="R28" i="64"/>
  <c r="S28" i="64"/>
  <c r="T28" i="64"/>
  <c r="U28" i="64"/>
  <c r="V28" i="64"/>
  <c r="W28" i="64"/>
  <c r="X28" i="64"/>
  <c r="Y28" i="64"/>
  <c r="Z28" i="64"/>
  <c r="AA28" i="64"/>
  <c r="AB28" i="64"/>
  <c r="AC28" i="64"/>
  <c r="AD28" i="64"/>
  <c r="AE28" i="64"/>
  <c r="AF28" i="64"/>
  <c r="AG28" i="64"/>
  <c r="AH28" i="64"/>
  <c r="AI28" i="64"/>
  <c r="A12" i="64"/>
  <c r="A13" i="64"/>
  <c r="B13" i="64"/>
  <c r="C13" i="64"/>
  <c r="D13" i="64"/>
  <c r="E13" i="64"/>
  <c r="F13" i="64"/>
  <c r="G13" i="64"/>
  <c r="H13" i="64"/>
  <c r="I13" i="64"/>
  <c r="J13" i="64"/>
  <c r="K13" i="64"/>
  <c r="L13" i="64"/>
  <c r="M13" i="64"/>
  <c r="N13" i="64"/>
  <c r="O13" i="64"/>
  <c r="P13" i="64"/>
  <c r="Q13" i="64"/>
  <c r="R13" i="64"/>
  <c r="S13" i="64"/>
  <c r="T13" i="64"/>
  <c r="U13" i="64"/>
  <c r="V13" i="64"/>
  <c r="W13" i="64"/>
  <c r="X13" i="64"/>
  <c r="Y13" i="64"/>
  <c r="Z13" i="64"/>
  <c r="AA13" i="64"/>
  <c r="AB13" i="64"/>
  <c r="AC13" i="64"/>
  <c r="AD13" i="64"/>
  <c r="AE13" i="64"/>
  <c r="AF13" i="64"/>
  <c r="AG13" i="64"/>
  <c r="AH13" i="64"/>
  <c r="AI13" i="64"/>
  <c r="A14" i="64"/>
  <c r="B14" i="64"/>
  <c r="B7" i="64" s="1"/>
  <c r="C14" i="64"/>
  <c r="D14" i="64"/>
  <c r="E14" i="64"/>
  <c r="F14" i="64"/>
  <c r="G14" i="64"/>
  <c r="H14" i="64"/>
  <c r="I14" i="64"/>
  <c r="J14" i="64"/>
  <c r="K14" i="64"/>
  <c r="L14" i="64"/>
  <c r="M14" i="64"/>
  <c r="N14" i="64"/>
  <c r="O14" i="64"/>
  <c r="P14" i="64"/>
  <c r="Q14" i="64"/>
  <c r="R14" i="64"/>
  <c r="S14" i="64"/>
  <c r="T14" i="64"/>
  <c r="U14" i="64"/>
  <c r="V14" i="64"/>
  <c r="W14" i="64"/>
  <c r="X14" i="64"/>
  <c r="Y14" i="64"/>
  <c r="Z14" i="64"/>
  <c r="AA14" i="64"/>
  <c r="AB14" i="64"/>
  <c r="AC14" i="64"/>
  <c r="AD14" i="64"/>
  <c r="AE14" i="64"/>
  <c r="AF14" i="64"/>
  <c r="AG14" i="64"/>
  <c r="AH14" i="64"/>
  <c r="AI14" i="64"/>
  <c r="A15" i="64"/>
  <c r="B15" i="64"/>
  <c r="C15" i="64"/>
  <c r="D15" i="64"/>
  <c r="E15" i="64"/>
  <c r="F15" i="64"/>
  <c r="G15" i="64"/>
  <c r="H15" i="64"/>
  <c r="I15" i="64"/>
  <c r="J15" i="64"/>
  <c r="K15" i="64"/>
  <c r="L15" i="64"/>
  <c r="M15" i="64"/>
  <c r="N15" i="64"/>
  <c r="O15" i="64"/>
  <c r="P15" i="64"/>
  <c r="Q15" i="64"/>
  <c r="R15" i="64"/>
  <c r="S15" i="64"/>
  <c r="T15" i="64"/>
  <c r="U15" i="64"/>
  <c r="V15" i="64"/>
  <c r="W15" i="64"/>
  <c r="X15" i="64"/>
  <c r="Y15" i="64"/>
  <c r="Z15" i="64"/>
  <c r="AA15" i="64"/>
  <c r="AB15" i="64"/>
  <c r="AC15" i="64"/>
  <c r="AD15" i="64"/>
  <c r="AE15" i="64"/>
  <c r="AF15" i="64"/>
  <c r="AG15" i="64"/>
  <c r="AH15" i="64"/>
  <c r="AI15" i="64"/>
  <c r="A16" i="64"/>
  <c r="B16" i="64"/>
  <c r="C16" i="64"/>
  <c r="D16" i="64"/>
  <c r="E16" i="64"/>
  <c r="F16" i="64"/>
  <c r="G16" i="64"/>
  <c r="H16" i="64"/>
  <c r="I16" i="64"/>
  <c r="J16" i="64"/>
  <c r="K16" i="64"/>
  <c r="L16" i="64"/>
  <c r="M16" i="64"/>
  <c r="N16" i="64"/>
  <c r="O16" i="64"/>
  <c r="P16" i="64"/>
  <c r="Q16" i="64"/>
  <c r="R16" i="64"/>
  <c r="S16" i="64"/>
  <c r="T16" i="64"/>
  <c r="U16" i="64"/>
  <c r="V16" i="64"/>
  <c r="W16" i="64"/>
  <c r="X16" i="64"/>
  <c r="Y16" i="64"/>
  <c r="Z16" i="64"/>
  <c r="AA16" i="64"/>
  <c r="AB16" i="64"/>
  <c r="AC16" i="64"/>
  <c r="AD16" i="64"/>
  <c r="AE16" i="64"/>
  <c r="AF16" i="64"/>
  <c r="AG16" i="64"/>
  <c r="AH16" i="64"/>
  <c r="AI16" i="64"/>
  <c r="A17" i="64"/>
  <c r="B17" i="64"/>
  <c r="C17" i="64"/>
  <c r="D17" i="64"/>
  <c r="E17" i="64"/>
  <c r="F17" i="64"/>
  <c r="G17" i="64"/>
  <c r="H17" i="64"/>
  <c r="I17" i="64"/>
  <c r="J17" i="64"/>
  <c r="K17" i="64"/>
  <c r="L17" i="64"/>
  <c r="M17" i="64"/>
  <c r="N17" i="64"/>
  <c r="O17" i="64"/>
  <c r="P17" i="64"/>
  <c r="Q17" i="64"/>
  <c r="R17" i="64"/>
  <c r="S17" i="64"/>
  <c r="T17" i="64"/>
  <c r="U17" i="64"/>
  <c r="V17" i="64"/>
  <c r="W17" i="64"/>
  <c r="X17" i="64"/>
  <c r="Y17" i="64"/>
  <c r="Z17" i="64"/>
  <c r="AA17" i="64"/>
  <c r="AB17" i="64"/>
  <c r="AC17" i="64"/>
  <c r="AD17" i="64"/>
  <c r="AE17" i="64"/>
  <c r="AF17" i="64"/>
  <c r="AG17" i="64"/>
  <c r="AH17" i="64"/>
  <c r="AI17" i="64"/>
  <c r="A18" i="64"/>
  <c r="B18" i="64"/>
  <c r="C18" i="64"/>
  <c r="D18" i="64"/>
  <c r="E18" i="64"/>
  <c r="F18" i="64"/>
  <c r="G18" i="64"/>
  <c r="H18" i="64"/>
  <c r="I18" i="64"/>
  <c r="J18" i="64"/>
  <c r="K18" i="64"/>
  <c r="L18" i="64"/>
  <c r="M18" i="64"/>
  <c r="N18" i="64"/>
  <c r="O18" i="64"/>
  <c r="P18" i="64"/>
  <c r="Q18" i="64"/>
  <c r="R18" i="64"/>
  <c r="S18" i="64"/>
  <c r="T18" i="64"/>
  <c r="U18" i="64"/>
  <c r="V18" i="64"/>
  <c r="W18" i="64"/>
  <c r="X18" i="64"/>
  <c r="Y18" i="64"/>
  <c r="Z18" i="64"/>
  <c r="AA18" i="64"/>
  <c r="AB18" i="64"/>
  <c r="AC18" i="64"/>
  <c r="AD18" i="64"/>
  <c r="AE18" i="64"/>
  <c r="AF18" i="64"/>
  <c r="AG18" i="64"/>
  <c r="AH18" i="64"/>
  <c r="AI18" i="64"/>
  <c r="A19" i="64"/>
  <c r="B19" i="64"/>
  <c r="C19" i="64"/>
  <c r="D19" i="64"/>
  <c r="E19" i="64"/>
  <c r="F19" i="64"/>
  <c r="G19" i="64"/>
  <c r="H19" i="64"/>
  <c r="I19" i="64"/>
  <c r="J19" i="64"/>
  <c r="K19" i="64"/>
  <c r="L19" i="64"/>
  <c r="M19" i="64"/>
  <c r="N19" i="64"/>
  <c r="O19" i="64"/>
  <c r="P19" i="64"/>
  <c r="Q19" i="64"/>
  <c r="R19" i="64"/>
  <c r="S19" i="64"/>
  <c r="T19" i="64"/>
  <c r="U19" i="64"/>
  <c r="V19" i="64"/>
  <c r="W19" i="64"/>
  <c r="X19" i="64"/>
  <c r="Y19" i="64"/>
  <c r="Z19" i="64"/>
  <c r="AA19" i="64"/>
  <c r="AB19" i="64"/>
  <c r="AC19" i="64"/>
  <c r="AD19" i="64"/>
  <c r="AE19" i="64"/>
  <c r="AF19" i="64"/>
  <c r="AG19" i="64"/>
  <c r="AH19" i="64"/>
  <c r="AI19" i="64"/>
  <c r="A6" i="62" l="1"/>
  <c r="B5" i="62"/>
  <c r="C5" i="62"/>
  <c r="D5" i="62"/>
  <c r="E5" i="62"/>
  <c r="F5" i="62"/>
  <c r="G5" i="62"/>
  <c r="H5" i="62"/>
  <c r="I5" i="62"/>
  <c r="J5" i="62"/>
  <c r="K5" i="62"/>
  <c r="L5" i="62"/>
  <c r="M5" i="62"/>
  <c r="N5" i="62"/>
  <c r="O5" i="62"/>
  <c r="P5" i="62"/>
  <c r="Q5" i="62"/>
  <c r="R5" i="62"/>
  <c r="S5" i="62"/>
  <c r="T5" i="62"/>
  <c r="U5" i="62"/>
  <c r="V5" i="62"/>
  <c r="W5" i="62"/>
  <c r="X5" i="62"/>
  <c r="Y5" i="62"/>
  <c r="Z5" i="62"/>
  <c r="AA5" i="62"/>
  <c r="AB5" i="62"/>
  <c r="AC5" i="62"/>
  <c r="AD5" i="62"/>
  <c r="AE5" i="62"/>
  <c r="AF5" i="62"/>
  <c r="AG5" i="62"/>
  <c r="AH5" i="62"/>
  <c r="AI5" i="62"/>
  <c r="A7" i="62"/>
  <c r="A8" i="62"/>
  <c r="A9" i="62"/>
  <c r="A10" i="62"/>
  <c r="A11" i="62"/>
  <c r="A12" i="62"/>
  <c r="A13" i="62"/>
  <c r="A14" i="62"/>
  <c r="A19" i="62"/>
  <c r="A20" i="62"/>
  <c r="A21" i="62"/>
  <c r="A22" i="62"/>
  <c r="A23" i="62"/>
  <c r="A24" i="62"/>
  <c r="A25" i="62"/>
  <c r="A26" i="62"/>
  <c r="A27" i="62"/>
  <c r="A31" i="62"/>
  <c r="A32" i="62"/>
  <c r="A33" i="62"/>
  <c r="A34" i="62"/>
  <c r="A35" i="62"/>
  <c r="A36" i="62"/>
  <c r="A37" i="62"/>
  <c r="A38" i="62"/>
  <c r="A39" i="62"/>
  <c r="D35" i="62" l="1"/>
  <c r="N33" i="62"/>
  <c r="L6" i="21" s="1"/>
  <c r="AG38" i="62"/>
  <c r="AE38" i="62"/>
  <c r="F33" i="62"/>
  <c r="D6" i="21" s="1"/>
  <c r="AH37" i="62"/>
  <c r="AF37" i="62"/>
  <c r="B7" i="62"/>
  <c r="AI36" i="62"/>
  <c r="B38" i="62"/>
  <c r="AA36" i="62"/>
  <c r="AF39" i="62"/>
  <c r="AD6" i="17" s="1"/>
  <c r="L35" i="62"/>
  <c r="AD39" i="62"/>
  <c r="AB6" i="17" s="1"/>
  <c r="Z37" i="62"/>
  <c r="V39" i="62"/>
  <c r="T6" i="17" s="1"/>
  <c r="W38" i="62"/>
  <c r="X37" i="62"/>
  <c r="S36" i="62"/>
  <c r="U34" i="62"/>
  <c r="W32" i="62"/>
  <c r="Y38" i="62"/>
  <c r="B23" i="62"/>
  <c r="P39" i="62"/>
  <c r="N6" i="17" s="1"/>
  <c r="Q38" i="62"/>
  <c r="R37" i="62"/>
  <c r="K36" i="62"/>
  <c r="M34" i="62"/>
  <c r="O32" i="62"/>
  <c r="X39" i="62"/>
  <c r="V6" i="17" s="1"/>
  <c r="AE32" i="62"/>
  <c r="B21" i="62"/>
  <c r="N39" i="62"/>
  <c r="L6" i="17" s="1"/>
  <c r="O38" i="62"/>
  <c r="P37" i="62"/>
  <c r="C36" i="62"/>
  <c r="E34" i="62"/>
  <c r="G32" i="62"/>
  <c r="C7" i="62"/>
  <c r="K7" i="62"/>
  <c r="S7" i="62"/>
  <c r="AA7" i="62"/>
  <c r="AI7" i="62"/>
  <c r="J8" i="62"/>
  <c r="R8" i="62"/>
  <c r="Z8" i="62"/>
  <c r="AH8" i="62"/>
  <c r="I9" i="62"/>
  <c r="Q9" i="62"/>
  <c r="Y9" i="62"/>
  <c r="AG9" i="62"/>
  <c r="H10" i="62"/>
  <c r="P10" i="62"/>
  <c r="X10" i="62"/>
  <c r="AF10" i="62"/>
  <c r="G11" i="62"/>
  <c r="O11" i="62"/>
  <c r="W11" i="62"/>
  <c r="AE11" i="62"/>
  <c r="F12" i="62"/>
  <c r="N12" i="62"/>
  <c r="V12" i="62"/>
  <c r="AD12" i="62"/>
  <c r="E13" i="62"/>
  <c r="M13" i="62"/>
  <c r="U13" i="62"/>
  <c r="AC13" i="62"/>
  <c r="D14" i="62"/>
  <c r="L14" i="62"/>
  <c r="T14" i="62"/>
  <c r="AB14" i="62"/>
  <c r="I20" i="62"/>
  <c r="Q20" i="62"/>
  <c r="Y20" i="62"/>
  <c r="AG20" i="62"/>
  <c r="H21" i="62"/>
  <c r="P21" i="62"/>
  <c r="X21" i="62"/>
  <c r="AF21" i="62"/>
  <c r="G22" i="62"/>
  <c r="O22" i="62"/>
  <c r="W22" i="62"/>
  <c r="AE22" i="62"/>
  <c r="F23" i="62"/>
  <c r="N23" i="62"/>
  <c r="V23" i="62"/>
  <c r="AD23" i="62"/>
  <c r="E24" i="62"/>
  <c r="M24" i="62"/>
  <c r="U24" i="62"/>
  <c r="AC24" i="62"/>
  <c r="D25" i="62"/>
  <c r="L25" i="62"/>
  <c r="T25" i="62"/>
  <c r="AB25" i="62"/>
  <c r="C26" i="62"/>
  <c r="K26" i="62"/>
  <c r="D7" i="62"/>
  <c r="L7" i="62"/>
  <c r="T7" i="62"/>
  <c r="AB7" i="62"/>
  <c r="C8" i="62"/>
  <c r="K8" i="62"/>
  <c r="S8" i="62"/>
  <c r="AA8" i="62"/>
  <c r="AI8" i="62"/>
  <c r="J9" i="62"/>
  <c r="R9" i="62"/>
  <c r="Z9" i="62"/>
  <c r="AH9" i="62"/>
  <c r="I10" i="62"/>
  <c r="Q10" i="62"/>
  <c r="Y10" i="62"/>
  <c r="AG10" i="62"/>
  <c r="H11" i="62"/>
  <c r="P11" i="62"/>
  <c r="X11" i="62"/>
  <c r="AF11" i="62"/>
  <c r="G12" i="62"/>
  <c r="O12" i="62"/>
  <c r="W12" i="62"/>
  <c r="AE12" i="62"/>
  <c r="F13" i="62"/>
  <c r="N13" i="62"/>
  <c r="V13" i="62"/>
  <c r="AD13" i="62"/>
  <c r="E14" i="62"/>
  <c r="M14" i="62"/>
  <c r="U14" i="62"/>
  <c r="AC14" i="62"/>
  <c r="J20" i="62"/>
  <c r="R20" i="62"/>
  <c r="Z20" i="62"/>
  <c r="AH20" i="62"/>
  <c r="I21" i="62"/>
  <c r="Q21" i="62"/>
  <c r="Y21" i="62"/>
  <c r="AG21" i="62"/>
  <c r="H22" i="62"/>
  <c r="P22" i="62"/>
  <c r="X22" i="62"/>
  <c r="AF22" i="62"/>
  <c r="G23" i="62"/>
  <c r="O23" i="62"/>
  <c r="W23" i="62"/>
  <c r="AE23" i="62"/>
  <c r="F24" i="62"/>
  <c r="N24" i="62"/>
  <c r="V24" i="62"/>
  <c r="AD24" i="62"/>
  <c r="E25" i="62"/>
  <c r="M25" i="62"/>
  <c r="U25" i="62"/>
  <c r="AC25" i="62"/>
  <c r="D26" i="62"/>
  <c r="L26" i="62"/>
  <c r="E7" i="62"/>
  <c r="M7" i="62"/>
  <c r="U7" i="62"/>
  <c r="AC7" i="62"/>
  <c r="AC16" i="62" s="1"/>
  <c r="D8" i="62"/>
  <c r="L8" i="62"/>
  <c r="T8" i="62"/>
  <c r="AB8" i="62"/>
  <c r="C9" i="62"/>
  <c r="K9" i="62"/>
  <c r="S9" i="62"/>
  <c r="AA9" i="62"/>
  <c r="AI9" i="62"/>
  <c r="J10" i="62"/>
  <c r="R10" i="62"/>
  <c r="Z10" i="62"/>
  <c r="AH10" i="62"/>
  <c r="I11" i="62"/>
  <c r="Q11" i="62"/>
  <c r="Y11" i="62"/>
  <c r="AG11" i="62"/>
  <c r="H12" i="62"/>
  <c r="P12" i="62"/>
  <c r="X12" i="62"/>
  <c r="AF12" i="62"/>
  <c r="G13" i="62"/>
  <c r="O13" i="62"/>
  <c r="W13" i="62"/>
  <c r="AE13" i="62"/>
  <c r="F14" i="62"/>
  <c r="N14" i="62"/>
  <c r="V14" i="62"/>
  <c r="AD14" i="62"/>
  <c r="C20" i="62"/>
  <c r="K20" i="62"/>
  <c r="S20" i="62"/>
  <c r="AA20" i="62"/>
  <c r="AI20" i="62"/>
  <c r="J21" i="62"/>
  <c r="R21" i="62"/>
  <c r="Z21" i="62"/>
  <c r="AH21" i="62"/>
  <c r="I22" i="62"/>
  <c r="Q22" i="62"/>
  <c r="Y22" i="62"/>
  <c r="AG22" i="62"/>
  <c r="H23" i="62"/>
  <c r="P23" i="62"/>
  <c r="X23" i="62"/>
  <c r="AF23" i="62"/>
  <c r="G24" i="62"/>
  <c r="O24" i="62"/>
  <c r="W24" i="62"/>
  <c r="AE24" i="62"/>
  <c r="F25" i="62"/>
  <c r="N25" i="62"/>
  <c r="V25" i="62"/>
  <c r="AD25" i="62"/>
  <c r="E26" i="62"/>
  <c r="F7" i="62"/>
  <c r="N7" i="62"/>
  <c r="V7" i="62"/>
  <c r="AD7" i="62"/>
  <c r="E8" i="62"/>
  <c r="M8" i="62"/>
  <c r="U8" i="62"/>
  <c r="AC8" i="62"/>
  <c r="D9" i="62"/>
  <c r="B2" i="14" s="1"/>
  <c r="L9" i="62"/>
  <c r="T9" i="62"/>
  <c r="AB9" i="62"/>
  <c r="C10" i="62"/>
  <c r="K10" i="62"/>
  <c r="S10" i="62"/>
  <c r="AA10" i="62"/>
  <c r="AI10" i="62"/>
  <c r="J11" i="62"/>
  <c r="R11" i="62"/>
  <c r="Z11" i="62"/>
  <c r="AH11" i="62"/>
  <c r="I12" i="62"/>
  <c r="Q12" i="62"/>
  <c r="Y12" i="62"/>
  <c r="AG12" i="62"/>
  <c r="H13" i="62"/>
  <c r="P13" i="62"/>
  <c r="X13" i="62"/>
  <c r="AF13" i="62"/>
  <c r="G14" i="62"/>
  <c r="O14" i="62"/>
  <c r="W14" i="62"/>
  <c r="AE14" i="62"/>
  <c r="D20" i="62"/>
  <c r="B4" i="16" s="1"/>
  <c r="L20" i="62"/>
  <c r="T20" i="62"/>
  <c r="AB20" i="62"/>
  <c r="C21" i="62"/>
  <c r="K21" i="62"/>
  <c r="S21" i="62"/>
  <c r="AA21" i="62"/>
  <c r="AI21" i="62"/>
  <c r="J22" i="62"/>
  <c r="R22" i="62"/>
  <c r="Z22" i="62"/>
  <c r="AH22" i="62"/>
  <c r="I23" i="62"/>
  <c r="Q23" i="62"/>
  <c r="Y23" i="62"/>
  <c r="AG23" i="62"/>
  <c r="H24" i="62"/>
  <c r="P24" i="62"/>
  <c r="X24" i="62"/>
  <c r="AF24" i="62"/>
  <c r="G25" i="62"/>
  <c r="O25" i="62"/>
  <c r="W25" i="62"/>
  <c r="AE25" i="62"/>
  <c r="F26" i="62"/>
  <c r="N26" i="62"/>
  <c r="G7" i="62"/>
  <c r="O7" i="62"/>
  <c r="W7" i="62"/>
  <c r="AE7" i="62"/>
  <c r="F8" i="62"/>
  <c r="N8" i="62"/>
  <c r="V8" i="62"/>
  <c r="AD8" i="62"/>
  <c r="E9" i="62"/>
  <c r="M9" i="62"/>
  <c r="U9" i="62"/>
  <c r="AC9" i="62"/>
  <c r="D10" i="62"/>
  <c r="B2" i="15" s="1"/>
  <c r="L10" i="62"/>
  <c r="T10" i="62"/>
  <c r="AB10" i="62"/>
  <c r="C11" i="62"/>
  <c r="K11" i="62"/>
  <c r="S11" i="62"/>
  <c r="AA11" i="62"/>
  <c r="AI11" i="62"/>
  <c r="J12" i="62"/>
  <c r="R12" i="62"/>
  <c r="Z12" i="62"/>
  <c r="AH12" i="62"/>
  <c r="I13" i="62"/>
  <c r="Q13" i="62"/>
  <c r="Y13" i="62"/>
  <c r="AG13" i="62"/>
  <c r="H14" i="62"/>
  <c r="P14" i="62"/>
  <c r="X14" i="62"/>
  <c r="AF14" i="62"/>
  <c r="E20" i="62"/>
  <c r="M20" i="62"/>
  <c r="U20" i="62"/>
  <c r="AC20" i="62"/>
  <c r="D21" i="62"/>
  <c r="B4" i="21" s="1"/>
  <c r="L21" i="62"/>
  <c r="T21" i="62"/>
  <c r="AB21" i="62"/>
  <c r="C22" i="62"/>
  <c r="K22" i="62"/>
  <c r="S22" i="62"/>
  <c r="AA22" i="62"/>
  <c r="AI22" i="62"/>
  <c r="J23" i="62"/>
  <c r="R23" i="62"/>
  <c r="Z23" i="62"/>
  <c r="AH23" i="62"/>
  <c r="I24" i="62"/>
  <c r="Q24" i="62"/>
  <c r="Y24" i="62"/>
  <c r="AG24" i="62"/>
  <c r="H25" i="62"/>
  <c r="P25" i="62"/>
  <c r="X25" i="62"/>
  <c r="AF25" i="62"/>
  <c r="G26" i="62"/>
  <c r="O26" i="62"/>
  <c r="H7" i="62"/>
  <c r="H16" i="62" s="1"/>
  <c r="P7" i="62"/>
  <c r="P16" i="62" s="1"/>
  <c r="X7" i="62"/>
  <c r="X16" i="62" s="1"/>
  <c r="AF7" i="62"/>
  <c r="G8" i="62"/>
  <c r="O8" i="62"/>
  <c r="W8" i="62"/>
  <c r="AE8" i="62"/>
  <c r="F9" i="62"/>
  <c r="N9" i="62"/>
  <c r="V9" i="62"/>
  <c r="AD9" i="62"/>
  <c r="E10" i="62"/>
  <c r="M10" i="62"/>
  <c r="U10" i="62"/>
  <c r="AC10" i="62"/>
  <c r="D11" i="62"/>
  <c r="L11" i="62"/>
  <c r="T11" i="62"/>
  <c r="AB11" i="62"/>
  <c r="C12" i="62"/>
  <c r="K12" i="62"/>
  <c r="S12" i="62"/>
  <c r="AA12" i="62"/>
  <c r="AI12" i="62"/>
  <c r="J13" i="62"/>
  <c r="R13" i="62"/>
  <c r="Z13" i="62"/>
  <c r="AH13" i="62"/>
  <c r="I14" i="62"/>
  <c r="Q14" i="62"/>
  <c r="Y14" i="62"/>
  <c r="AG14" i="62"/>
  <c r="F20" i="62"/>
  <c r="N20" i="62"/>
  <c r="V20" i="62"/>
  <c r="AD20" i="62"/>
  <c r="E21" i="62"/>
  <c r="M21" i="62"/>
  <c r="U21" i="62"/>
  <c r="AC21" i="62"/>
  <c r="D22" i="62"/>
  <c r="L22" i="62"/>
  <c r="T22" i="62"/>
  <c r="AB22" i="62"/>
  <c r="C23" i="62"/>
  <c r="K23" i="62"/>
  <c r="S23" i="62"/>
  <c r="AA23" i="62"/>
  <c r="AI23" i="62"/>
  <c r="J24" i="62"/>
  <c r="R24" i="62"/>
  <c r="Z24" i="62"/>
  <c r="AH24" i="62"/>
  <c r="I25" i="62"/>
  <c r="Q25" i="62"/>
  <c r="Y25" i="62"/>
  <c r="AG25" i="62"/>
  <c r="H26" i="62"/>
  <c r="P26" i="62"/>
  <c r="I7" i="62"/>
  <c r="Q7" i="62"/>
  <c r="Y7" i="62"/>
  <c r="AG7" i="62"/>
  <c r="H8" i="62"/>
  <c r="P8" i="62"/>
  <c r="X8" i="62"/>
  <c r="AF8" i="62"/>
  <c r="G9" i="62"/>
  <c r="O9" i="62"/>
  <c r="W9" i="62"/>
  <c r="AE9" i="62"/>
  <c r="F10" i="62"/>
  <c r="N10" i="62"/>
  <c r="V10" i="62"/>
  <c r="AD10" i="62"/>
  <c r="E11" i="62"/>
  <c r="M11" i="62"/>
  <c r="U11" i="62"/>
  <c r="AC11" i="62"/>
  <c r="D12" i="62"/>
  <c r="L12" i="62"/>
  <c r="T12" i="62"/>
  <c r="AB12" i="62"/>
  <c r="C13" i="62"/>
  <c r="K13" i="62"/>
  <c r="S13" i="62"/>
  <c r="AA13" i="62"/>
  <c r="AI13" i="62"/>
  <c r="J14" i="62"/>
  <c r="R14" i="62"/>
  <c r="Z14" i="62"/>
  <c r="AH14" i="62"/>
  <c r="G20" i="62"/>
  <c r="O20" i="62"/>
  <c r="W20" i="62"/>
  <c r="AE20" i="62"/>
  <c r="F21" i="62"/>
  <c r="N21" i="62"/>
  <c r="V21" i="62"/>
  <c r="AD21" i="62"/>
  <c r="E22" i="62"/>
  <c r="M22" i="62"/>
  <c r="U22" i="62"/>
  <c r="AC22" i="62"/>
  <c r="D23" i="62"/>
  <c r="L23" i="62"/>
  <c r="T23" i="62"/>
  <c r="AB23" i="62"/>
  <c r="C24" i="62"/>
  <c r="K24" i="62"/>
  <c r="S24" i="62"/>
  <c r="AA24" i="62"/>
  <c r="AI24" i="62"/>
  <c r="J25" i="62"/>
  <c r="R25" i="62"/>
  <c r="Z25" i="62"/>
  <c r="AH25" i="62"/>
  <c r="I26" i="62"/>
  <c r="Q26" i="62"/>
  <c r="AG8" i="62"/>
  <c r="AE10" i="62"/>
  <c r="AC12" i="62"/>
  <c r="AC17" i="62" s="1"/>
  <c r="AA14" i="62"/>
  <c r="W21" i="62"/>
  <c r="U23" i="62"/>
  <c r="S25" i="62"/>
  <c r="U26" i="62"/>
  <c r="AC26" i="62"/>
  <c r="D27" i="62"/>
  <c r="L27" i="62"/>
  <c r="T27" i="62"/>
  <c r="AB27" i="62"/>
  <c r="H32" i="62"/>
  <c r="P32" i="62"/>
  <c r="X32" i="62"/>
  <c r="AF32" i="62"/>
  <c r="G33" i="62"/>
  <c r="E6" i="21" s="1"/>
  <c r="O33" i="62"/>
  <c r="M6" i="21" s="1"/>
  <c r="W33" i="62"/>
  <c r="U6" i="21" s="1"/>
  <c r="AE33" i="62"/>
  <c r="AC6" i="21" s="1"/>
  <c r="F34" i="62"/>
  <c r="N34" i="62"/>
  <c r="V34" i="62"/>
  <c r="AD34" i="62"/>
  <c r="E35" i="62"/>
  <c r="M35" i="62"/>
  <c r="U35" i="62"/>
  <c r="AC35" i="62"/>
  <c r="D36" i="62"/>
  <c r="L36" i="62"/>
  <c r="T36" i="62"/>
  <c r="AB36" i="62"/>
  <c r="C37" i="62"/>
  <c r="K37" i="62"/>
  <c r="S37" i="62"/>
  <c r="AA37" i="62"/>
  <c r="AI37" i="62"/>
  <c r="J38" i="62"/>
  <c r="R38" i="62"/>
  <c r="Z38" i="62"/>
  <c r="AH38" i="62"/>
  <c r="I39" i="62"/>
  <c r="G6" i="17" s="1"/>
  <c r="Q39" i="62"/>
  <c r="O6" i="17" s="1"/>
  <c r="Y39" i="62"/>
  <c r="W6" i="17" s="1"/>
  <c r="AG39" i="62"/>
  <c r="AE6" i="17" s="1"/>
  <c r="B13" i="62"/>
  <c r="B24" i="62"/>
  <c r="B33" i="62"/>
  <c r="R26" i="62"/>
  <c r="D33" i="62"/>
  <c r="B6" i="21" s="1"/>
  <c r="C34" i="62"/>
  <c r="J35" i="62"/>
  <c r="Q36" i="62"/>
  <c r="J7" i="62"/>
  <c r="J16" i="62" s="1"/>
  <c r="H9" i="62"/>
  <c r="F11" i="62"/>
  <c r="D13" i="62"/>
  <c r="AI14" i="62"/>
  <c r="AE21" i="62"/>
  <c r="AC23" i="62"/>
  <c r="AA25" i="62"/>
  <c r="V26" i="62"/>
  <c r="AD26" i="62"/>
  <c r="E27" i="62"/>
  <c r="M27" i="62"/>
  <c r="U27" i="62"/>
  <c r="AC27" i="62"/>
  <c r="I32" i="62"/>
  <c r="Q32" i="62"/>
  <c r="Y32" i="62"/>
  <c r="AG32" i="62"/>
  <c r="H33" i="62"/>
  <c r="F6" i="21" s="1"/>
  <c r="P33" i="62"/>
  <c r="N6" i="21" s="1"/>
  <c r="X33" i="62"/>
  <c r="V6" i="21" s="1"/>
  <c r="AF33" i="62"/>
  <c r="AD6" i="21" s="1"/>
  <c r="G34" i="62"/>
  <c r="O34" i="62"/>
  <c r="W34" i="62"/>
  <c r="AE34" i="62"/>
  <c r="F35" i="62"/>
  <c r="N35" i="62"/>
  <c r="V35" i="62"/>
  <c r="AD35" i="62"/>
  <c r="E36" i="62"/>
  <c r="M36" i="62"/>
  <c r="U36" i="62"/>
  <c r="AC36" i="62"/>
  <c r="D37" i="62"/>
  <c r="L37" i="62"/>
  <c r="T37" i="62"/>
  <c r="AB37" i="62"/>
  <c r="C38" i="62"/>
  <c r="K38" i="62"/>
  <c r="S38" i="62"/>
  <c r="AA38" i="62"/>
  <c r="AI38" i="62"/>
  <c r="J39" i="62"/>
  <c r="H6" i="17" s="1"/>
  <c r="R39" i="62"/>
  <c r="P6" i="17" s="1"/>
  <c r="Z39" i="62"/>
  <c r="X6" i="17" s="1"/>
  <c r="AH39" i="62"/>
  <c r="AF6" i="17" s="1"/>
  <c r="B14" i="62"/>
  <c r="B25" i="62"/>
  <c r="B34" i="62"/>
  <c r="G10" i="62"/>
  <c r="AB24" i="62"/>
  <c r="Q27" i="62"/>
  <c r="U32" i="62"/>
  <c r="AB33" i="62"/>
  <c r="Z6" i="21" s="1"/>
  <c r="AI34" i="62"/>
  <c r="R7" i="62"/>
  <c r="R16" i="62" s="1"/>
  <c r="P9" i="62"/>
  <c r="N11" i="62"/>
  <c r="L13" i="62"/>
  <c r="H20" i="62"/>
  <c r="F22" i="62"/>
  <c r="D24" i="62"/>
  <c r="AI25" i="62"/>
  <c r="W26" i="62"/>
  <c r="AE26" i="62"/>
  <c r="F27" i="62"/>
  <c r="N27" i="62"/>
  <c r="V27" i="62"/>
  <c r="AD27" i="62"/>
  <c r="J32" i="62"/>
  <c r="R32" i="62"/>
  <c r="Z32" i="62"/>
  <c r="AH32" i="62"/>
  <c r="I33" i="62"/>
  <c r="G6" i="21" s="1"/>
  <c r="Q33" i="62"/>
  <c r="O6" i="21" s="1"/>
  <c r="Y33" i="62"/>
  <c r="W6" i="21" s="1"/>
  <c r="AG33" i="62"/>
  <c r="AE6" i="21" s="1"/>
  <c r="H34" i="62"/>
  <c r="P34" i="62"/>
  <c r="X34" i="62"/>
  <c r="AF34" i="62"/>
  <c r="G35" i="62"/>
  <c r="O35" i="62"/>
  <c r="W35" i="62"/>
  <c r="AE35" i="62"/>
  <c r="F36" i="62"/>
  <c r="N36" i="62"/>
  <c r="V36" i="62"/>
  <c r="AD36" i="62"/>
  <c r="E37" i="62"/>
  <c r="M37" i="62"/>
  <c r="U37" i="62"/>
  <c r="AC37" i="62"/>
  <c r="D38" i="62"/>
  <c r="L38" i="62"/>
  <c r="T38" i="62"/>
  <c r="AB38" i="62"/>
  <c r="C39" i="62"/>
  <c r="K39" i="62"/>
  <c r="I6" i="17" s="1"/>
  <c r="S39" i="62"/>
  <c r="Q6" i="17" s="1"/>
  <c r="AA39" i="62"/>
  <c r="Y6" i="17" s="1"/>
  <c r="AI39" i="62"/>
  <c r="AG6" i="17" s="1"/>
  <c r="B26" i="62"/>
  <c r="B35" i="62"/>
  <c r="I8" i="62"/>
  <c r="C14" i="62"/>
  <c r="AF20" i="62"/>
  <c r="AD22" i="62"/>
  <c r="AH26" i="62"/>
  <c r="I27" i="62"/>
  <c r="AG27" i="62"/>
  <c r="M32" i="62"/>
  <c r="T33" i="62"/>
  <c r="R6" i="21" s="1"/>
  <c r="AA34" i="62"/>
  <c r="AH35" i="62"/>
  <c r="Z7" i="62"/>
  <c r="Z16" i="62" s="1"/>
  <c r="X9" i="62"/>
  <c r="V11" i="62"/>
  <c r="T13" i="62"/>
  <c r="P20" i="62"/>
  <c r="N22" i="62"/>
  <c r="L24" i="62"/>
  <c r="J26" i="62"/>
  <c r="X26" i="62"/>
  <c r="AF26" i="62"/>
  <c r="G27" i="62"/>
  <c r="O27" i="62"/>
  <c r="W27" i="62"/>
  <c r="AE27" i="62"/>
  <c r="C32" i="62"/>
  <c r="K32" i="62"/>
  <c r="S32" i="62"/>
  <c r="AA32" i="62"/>
  <c r="AI32" i="62"/>
  <c r="J33" i="62"/>
  <c r="H6" i="21" s="1"/>
  <c r="R33" i="62"/>
  <c r="P6" i="21" s="1"/>
  <c r="Z33" i="62"/>
  <c r="X6" i="21" s="1"/>
  <c r="AH33" i="62"/>
  <c r="AF6" i="21" s="1"/>
  <c r="I34" i="62"/>
  <c r="Q34" i="62"/>
  <c r="Y34" i="62"/>
  <c r="AG34" i="62"/>
  <c r="H35" i="62"/>
  <c r="P35" i="62"/>
  <c r="X35" i="62"/>
  <c r="AF35" i="62"/>
  <c r="G36" i="62"/>
  <c r="O36" i="62"/>
  <c r="W36" i="62"/>
  <c r="AE36" i="62"/>
  <c r="F37" i="62"/>
  <c r="N37" i="62"/>
  <c r="V37" i="62"/>
  <c r="AD37" i="62"/>
  <c r="E38" i="62"/>
  <c r="M38" i="62"/>
  <c r="U38" i="62"/>
  <c r="AC38" i="62"/>
  <c r="D39" i="62"/>
  <c r="B6" i="17" s="1"/>
  <c r="L39" i="62"/>
  <c r="J6" i="17" s="1"/>
  <c r="T39" i="62"/>
  <c r="R6" i="17" s="1"/>
  <c r="AB39" i="62"/>
  <c r="Z6" i="17" s="1"/>
  <c r="B8" i="62"/>
  <c r="B27" i="62"/>
  <c r="B36" i="62"/>
  <c r="Z26" i="62"/>
  <c r="E32" i="62"/>
  <c r="L33" i="62"/>
  <c r="J6" i="21" s="1"/>
  <c r="S34" i="62"/>
  <c r="Z35" i="62"/>
  <c r="AG36" i="62"/>
  <c r="AH7" i="62"/>
  <c r="AH16" i="62" s="1"/>
  <c r="AF9" i="62"/>
  <c r="AD11" i="62"/>
  <c r="AB13" i="62"/>
  <c r="X20" i="62"/>
  <c r="V22" i="62"/>
  <c r="T24" i="62"/>
  <c r="M26" i="62"/>
  <c r="Y26" i="62"/>
  <c r="AG26" i="62"/>
  <c r="H27" i="62"/>
  <c r="P27" i="62"/>
  <c r="X27" i="62"/>
  <c r="AF27" i="62"/>
  <c r="D32" i="62"/>
  <c r="L32" i="62"/>
  <c r="T32" i="62"/>
  <c r="AB32" i="62"/>
  <c r="C33" i="62"/>
  <c r="K33" i="62"/>
  <c r="I6" i="21" s="1"/>
  <c r="S33" i="62"/>
  <c r="Q6" i="21" s="1"/>
  <c r="AA33" i="62"/>
  <c r="Y6" i="21" s="1"/>
  <c r="AI33" i="62"/>
  <c r="AG6" i="21" s="1"/>
  <c r="J34" i="62"/>
  <c r="R34" i="62"/>
  <c r="Z34" i="62"/>
  <c r="AH34" i="62"/>
  <c r="I35" i="62"/>
  <c r="Q35" i="62"/>
  <c r="Y35" i="62"/>
  <c r="AG35" i="62"/>
  <c r="H36" i="62"/>
  <c r="P36" i="62"/>
  <c r="X36" i="62"/>
  <c r="AF36" i="62"/>
  <c r="G37" i="62"/>
  <c r="O37" i="62"/>
  <c r="W37" i="62"/>
  <c r="AE37" i="62"/>
  <c r="F38" i="62"/>
  <c r="N38" i="62"/>
  <c r="V38" i="62"/>
  <c r="AD38" i="62"/>
  <c r="E39" i="62"/>
  <c r="C6" i="17" s="1"/>
  <c r="M39" i="62"/>
  <c r="K6" i="17" s="1"/>
  <c r="U39" i="62"/>
  <c r="S6" i="17" s="1"/>
  <c r="AC39" i="62"/>
  <c r="AA6" i="17" s="1"/>
  <c r="B9" i="62"/>
  <c r="B20" i="62"/>
  <c r="B37" i="62"/>
  <c r="E12" i="62"/>
  <c r="Y27" i="62"/>
  <c r="AC32" i="62"/>
  <c r="K34" i="62"/>
  <c r="R35" i="62"/>
  <c r="I36" i="62"/>
  <c r="Q8" i="62"/>
  <c r="O10" i="62"/>
  <c r="M12" i="62"/>
  <c r="K14" i="62"/>
  <c r="G21" i="62"/>
  <c r="E23" i="62"/>
  <c r="C25" i="62"/>
  <c r="S26" i="62"/>
  <c r="AA26" i="62"/>
  <c r="AI26" i="62"/>
  <c r="J27" i="62"/>
  <c r="R27" i="62"/>
  <c r="Z27" i="62"/>
  <c r="AH27" i="62"/>
  <c r="F32" i="62"/>
  <c r="N32" i="62"/>
  <c r="V32" i="62"/>
  <c r="AD32" i="62"/>
  <c r="E33" i="62"/>
  <c r="C6" i="21" s="1"/>
  <c r="M33" i="62"/>
  <c r="K6" i="21" s="1"/>
  <c r="U33" i="62"/>
  <c r="S6" i="21" s="1"/>
  <c r="AC33" i="62"/>
  <c r="AA6" i="21" s="1"/>
  <c r="D34" i="62"/>
  <c r="L34" i="62"/>
  <c r="T34" i="62"/>
  <c r="AB34" i="62"/>
  <c r="C35" i="62"/>
  <c r="K35" i="62"/>
  <c r="S35" i="62"/>
  <c r="AA35" i="62"/>
  <c r="AI35" i="62"/>
  <c r="J36" i="62"/>
  <c r="R36" i="62"/>
  <c r="Z36" i="62"/>
  <c r="AH36" i="62"/>
  <c r="I37" i="62"/>
  <c r="Q37" i="62"/>
  <c r="Y37" i="62"/>
  <c r="AG37" i="62"/>
  <c r="H38" i="62"/>
  <c r="P38" i="62"/>
  <c r="X38" i="62"/>
  <c r="AF38" i="62"/>
  <c r="G39" i="62"/>
  <c r="E6" i="17" s="1"/>
  <c r="O39" i="62"/>
  <c r="M6" i="17" s="1"/>
  <c r="W39" i="62"/>
  <c r="U6" i="17" s="1"/>
  <c r="AE39" i="62"/>
  <c r="AC6" i="17" s="1"/>
  <c r="B11" i="62"/>
  <c r="B22" i="62"/>
  <c r="B39" i="62"/>
  <c r="Y8" i="62"/>
  <c r="W10" i="62"/>
  <c r="U12" i="62"/>
  <c r="S14" i="62"/>
  <c r="O21" i="62"/>
  <c r="M23" i="62"/>
  <c r="K25" i="62"/>
  <c r="T26" i="62"/>
  <c r="AB26" i="62"/>
  <c r="C27" i="62"/>
  <c r="K27" i="62"/>
  <c r="S27" i="62"/>
  <c r="AA27" i="62"/>
  <c r="AI27" i="62"/>
  <c r="B32" i="62"/>
  <c r="Y36" i="62"/>
  <c r="B12" i="62"/>
  <c r="B17" i="62" s="1"/>
  <c r="H39" i="62"/>
  <c r="F6" i="17" s="1"/>
  <c r="I38" i="62"/>
  <c r="J37" i="62"/>
  <c r="AB35" i="62"/>
  <c r="AD33" i="62"/>
  <c r="AB6" i="21" s="1"/>
  <c r="AC34" i="62"/>
  <c r="B10" i="62"/>
  <c r="F39" i="62"/>
  <c r="D6" i="17" s="1"/>
  <c r="G38" i="62"/>
  <c r="H37" i="62"/>
  <c r="T35" i="62"/>
  <c r="V33" i="62"/>
  <c r="T6" i="21" s="1"/>
  <c r="K16" i="62" l="1"/>
  <c r="B29" i="62"/>
  <c r="E4" i="21"/>
  <c r="M4" i="21"/>
  <c r="C4" i="21"/>
  <c r="I4" i="21"/>
  <c r="K4" i="21"/>
  <c r="D4" i="21"/>
  <c r="F4" i="21"/>
  <c r="G4" i="21"/>
  <c r="H4" i="21"/>
  <c r="J4" i="21"/>
  <c r="L4" i="21"/>
  <c r="I4" i="16"/>
  <c r="J4" i="16"/>
  <c r="D4" i="16"/>
  <c r="F4" i="16"/>
  <c r="C4" i="16"/>
  <c r="H4" i="16"/>
  <c r="K4" i="16"/>
  <c r="L4" i="16"/>
  <c r="E4" i="16"/>
  <c r="M4" i="16"/>
  <c r="G4" i="16"/>
  <c r="M16" i="62"/>
  <c r="B16" i="62"/>
  <c r="AE16" i="62"/>
  <c r="U16" i="62"/>
  <c r="C16" i="62"/>
  <c r="Y16" i="62"/>
  <c r="W16" i="62"/>
  <c r="Q16" i="62"/>
  <c r="O16" i="62"/>
  <c r="E16" i="62"/>
  <c r="AB16" i="62"/>
  <c r="F16" i="62"/>
  <c r="AG16" i="62"/>
  <c r="I16" i="62"/>
  <c r="G16" i="62"/>
  <c r="T16" i="62"/>
  <c r="AF16" i="62"/>
  <c r="AD16" i="62"/>
  <c r="L16" i="62"/>
  <c r="AI16" i="62"/>
  <c r="V16" i="62"/>
  <c r="D16" i="62"/>
  <c r="AA16" i="62"/>
  <c r="N16" i="62"/>
  <c r="S16" i="62"/>
  <c r="K2" i="15"/>
  <c r="H2" i="15"/>
  <c r="D2" i="15"/>
  <c r="L2" i="15"/>
  <c r="E2" i="15"/>
  <c r="M2" i="15"/>
  <c r="F2" i="15"/>
  <c r="C2" i="15"/>
  <c r="G2" i="15"/>
  <c r="I2" i="15"/>
  <c r="J2" i="15"/>
  <c r="H2" i="14"/>
  <c r="I2" i="14"/>
  <c r="M2" i="14"/>
  <c r="J2" i="14"/>
  <c r="K2" i="14"/>
  <c r="E2" i="14"/>
  <c r="D2" i="14"/>
  <c r="L2" i="14"/>
  <c r="F2" i="14"/>
  <c r="C2" i="14"/>
  <c r="G2" i="14"/>
  <c r="L17" i="62"/>
  <c r="C6" i="18"/>
  <c r="G6" i="64"/>
  <c r="O6" i="64"/>
  <c r="W6" i="64"/>
  <c r="AE6" i="64"/>
  <c r="F7" i="64"/>
  <c r="N7" i="64"/>
  <c r="V7" i="64"/>
  <c r="AD7" i="64"/>
  <c r="E8" i="64"/>
  <c r="C9" i="13" s="1"/>
  <c r="M8" i="64"/>
  <c r="K9" i="13" s="1"/>
  <c r="U8" i="64"/>
  <c r="S9" i="13" s="1"/>
  <c r="AC8" i="64"/>
  <c r="AA9" i="13" s="1"/>
  <c r="D9" i="64"/>
  <c r="B10" i="13" s="1"/>
  <c r="L9" i="64"/>
  <c r="J10" i="13" s="1"/>
  <c r="T9" i="64"/>
  <c r="R10" i="13" s="1"/>
  <c r="AB9" i="64"/>
  <c r="Z10" i="13" s="1"/>
  <c r="C10" i="64"/>
  <c r="K10" i="64"/>
  <c r="I8" i="13" s="1"/>
  <c r="S10" i="64"/>
  <c r="Q8" i="13" s="1"/>
  <c r="AA10" i="64"/>
  <c r="Y8" i="13" s="1"/>
  <c r="AI10" i="64"/>
  <c r="AG8" i="13" s="1"/>
  <c r="AD6" i="64"/>
  <c r="T8" i="64"/>
  <c r="R9" i="13" s="1"/>
  <c r="J10" i="64"/>
  <c r="H8" i="13" s="1"/>
  <c r="H6" i="64"/>
  <c r="P6" i="64"/>
  <c r="X6" i="64"/>
  <c r="AF6" i="64"/>
  <c r="G7" i="64"/>
  <c r="O7" i="64"/>
  <c r="W7" i="64"/>
  <c r="AE7" i="64"/>
  <c r="F8" i="64"/>
  <c r="D9" i="13" s="1"/>
  <c r="N8" i="64"/>
  <c r="L9" i="13" s="1"/>
  <c r="V8" i="64"/>
  <c r="T9" i="13" s="1"/>
  <c r="AD8" i="64"/>
  <c r="AB9" i="13" s="1"/>
  <c r="E9" i="64"/>
  <c r="C10" i="13" s="1"/>
  <c r="M9" i="64"/>
  <c r="K10" i="13" s="1"/>
  <c r="U9" i="64"/>
  <c r="S10" i="13" s="1"/>
  <c r="AC9" i="64"/>
  <c r="AA10" i="13" s="1"/>
  <c r="D10" i="64"/>
  <c r="B8" i="13" s="1"/>
  <c r="L10" i="64"/>
  <c r="J8" i="13" s="1"/>
  <c r="T10" i="64"/>
  <c r="R8" i="13" s="1"/>
  <c r="AB10" i="64"/>
  <c r="Z8" i="13" s="1"/>
  <c r="V6" i="64"/>
  <c r="D8" i="64"/>
  <c r="B9" i="13" s="1"/>
  <c r="S9" i="64"/>
  <c r="Q10" i="13" s="1"/>
  <c r="I6" i="64"/>
  <c r="Q6" i="64"/>
  <c r="Y6" i="64"/>
  <c r="AG6" i="64"/>
  <c r="H7" i="64"/>
  <c r="P7" i="64"/>
  <c r="X7" i="64"/>
  <c r="AF7" i="64"/>
  <c r="G8" i="64"/>
  <c r="E9" i="13" s="1"/>
  <c r="O8" i="64"/>
  <c r="M9" i="13" s="1"/>
  <c r="W8" i="64"/>
  <c r="U9" i="13" s="1"/>
  <c r="AE8" i="64"/>
  <c r="AC9" i="13" s="1"/>
  <c r="F9" i="64"/>
  <c r="D10" i="13" s="1"/>
  <c r="N9" i="64"/>
  <c r="L10" i="13" s="1"/>
  <c r="V9" i="64"/>
  <c r="T10" i="13" s="1"/>
  <c r="AD9" i="64"/>
  <c r="AB10" i="13" s="1"/>
  <c r="E10" i="64"/>
  <c r="C8" i="13" s="1"/>
  <c r="M10" i="64"/>
  <c r="K8" i="13" s="1"/>
  <c r="U10" i="64"/>
  <c r="S8" i="13" s="1"/>
  <c r="AC10" i="64"/>
  <c r="AA8" i="13" s="1"/>
  <c r="B8" i="64"/>
  <c r="F6" i="64"/>
  <c r="AC7" i="64"/>
  <c r="AA9" i="64"/>
  <c r="Y10" i="13" s="1"/>
  <c r="J6" i="64"/>
  <c r="R6" i="64"/>
  <c r="Z6" i="64"/>
  <c r="AH6" i="64"/>
  <c r="I7" i="64"/>
  <c r="Q7" i="64"/>
  <c r="Y7" i="64"/>
  <c r="AG7" i="64"/>
  <c r="H8" i="64"/>
  <c r="F9" i="13" s="1"/>
  <c r="P8" i="64"/>
  <c r="N9" i="13" s="1"/>
  <c r="X8" i="64"/>
  <c r="V9" i="13" s="1"/>
  <c r="AF8" i="64"/>
  <c r="AD9" i="13" s="1"/>
  <c r="G9" i="64"/>
  <c r="E10" i="13" s="1"/>
  <c r="O9" i="64"/>
  <c r="M10" i="13" s="1"/>
  <c r="W9" i="64"/>
  <c r="U10" i="13" s="1"/>
  <c r="AE9" i="64"/>
  <c r="AC10" i="13" s="1"/>
  <c r="F10" i="64"/>
  <c r="D8" i="13" s="1"/>
  <c r="N10" i="64"/>
  <c r="L8" i="13" s="1"/>
  <c r="V10" i="64"/>
  <c r="T8" i="13" s="1"/>
  <c r="AD10" i="64"/>
  <c r="AB8" i="13" s="1"/>
  <c r="B9" i="64"/>
  <c r="E7" i="64"/>
  <c r="L8" i="64"/>
  <c r="J9" i="13" s="1"/>
  <c r="AI9" i="64"/>
  <c r="AG10" i="13" s="1"/>
  <c r="C6" i="64"/>
  <c r="K6" i="64"/>
  <c r="S6" i="64"/>
  <c r="AA6" i="64"/>
  <c r="AI6" i="64"/>
  <c r="J7" i="64"/>
  <c r="R7" i="64"/>
  <c r="Z7" i="64"/>
  <c r="AH7" i="64"/>
  <c r="I8" i="64"/>
  <c r="G9" i="13" s="1"/>
  <c r="Q8" i="64"/>
  <c r="O9" i="13" s="1"/>
  <c r="Y8" i="64"/>
  <c r="W9" i="13" s="1"/>
  <c r="AG8" i="64"/>
  <c r="AE9" i="13" s="1"/>
  <c r="H9" i="64"/>
  <c r="F10" i="13" s="1"/>
  <c r="P9" i="64"/>
  <c r="N10" i="13" s="1"/>
  <c r="X9" i="64"/>
  <c r="V10" i="13" s="1"/>
  <c r="AF9" i="64"/>
  <c r="AD10" i="13" s="1"/>
  <c r="G10" i="64"/>
  <c r="E8" i="13" s="1"/>
  <c r="O10" i="64"/>
  <c r="M8" i="13" s="1"/>
  <c r="W10" i="64"/>
  <c r="U8" i="13" s="1"/>
  <c r="AE10" i="64"/>
  <c r="AC8" i="13" s="1"/>
  <c r="N6" i="64"/>
  <c r="AB8" i="64"/>
  <c r="Z9" i="13" s="1"/>
  <c r="AH10" i="64"/>
  <c r="AF8" i="13" s="1"/>
  <c r="D6" i="64"/>
  <c r="B2" i="13" s="1"/>
  <c r="L6" i="64"/>
  <c r="T6" i="64"/>
  <c r="AB6" i="64"/>
  <c r="C7" i="64"/>
  <c r="K7" i="64"/>
  <c r="S7" i="64"/>
  <c r="AA7" i="64"/>
  <c r="AI7" i="64"/>
  <c r="J8" i="64"/>
  <c r="H9" i="13" s="1"/>
  <c r="R8" i="64"/>
  <c r="P9" i="13" s="1"/>
  <c r="Z8" i="64"/>
  <c r="X9" i="13" s="1"/>
  <c r="AH8" i="64"/>
  <c r="AF9" i="13" s="1"/>
  <c r="I9" i="64"/>
  <c r="G10" i="13" s="1"/>
  <c r="Q9" i="64"/>
  <c r="O10" i="13" s="1"/>
  <c r="Y9" i="64"/>
  <c r="W10" i="13" s="1"/>
  <c r="AG9" i="64"/>
  <c r="AE10" i="13" s="1"/>
  <c r="H10" i="64"/>
  <c r="F8" i="13" s="1"/>
  <c r="P10" i="64"/>
  <c r="N8" i="13" s="1"/>
  <c r="X10" i="64"/>
  <c r="V8" i="13" s="1"/>
  <c r="AF10" i="64"/>
  <c r="AD8" i="13" s="1"/>
  <c r="B6" i="64"/>
  <c r="M7" i="64"/>
  <c r="C9" i="64"/>
  <c r="Z10" i="64"/>
  <c r="X8" i="13" s="1"/>
  <c r="B2" i="12"/>
  <c r="E6" i="64"/>
  <c r="M6" i="64"/>
  <c r="U6" i="64"/>
  <c r="AC6" i="64"/>
  <c r="D7" i="64"/>
  <c r="B4" i="13" s="1"/>
  <c r="L7" i="64"/>
  <c r="T7" i="64"/>
  <c r="AB7" i="64"/>
  <c r="C8" i="64"/>
  <c r="K8" i="64"/>
  <c r="I9" i="13" s="1"/>
  <c r="S8" i="64"/>
  <c r="Q9" i="13" s="1"/>
  <c r="AA8" i="64"/>
  <c r="Y9" i="13" s="1"/>
  <c r="AI8" i="64"/>
  <c r="AG9" i="13" s="1"/>
  <c r="J9" i="64"/>
  <c r="H10" i="13" s="1"/>
  <c r="R9" i="64"/>
  <c r="P10" i="13" s="1"/>
  <c r="Z9" i="64"/>
  <c r="X10" i="13" s="1"/>
  <c r="AH9" i="64"/>
  <c r="AF10" i="13" s="1"/>
  <c r="I10" i="64"/>
  <c r="G8" i="13" s="1"/>
  <c r="Q10" i="64"/>
  <c r="O8" i="13" s="1"/>
  <c r="Y10" i="64"/>
  <c r="W8" i="13" s="1"/>
  <c r="AG10" i="64"/>
  <c r="AE8" i="13" s="1"/>
  <c r="U7" i="64"/>
  <c r="K9" i="64"/>
  <c r="I10" i="13" s="1"/>
  <c r="R10" i="64"/>
  <c r="P8" i="13" s="1"/>
  <c r="O6" i="18"/>
  <c r="S29" i="62"/>
  <c r="I29" i="62"/>
  <c r="S17" i="62"/>
  <c r="AD29" i="62"/>
  <c r="T29" i="62"/>
  <c r="C29" i="62"/>
  <c r="G29" i="62"/>
  <c r="V17" i="62"/>
  <c r="K29" i="62"/>
  <c r="D17" i="62"/>
  <c r="B2" i="17" s="1"/>
  <c r="Y29" i="62"/>
  <c r="W29" i="62"/>
  <c r="M29" i="62"/>
  <c r="M17" i="62"/>
  <c r="AH29" i="62"/>
  <c r="AF29" i="62"/>
  <c r="V29" i="62"/>
  <c r="L29" i="62"/>
  <c r="Z29" i="62"/>
  <c r="X29" i="62"/>
  <c r="N29" i="62"/>
  <c r="D29" i="62"/>
  <c r="B4" i="17" s="1"/>
  <c r="R29" i="62"/>
  <c r="P29" i="62"/>
  <c r="F29" i="62"/>
  <c r="AA29" i="62"/>
  <c r="J29" i="62"/>
  <c r="H29" i="62"/>
  <c r="AC29" i="62"/>
  <c r="AG29" i="62"/>
  <c r="AE29" i="62"/>
  <c r="U29" i="62"/>
  <c r="AI29" i="62"/>
  <c r="Q29" i="62"/>
  <c r="AA17" i="62"/>
  <c r="O29" i="62"/>
  <c r="E29" i="62"/>
  <c r="G17" i="62"/>
  <c r="AB29" i="62"/>
  <c r="AD17" i="62"/>
  <c r="J17" i="62"/>
  <c r="W17" i="62"/>
  <c r="AI17" i="62"/>
  <c r="AG17" i="62"/>
  <c r="O17" i="62"/>
  <c r="Y17" i="62"/>
  <c r="K17" i="62"/>
  <c r="I17" i="62"/>
  <c r="AF17" i="62"/>
  <c r="N17" i="62"/>
  <c r="Q17" i="62"/>
  <c r="U17" i="62"/>
  <c r="E17" i="62"/>
  <c r="C17" i="62"/>
  <c r="AH17" i="62"/>
  <c r="X17" i="62"/>
  <c r="F17" i="62"/>
  <c r="AB17" i="62"/>
  <c r="Z17" i="62"/>
  <c r="P17" i="62"/>
  <c r="T17" i="62"/>
  <c r="R17" i="62"/>
  <c r="H17" i="62"/>
  <c r="AE17" i="62"/>
  <c r="B2" i="16"/>
  <c r="B2" i="21"/>
  <c r="D4" i="17" l="1"/>
  <c r="E4" i="17"/>
  <c r="M4" i="17"/>
  <c r="G4" i="17"/>
  <c r="I4" i="17"/>
  <c r="K4" i="17"/>
  <c r="F4" i="17"/>
  <c r="C4" i="17"/>
  <c r="H4" i="17"/>
  <c r="J4" i="17"/>
  <c r="L4" i="17"/>
  <c r="L6" i="18"/>
  <c r="AB6" i="18"/>
  <c r="AE6" i="18"/>
  <c r="B2" i="11"/>
  <c r="E2" i="11" s="1"/>
  <c r="U6" i="18"/>
  <c r="R6" i="18"/>
  <c r="I6" i="18"/>
  <c r="T6" i="18"/>
  <c r="J6" i="18"/>
  <c r="D6" i="18"/>
  <c r="M6" i="18"/>
  <c r="P6" i="18"/>
  <c r="X6" i="18"/>
  <c r="B10" i="18"/>
  <c r="Z6" i="18"/>
  <c r="AD6" i="18"/>
  <c r="B2" i="20"/>
  <c r="H2" i="20" s="1"/>
  <c r="S6" i="18"/>
  <c r="B2" i="18"/>
  <c r="C2" i="18" s="1"/>
  <c r="E6" i="18"/>
  <c r="N6" i="18"/>
  <c r="V6" i="18"/>
  <c r="H6" i="18"/>
  <c r="G6" i="18"/>
  <c r="F6" i="18"/>
  <c r="W6" i="18"/>
  <c r="B4" i="18"/>
  <c r="L4" i="18" s="1"/>
  <c r="K6" i="18"/>
  <c r="Q6" i="18"/>
  <c r="AF6" i="18"/>
  <c r="AG6" i="18"/>
  <c r="B6" i="18"/>
  <c r="AA6" i="18"/>
  <c r="Y6" i="18"/>
  <c r="AC6" i="18"/>
  <c r="J10" i="18"/>
  <c r="R10" i="18"/>
  <c r="Z10" i="18"/>
  <c r="AE10" i="18"/>
  <c r="C10" i="18"/>
  <c r="K10" i="18"/>
  <c r="S10" i="18"/>
  <c r="AA10" i="18"/>
  <c r="D10" i="18"/>
  <c r="L10" i="18"/>
  <c r="T10" i="18"/>
  <c r="AB10" i="18"/>
  <c r="G10" i="18"/>
  <c r="E10" i="18"/>
  <c r="M10" i="18"/>
  <c r="U10" i="18"/>
  <c r="AC10" i="18"/>
  <c r="W10" i="18"/>
  <c r="F10" i="18"/>
  <c r="N10" i="18"/>
  <c r="V10" i="18"/>
  <c r="AD10" i="18"/>
  <c r="O10" i="18"/>
  <c r="H10" i="18"/>
  <c r="P10" i="18"/>
  <c r="X10" i="18"/>
  <c r="AF10" i="18"/>
  <c r="Y10" i="18"/>
  <c r="AG10" i="18"/>
  <c r="I10" i="18"/>
  <c r="Q10" i="18"/>
  <c r="Q4" i="21"/>
  <c r="AA4" i="21"/>
  <c r="R4" i="21"/>
  <c r="AB4" i="21"/>
  <c r="S4" i="21"/>
  <c r="AC4" i="21"/>
  <c r="T4" i="21"/>
  <c r="AE4" i="21"/>
  <c r="U4" i="21"/>
  <c r="AG4" i="21"/>
  <c r="W4" i="21"/>
  <c r="Y4" i="21"/>
  <c r="O4" i="21"/>
  <c r="Z4" i="21"/>
  <c r="AD4" i="21"/>
  <c r="AF4" i="21"/>
  <c r="V4" i="21"/>
  <c r="X4" i="21"/>
  <c r="P4" i="21"/>
  <c r="N4" i="21"/>
  <c r="AD2" i="14"/>
  <c r="S2" i="14"/>
  <c r="AC2" i="14"/>
  <c r="Q2" i="14"/>
  <c r="AG2" i="14"/>
  <c r="AA2" i="14"/>
  <c r="P2" i="14"/>
  <c r="W2" i="14"/>
  <c r="Y2" i="14"/>
  <c r="O2" i="14"/>
  <c r="X2" i="14"/>
  <c r="N2" i="14"/>
  <c r="AF2" i="14"/>
  <c r="V2" i="14"/>
  <c r="AE2" i="14"/>
  <c r="U2" i="14"/>
  <c r="AB2" i="14"/>
  <c r="R2" i="14"/>
  <c r="T2" i="14"/>
  <c r="Z2" i="14"/>
  <c r="AD2" i="15"/>
  <c r="S2" i="15"/>
  <c r="AC2" i="15"/>
  <c r="Q2" i="15"/>
  <c r="AA2" i="15"/>
  <c r="P2" i="15"/>
  <c r="Y2" i="15"/>
  <c r="O2" i="15"/>
  <c r="AG2" i="15"/>
  <c r="X2" i="15"/>
  <c r="N2" i="15"/>
  <c r="W2" i="15"/>
  <c r="AF2" i="15"/>
  <c r="V2" i="15"/>
  <c r="AE2" i="15"/>
  <c r="U2" i="15"/>
  <c r="R2" i="15"/>
  <c r="Z2" i="15"/>
  <c r="T2" i="15"/>
  <c r="AB2" i="15"/>
  <c r="H2" i="12"/>
  <c r="M2" i="12"/>
  <c r="I2" i="12"/>
  <c r="J2" i="12"/>
  <c r="K2" i="12"/>
  <c r="E2" i="12"/>
  <c r="D2" i="12"/>
  <c r="L2" i="12"/>
  <c r="F2" i="12"/>
  <c r="C2" i="12"/>
  <c r="G2" i="12"/>
  <c r="E2" i="13"/>
  <c r="M2" i="13"/>
  <c r="F2" i="13"/>
  <c r="C2" i="13"/>
  <c r="G2" i="13"/>
  <c r="J2" i="13"/>
  <c r="H2" i="13"/>
  <c r="I2" i="13"/>
  <c r="K2" i="13"/>
  <c r="L2" i="13"/>
  <c r="D2" i="13"/>
  <c r="I2" i="17"/>
  <c r="J2" i="17"/>
  <c r="K2" i="17"/>
  <c r="F2" i="17"/>
  <c r="D2" i="17"/>
  <c r="L2" i="17"/>
  <c r="E2" i="17"/>
  <c r="M2" i="17"/>
  <c r="C2" i="17"/>
  <c r="G2" i="17"/>
  <c r="H2" i="17"/>
  <c r="G2" i="21"/>
  <c r="H2" i="21"/>
  <c r="J2" i="21"/>
  <c r="K2" i="21"/>
  <c r="M2" i="21"/>
  <c r="E2" i="21"/>
  <c r="F2" i="21"/>
  <c r="C2" i="21"/>
  <c r="I2" i="21"/>
  <c r="L2" i="21"/>
  <c r="D2" i="21"/>
  <c r="F2" i="16"/>
  <c r="C2" i="16"/>
  <c r="G2" i="16"/>
  <c r="K2" i="16"/>
  <c r="H2" i="16"/>
  <c r="I2" i="16"/>
  <c r="J2" i="16"/>
  <c r="D2" i="16"/>
  <c r="L2" i="16"/>
  <c r="E2" i="16"/>
  <c r="M2" i="16"/>
  <c r="D4" i="13"/>
  <c r="L4" i="13"/>
  <c r="E4" i="13"/>
  <c r="M4" i="13"/>
  <c r="I4" i="13"/>
  <c r="F4" i="13"/>
  <c r="C4" i="13"/>
  <c r="G4" i="13"/>
  <c r="H4" i="13"/>
  <c r="J4" i="13"/>
  <c r="K4" i="13"/>
  <c r="W4" i="16"/>
  <c r="AG4" i="16"/>
  <c r="U4" i="16"/>
  <c r="AA4" i="16"/>
  <c r="AE4" i="16"/>
  <c r="T4" i="16"/>
  <c r="AC4" i="16"/>
  <c r="S4" i="16"/>
  <c r="Q4" i="16"/>
  <c r="AB4" i="16"/>
  <c r="R4" i="16"/>
  <c r="Z4" i="16"/>
  <c r="O4" i="16"/>
  <c r="Y4" i="16"/>
  <c r="AF4" i="16"/>
  <c r="N4" i="16"/>
  <c r="X4" i="16"/>
  <c r="P4" i="16"/>
  <c r="V4" i="16"/>
  <c r="AD4" i="16"/>
  <c r="X5" i="69"/>
  <c r="AE6" i="69"/>
  <c r="AC10" i="12" s="1"/>
  <c r="P5" i="69"/>
  <c r="G6" i="69"/>
  <c r="E10" i="12" s="1"/>
  <c r="W6" i="69"/>
  <c r="U10" i="12" s="1"/>
  <c r="H5" i="69"/>
  <c r="AF5" i="69"/>
  <c r="O6" i="69"/>
  <c r="M10" i="12" s="1"/>
  <c r="J5" i="69"/>
  <c r="R5" i="69"/>
  <c r="Z5" i="69"/>
  <c r="AH5" i="69"/>
  <c r="I6" i="69"/>
  <c r="G10" i="12" s="1"/>
  <c r="Q6" i="69"/>
  <c r="O10" i="12" s="1"/>
  <c r="Y6" i="69"/>
  <c r="W10" i="12" s="1"/>
  <c r="AG6" i="69"/>
  <c r="AE10" i="12" s="1"/>
  <c r="AE5" i="69"/>
  <c r="AD5" i="69"/>
  <c r="F6" i="69"/>
  <c r="D10" i="12" s="1"/>
  <c r="E6" i="69"/>
  <c r="C10" i="12" s="1"/>
  <c r="L6" i="69"/>
  <c r="J10" i="12" s="1"/>
  <c r="C6" i="69"/>
  <c r="Z6" i="69"/>
  <c r="X10" i="12" s="1"/>
  <c r="U5" i="69"/>
  <c r="I5" i="69"/>
  <c r="X6" i="69"/>
  <c r="V10" i="12" s="1"/>
  <c r="W5" i="69"/>
  <c r="V5" i="69"/>
  <c r="AB5" i="69"/>
  <c r="AI5" i="69"/>
  <c r="D6" i="69"/>
  <c r="B10" i="12" s="1"/>
  <c r="AG5" i="69"/>
  <c r="R6" i="69"/>
  <c r="P10" i="12" s="1"/>
  <c r="AF6" i="69"/>
  <c r="AD10" i="12" s="1"/>
  <c r="AI6" i="69"/>
  <c r="AG10" i="12" s="1"/>
  <c r="AD6" i="69"/>
  <c r="AB10" i="12" s="1"/>
  <c r="AC5" i="69"/>
  <c r="O5" i="69"/>
  <c r="N5" i="69"/>
  <c r="T5" i="69"/>
  <c r="AA5" i="69"/>
  <c r="B5" i="69"/>
  <c r="Y5" i="69"/>
  <c r="J6" i="69"/>
  <c r="H10" i="12" s="1"/>
  <c r="D5" i="69"/>
  <c r="B4" i="12" s="1"/>
  <c r="AC6" i="69"/>
  <c r="AA10" i="12" s="1"/>
  <c r="G5" i="69"/>
  <c r="F5" i="69"/>
  <c r="L5" i="69"/>
  <c r="S5" i="69"/>
  <c r="E5" i="69"/>
  <c r="Q5" i="69"/>
  <c r="AA6" i="69"/>
  <c r="Y10" i="12" s="1"/>
  <c r="K5" i="69"/>
  <c r="P6" i="69"/>
  <c r="N10" i="12" s="1"/>
  <c r="V6" i="69"/>
  <c r="T10" i="12" s="1"/>
  <c r="U6" i="69"/>
  <c r="S10" i="12" s="1"/>
  <c r="AB6" i="69"/>
  <c r="Z10" i="12" s="1"/>
  <c r="S6" i="69"/>
  <c r="Q10" i="12" s="1"/>
  <c r="M5" i="69"/>
  <c r="H6" i="69"/>
  <c r="F10" i="12" s="1"/>
  <c r="N6" i="69"/>
  <c r="L10" i="12" s="1"/>
  <c r="M6" i="69"/>
  <c r="K10" i="12" s="1"/>
  <c r="T6" i="69"/>
  <c r="R10" i="12" s="1"/>
  <c r="K6" i="69"/>
  <c r="I10" i="12" s="1"/>
  <c r="AH6" i="69"/>
  <c r="AF10" i="12" s="1"/>
  <c r="C5" i="69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G2" i="11" l="1"/>
  <c r="M2" i="11"/>
  <c r="W2" i="11" s="1"/>
  <c r="K2" i="11"/>
  <c r="L2" i="11"/>
  <c r="J2" i="11"/>
  <c r="I2" i="11"/>
  <c r="C2" i="11"/>
  <c r="D2" i="11"/>
  <c r="F2" i="11"/>
  <c r="H2" i="11"/>
  <c r="I2" i="20"/>
  <c r="F2" i="20"/>
  <c r="K2" i="20"/>
  <c r="D4" i="18"/>
  <c r="F2" i="18"/>
  <c r="K4" i="18"/>
  <c r="E2" i="18"/>
  <c r="F4" i="18"/>
  <c r="M2" i="18"/>
  <c r="AF2" i="18" s="1"/>
  <c r="G2" i="20"/>
  <c r="C2" i="20"/>
  <c r="H4" i="18"/>
  <c r="J4" i="18"/>
  <c r="L2" i="18"/>
  <c r="M2" i="20"/>
  <c r="AG2" i="20" s="1"/>
  <c r="G4" i="18"/>
  <c r="I4" i="18"/>
  <c r="I2" i="18"/>
  <c r="D2" i="18"/>
  <c r="E2" i="20"/>
  <c r="M4" i="18"/>
  <c r="AE4" i="18" s="1"/>
  <c r="C4" i="18"/>
  <c r="H2" i="18"/>
  <c r="K2" i="18"/>
  <c r="L2" i="20"/>
  <c r="E4" i="18"/>
  <c r="G2" i="18"/>
  <c r="J2" i="18"/>
  <c r="D2" i="20"/>
  <c r="J2" i="20"/>
  <c r="Z4" i="17"/>
  <c r="O4" i="17"/>
  <c r="AC4" i="17"/>
  <c r="Y4" i="17"/>
  <c r="W4" i="17"/>
  <c r="S4" i="17"/>
  <c r="AG4" i="17"/>
  <c r="U4" i="17"/>
  <c r="AE4" i="17"/>
  <c r="T4" i="17"/>
  <c r="AB4" i="17"/>
  <c r="R4" i="17"/>
  <c r="AA4" i="17"/>
  <c r="Q4" i="17"/>
  <c r="AD4" i="17"/>
  <c r="V4" i="17"/>
  <c r="P4" i="17"/>
  <c r="X4" i="17"/>
  <c r="N4" i="17"/>
  <c r="AF4" i="17"/>
  <c r="X2" i="13"/>
  <c r="N2" i="13"/>
  <c r="AC2" i="13"/>
  <c r="AG2" i="13"/>
  <c r="W2" i="13"/>
  <c r="Q2" i="13"/>
  <c r="AF2" i="13"/>
  <c r="V2" i="13"/>
  <c r="AE2" i="13"/>
  <c r="U2" i="13"/>
  <c r="AD2" i="13"/>
  <c r="S2" i="13"/>
  <c r="AA2" i="13"/>
  <c r="P2" i="13"/>
  <c r="Y2" i="13"/>
  <c r="O2" i="13"/>
  <c r="AB2" i="13"/>
  <c r="Z2" i="13"/>
  <c r="T2" i="13"/>
  <c r="R2" i="13"/>
  <c r="X2" i="12"/>
  <c r="N2" i="12"/>
  <c r="O2" i="12"/>
  <c r="Y2" i="12"/>
  <c r="U2" i="12"/>
  <c r="P2" i="12"/>
  <c r="AA2" i="12"/>
  <c r="AE2" i="12"/>
  <c r="Q2" i="12"/>
  <c r="AC2" i="12"/>
  <c r="S2" i="12"/>
  <c r="AD2" i="12"/>
  <c r="V2" i="12"/>
  <c r="AF2" i="12"/>
  <c r="W2" i="12"/>
  <c r="AG2" i="12"/>
  <c r="R2" i="12"/>
  <c r="AB2" i="12"/>
  <c r="T2" i="12"/>
  <c r="Z2" i="12"/>
  <c r="AD2" i="17"/>
  <c r="S2" i="17"/>
  <c r="AG2" i="17"/>
  <c r="AC2" i="17"/>
  <c r="Q2" i="17"/>
  <c r="W2" i="17"/>
  <c r="AA2" i="17"/>
  <c r="P2" i="17"/>
  <c r="Y2" i="17"/>
  <c r="O2" i="17"/>
  <c r="X2" i="17"/>
  <c r="N2" i="17"/>
  <c r="AF2" i="17"/>
  <c r="V2" i="17"/>
  <c r="AE2" i="17"/>
  <c r="U2" i="17"/>
  <c r="AB2" i="17"/>
  <c r="R2" i="17"/>
  <c r="Z2" i="17"/>
  <c r="T2" i="17"/>
  <c r="G4" i="12"/>
  <c r="L4" i="12"/>
  <c r="H4" i="12"/>
  <c r="D4" i="12"/>
  <c r="I4" i="12"/>
  <c r="J4" i="12"/>
  <c r="K4" i="12"/>
  <c r="E4" i="12"/>
  <c r="M4" i="12"/>
  <c r="C4" i="12"/>
  <c r="F4" i="12"/>
  <c r="AE4" i="13"/>
  <c r="T4" i="13"/>
  <c r="AC4" i="13"/>
  <c r="S4" i="13"/>
  <c r="AB4" i="13"/>
  <c r="R4" i="13"/>
  <c r="AA4" i="13"/>
  <c r="Q4" i="13"/>
  <c r="Y4" i="13"/>
  <c r="Z4" i="13"/>
  <c r="O4" i="13"/>
  <c r="W4" i="13"/>
  <c r="AG4" i="13"/>
  <c r="U4" i="13"/>
  <c r="X4" i="13"/>
  <c r="P4" i="13"/>
  <c r="AF4" i="13"/>
  <c r="N4" i="13"/>
  <c r="V4" i="13"/>
  <c r="AD4" i="13"/>
  <c r="N2" i="21"/>
  <c r="Y2" i="21"/>
  <c r="U2" i="21"/>
  <c r="O2" i="21"/>
  <c r="AD2" i="21"/>
  <c r="P2" i="21"/>
  <c r="AE2" i="21"/>
  <c r="Q2" i="21"/>
  <c r="AF2" i="21"/>
  <c r="V2" i="21"/>
  <c r="S2" i="21"/>
  <c r="AG2" i="21"/>
  <c r="AA2" i="21"/>
  <c r="W2" i="21"/>
  <c r="AC2" i="21"/>
  <c r="X2" i="21"/>
  <c r="R2" i="21"/>
  <c r="AB2" i="21"/>
  <c r="Z2" i="21"/>
  <c r="T2" i="21"/>
  <c r="AD2" i="16"/>
  <c r="S2" i="16"/>
  <c r="W2" i="16"/>
  <c r="AC2" i="16"/>
  <c r="Q2" i="16"/>
  <c r="AA2" i="16"/>
  <c r="P2" i="16"/>
  <c r="AG2" i="16"/>
  <c r="Y2" i="16"/>
  <c r="O2" i="16"/>
  <c r="X2" i="16"/>
  <c r="N2" i="16"/>
  <c r="AF2" i="16"/>
  <c r="V2" i="16"/>
  <c r="U2" i="16"/>
  <c r="AE2" i="16"/>
  <c r="AB2" i="16"/>
  <c r="R2" i="16"/>
  <c r="T2" i="16"/>
  <c r="Z2" i="16"/>
  <c r="C129" i="40"/>
  <c r="D129" i="40"/>
  <c r="E129" i="40"/>
  <c r="F129" i="40"/>
  <c r="G129" i="40"/>
  <c r="H129" i="40"/>
  <c r="I129" i="40"/>
  <c r="J129" i="40"/>
  <c r="K129" i="40"/>
  <c r="L129" i="40"/>
  <c r="M129" i="40"/>
  <c r="N129" i="40"/>
  <c r="O129" i="40"/>
  <c r="P129" i="40"/>
  <c r="Q129" i="40"/>
  <c r="R129" i="40"/>
  <c r="S129" i="40"/>
  <c r="T129" i="40"/>
  <c r="U129" i="40"/>
  <c r="V129" i="40"/>
  <c r="W129" i="40"/>
  <c r="X129" i="40"/>
  <c r="Y129" i="40"/>
  <c r="Z129" i="40"/>
  <c r="AA129" i="40"/>
  <c r="AB129" i="40"/>
  <c r="AC129" i="40"/>
  <c r="AD129" i="40"/>
  <c r="AE129" i="40"/>
  <c r="AF129" i="40"/>
  <c r="AG129" i="40"/>
  <c r="AH129" i="40"/>
  <c r="AI129" i="40"/>
  <c r="Y4" i="18" l="1"/>
  <c r="Z2" i="11"/>
  <c r="Y2" i="11"/>
  <c r="X4" i="18"/>
  <c r="S2" i="11"/>
  <c r="U2" i="18"/>
  <c r="AD2" i="11"/>
  <c r="T2" i="20"/>
  <c r="V2" i="11"/>
  <c r="AE2" i="11"/>
  <c r="T2" i="11"/>
  <c r="AG2" i="11"/>
  <c r="N2" i="11"/>
  <c r="O2" i="11"/>
  <c r="W2" i="18"/>
  <c r="R2" i="11"/>
  <c r="U2" i="11"/>
  <c r="X2" i="11"/>
  <c r="X2" i="18"/>
  <c r="P2" i="11"/>
  <c r="AF2" i="11"/>
  <c r="S4" i="18"/>
  <c r="AA2" i="11"/>
  <c r="AC2" i="11"/>
  <c r="Z2" i="18"/>
  <c r="AB2" i="11"/>
  <c r="Q2" i="11"/>
  <c r="AA2" i="18"/>
  <c r="Z2" i="20"/>
  <c r="AD4" i="18"/>
  <c r="AB2" i="18"/>
  <c r="S2" i="18"/>
  <c r="AG2" i="18"/>
  <c r="Q4" i="18"/>
  <c r="T2" i="18"/>
  <c r="AD2" i="18"/>
  <c r="Q2" i="18"/>
  <c r="O4" i="18"/>
  <c r="R2" i="18"/>
  <c r="AC2" i="18"/>
  <c r="N2" i="18"/>
  <c r="W4" i="18"/>
  <c r="O2" i="18"/>
  <c r="AE2" i="18"/>
  <c r="N4" i="18"/>
  <c r="T4" i="18"/>
  <c r="Y2" i="18"/>
  <c r="V2" i="18"/>
  <c r="V4" i="18"/>
  <c r="AC4" i="18"/>
  <c r="P2" i="18"/>
  <c r="Q2" i="20"/>
  <c r="AD2" i="20"/>
  <c r="AC2" i="20"/>
  <c r="N2" i="20"/>
  <c r="R2" i="20"/>
  <c r="AF4" i="18"/>
  <c r="AG4" i="18"/>
  <c r="Y2" i="20"/>
  <c r="V2" i="20"/>
  <c r="X2" i="20"/>
  <c r="AE2" i="20"/>
  <c r="AB4" i="18"/>
  <c r="U4" i="18"/>
  <c r="P2" i="20"/>
  <c r="AF2" i="20"/>
  <c r="U2" i="20"/>
  <c r="R4" i="18"/>
  <c r="Z4" i="18"/>
  <c r="AA2" i="20"/>
  <c r="W2" i="20"/>
  <c r="O2" i="20"/>
  <c r="P4" i="18"/>
  <c r="AA4" i="18"/>
  <c r="AB2" i="20"/>
  <c r="S2" i="20"/>
  <c r="W4" i="12"/>
  <c r="Q4" i="12"/>
  <c r="AG4" i="12"/>
  <c r="U4" i="12"/>
  <c r="AA4" i="12"/>
  <c r="AE4" i="12"/>
  <c r="T4" i="12"/>
  <c r="AC4" i="12"/>
  <c r="S4" i="12"/>
  <c r="AB4" i="12"/>
  <c r="R4" i="12"/>
  <c r="Z4" i="12"/>
  <c r="O4" i="12"/>
  <c r="Y4" i="12"/>
  <c r="V4" i="12"/>
  <c r="N4" i="12"/>
  <c r="AD4" i="12"/>
  <c r="AF4" i="12"/>
  <c r="X4" i="12"/>
  <c r="P4" i="12"/>
  <c r="E37" i="44" l="1"/>
  <c r="F37" i="44"/>
  <c r="G37" i="44"/>
  <c r="H37" i="44"/>
  <c r="I37" i="44"/>
  <c r="J37" i="44"/>
  <c r="K37" i="44"/>
  <c r="L37" i="44"/>
  <c r="M37" i="44"/>
  <c r="N37" i="44"/>
  <c r="O37" i="44"/>
  <c r="P37" i="44"/>
  <c r="Q37" i="44"/>
  <c r="R37" i="44"/>
  <c r="S37" i="44"/>
  <c r="T37" i="44"/>
  <c r="U37" i="44"/>
  <c r="V37" i="44"/>
  <c r="W37" i="44"/>
  <c r="X37" i="44"/>
  <c r="Y37" i="44"/>
  <c r="Z37" i="44"/>
  <c r="AA37" i="44"/>
  <c r="AB37" i="44"/>
  <c r="AC37" i="44"/>
  <c r="AD37" i="44"/>
  <c r="AE37" i="44"/>
  <c r="AF37" i="44"/>
  <c r="AG37" i="44"/>
  <c r="AH37" i="44"/>
  <c r="AI37" i="44"/>
  <c r="C37" i="44" l="1"/>
  <c r="D37" i="44"/>
</calcChain>
</file>

<file path=xl/sharedStrings.xml><?xml version="1.0" encoding="utf-8"?>
<sst xmlns="http://schemas.openxmlformats.org/spreadsheetml/2006/main" count="1041" uniqueCount="476">
  <si>
    <t>Sources:</t>
  </si>
  <si>
    <t>Year</t>
  </si>
  <si>
    <t>electricity (BTU)</t>
  </si>
  <si>
    <t>coal (BTU)</t>
  </si>
  <si>
    <t>natural gas (BTU)</t>
  </si>
  <si>
    <t>petroleum diesel (BTU)</t>
  </si>
  <si>
    <t>BCEU BAU Components Energy Use</t>
  </si>
  <si>
    <t>heat (BTU)</t>
  </si>
  <si>
    <t>biomass (BTU)</t>
  </si>
  <si>
    <t>Commercial Water Heating</t>
  </si>
  <si>
    <t>Commercial Space Heating</t>
  </si>
  <si>
    <t>Commercial Cooking</t>
  </si>
  <si>
    <t>Pipeline Gas</t>
  </si>
  <si>
    <t>Electricity</t>
  </si>
  <si>
    <t>Fuel Oil</t>
  </si>
  <si>
    <t>Waste Heat</t>
  </si>
  <si>
    <t>Commercial Lighting</t>
  </si>
  <si>
    <t>Commercial Ventilation</t>
  </si>
  <si>
    <t>Commercial Refrigeration</t>
  </si>
  <si>
    <t>LPG</t>
  </si>
  <si>
    <t>Kerosene</t>
  </si>
  <si>
    <t xml:space="preserve"> </t>
  </si>
  <si>
    <t>Commercial Air Conditioning</t>
  </si>
  <si>
    <t>Commercial Other</t>
  </si>
  <si>
    <t>Notes:</t>
  </si>
  <si>
    <t>Wood</t>
  </si>
  <si>
    <t>None</t>
  </si>
  <si>
    <t>Central AC</t>
  </si>
  <si>
    <t>Residential energy uses - Scoping Plan Scenario</t>
  </si>
  <si>
    <t>Room AC</t>
  </si>
  <si>
    <t>Lighting</t>
  </si>
  <si>
    <t>Clothes washers</t>
  </si>
  <si>
    <t>Dishwashing</t>
  </si>
  <si>
    <t>Clothes drying</t>
  </si>
  <si>
    <t>Freezers</t>
  </si>
  <si>
    <t>Refrigerators</t>
  </si>
  <si>
    <t>Cooking</t>
  </si>
  <si>
    <t>Other</t>
  </si>
  <si>
    <t>Water heating</t>
  </si>
  <si>
    <t xml:space="preserve">Space heating </t>
  </si>
  <si>
    <t>Showing where updated residential data come from:</t>
  </si>
  <si>
    <t>EPS category</t>
  </si>
  <si>
    <t>heating</t>
  </si>
  <si>
    <t>space heating</t>
  </si>
  <si>
    <t>cooling and ventilation</t>
  </si>
  <si>
    <t>central air</t>
  </si>
  <si>
    <t>room air</t>
  </si>
  <si>
    <t>lighting</t>
  </si>
  <si>
    <t xml:space="preserve">lighting </t>
  </si>
  <si>
    <t>appliances</t>
  </si>
  <si>
    <t>water heating</t>
  </si>
  <si>
    <t>cooking</t>
  </si>
  <si>
    <t>freezer</t>
  </si>
  <si>
    <t>Dishwasher</t>
  </si>
  <si>
    <t>clothes washer</t>
  </si>
  <si>
    <t>clothes drier</t>
  </si>
  <si>
    <t>refrigeration</t>
  </si>
  <si>
    <t xml:space="preserve">other </t>
  </si>
  <si>
    <t>other</t>
  </si>
  <si>
    <t xml:space="preserve">Energy + Environmental Economics, Inc.  </t>
  </si>
  <si>
    <t>California Pathways model, 2030 Scoping Plan Analysis</t>
  </si>
  <si>
    <t>September 2017 release</t>
  </si>
  <si>
    <t>Model documentation:  https://www.arb.ca.gov/cc/scopingplan/california_pathways_model_framework_jan2017.pdf</t>
  </si>
  <si>
    <t>Discussion of model application for Scoping Plan:  https://www.arb.ca.gov/cc/scopingplan/2030sp_appd_pathways_final.pdf</t>
  </si>
  <si>
    <t>Model itself downloadable (as of July 26, 2018): https://www.arb.ca.gov/cc/scopingplan/pathways_arb_2.4.1_101917.zip</t>
  </si>
  <si>
    <t>All in EJ</t>
  </si>
  <si>
    <t>Pipeline natural gas</t>
  </si>
  <si>
    <t>Waste heat</t>
  </si>
  <si>
    <t>Energy use in E3 - Scoping Plan plus 60% RPS</t>
  </si>
  <si>
    <t>Appliances</t>
  </si>
  <si>
    <t>Sum of all</t>
  </si>
  <si>
    <t>EJ to Btu</t>
  </si>
  <si>
    <t>Other (cooking plus other)</t>
  </si>
  <si>
    <t>Sum of other (includes cooking)</t>
  </si>
  <si>
    <t>Data in Btu</t>
  </si>
  <si>
    <t>https://efiling.energy.ca.gov/GetDocument.aspx?tn=237322&amp;DocumentContentId=70501</t>
  </si>
  <si>
    <t xml:space="preserve">TN236317_20210114T130704_CEDU 2020 </t>
  </si>
  <si>
    <t>Form 1.1b - STATE Planning Area</t>
  </si>
  <si>
    <t>California Energy Demand Forecast Update, 2020 - 2030 Baseline Forecast - Mid Demand Case</t>
  </si>
  <si>
    <t>Residential</t>
  </si>
  <si>
    <t>Commercial</t>
  </si>
  <si>
    <t>Industrial</t>
  </si>
  <si>
    <t>Mining</t>
  </si>
  <si>
    <t>AGWP</t>
  </si>
  <si>
    <t>TCU</t>
  </si>
  <si>
    <t>Streetlighting</t>
  </si>
  <si>
    <t>Total_Sales</t>
  </si>
  <si>
    <t>Electricity Sales by Sector (GWh) - Sales exclude self-generation.</t>
  </si>
  <si>
    <t>Form 1.1 - STATE Natural Gas Planning Area</t>
  </si>
  <si>
    <t>End-User Natural Gas Consumption by Sector (MM Therms)</t>
  </si>
  <si>
    <t>Agriculture</t>
  </si>
  <si>
    <t>Natural.Gas.Vehicles</t>
  </si>
  <si>
    <t>Total.Consumption</t>
  </si>
  <si>
    <t>https://efiling.energy.ca.gov/GetDocument.aspx?tn=231608&amp;DocumentContentId=63428</t>
  </si>
  <si>
    <t xml:space="preserve">TN231608_20200121T095704_CED 2019 </t>
  </si>
  <si>
    <t>California Energy Commission</t>
  </si>
  <si>
    <t>kerosene (BTU)</t>
  </si>
  <si>
    <t>heavy or residual fuel oil (BTU)</t>
  </si>
  <si>
    <t>LPG propane or butane (BTU)</t>
  </si>
  <si>
    <t>hydrogen (BTU)</t>
  </si>
  <si>
    <t>(Other in E3's categorization)</t>
  </si>
  <si>
    <t>Pathways categories</t>
  </si>
  <si>
    <t>1. Set 2019 using Pathways</t>
  </si>
  <si>
    <t>Electricity-Baseline Forecast-Mid Demand Case (tab "Electricity-CEC Outlook BaseMid")</t>
  </si>
  <si>
    <t>California Integrated Energy Policy Report 2020</t>
  </si>
  <si>
    <t>RMI-generated data</t>
  </si>
  <si>
    <t>Biomass - residential heating</t>
  </si>
  <si>
    <t>Residential compared to 2019</t>
  </si>
  <si>
    <t>Commercial  compared to 2019</t>
  </si>
  <si>
    <t>Table 2.  Energy Consumption by Sector and Source</t>
  </si>
  <si>
    <t>https://www.eia.gov/outlooks/aeo/data/browser/#/?id=2-AEO2021&amp;region=1-9&amp;cases=ref2021&amp;sourcekey=0</t>
  </si>
  <si>
    <t>Thu Apr 01 2021 09:06:36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</si>
  <si>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</si>
  <si>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</si>
  <si>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</si>
  <si>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</si>
  <si>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</si>
  <si>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2-AEO2021.2.</t>
  </si>
  <si>
    <t>Propane</t>
  </si>
  <si>
    <t>Energy Use: Residential: Propane: Reference case</t>
  </si>
  <si>
    <t>2-AEO2021.3.ref2021-d113020a</t>
  </si>
  <si>
    <t>quads</t>
  </si>
  <si>
    <t>Distillate Fuel Oil</t>
  </si>
  <si>
    <t>Energy Use: Residential: Distillate Fuel Oil: Reference case</t>
  </si>
  <si>
    <t>2-AEO2021.4.ref2021-d113020a</t>
  </si>
  <si>
    <t>Petroleum and Other Liquids Subtotal</t>
  </si>
  <si>
    <t>Energy Use: Residential: Liquid Fuels Subtotal: Reference case</t>
  </si>
  <si>
    <t>2-AEO2021.5.ref2021-d113020a</t>
  </si>
  <si>
    <t>Natural Gas</t>
  </si>
  <si>
    <t>Energy Use: Residential: Natural Gas: Reference case</t>
  </si>
  <si>
    <t>2-AEO2021.6.ref2021-d113020a</t>
  </si>
  <si>
    <t>Renewable Energy</t>
  </si>
  <si>
    <t>Energy Use: Residential: Renewable Energy: Reference case</t>
  </si>
  <si>
    <t>2-AEO2021.7.ref2021-d113020a</t>
  </si>
  <si>
    <t>Purchased Electricity</t>
  </si>
  <si>
    <t>Energy Use: Residential: Electricity: Reference case</t>
  </si>
  <si>
    <t>2-AEO2021.8.ref2021-d113020a</t>
  </si>
  <si>
    <t>Delivered Energy</t>
  </si>
  <si>
    <t>Energy Use: Residential: Delivered Energy: Reference case</t>
  </si>
  <si>
    <t>2-AEO2021.9.ref2021-d113020a</t>
  </si>
  <si>
    <t>Electricity Related Losses</t>
  </si>
  <si>
    <t>Energy Use: Residential: Electricity Related Losses: Reference case</t>
  </si>
  <si>
    <t>2-AEO2021.10.ref2021-d113020a</t>
  </si>
  <si>
    <t>Total</t>
  </si>
  <si>
    <t>Energy Use: Residential: Total: Reference case</t>
  </si>
  <si>
    <t>2-AEO2021.11.ref2021-d113020a</t>
  </si>
  <si>
    <t>2-AEO2021.13.</t>
  </si>
  <si>
    <t>Energy Use: Commercial: Propane: Reference case</t>
  </si>
  <si>
    <t>2-AEO2021.14.ref2021-d113020a</t>
  </si>
  <si>
    <t>Motor Gasoline</t>
  </si>
  <si>
    <t>Energy Use: Commercial: Motor Gasoline: Reference case</t>
  </si>
  <si>
    <t>2-AEO2021.15.ref2021-d113020a</t>
  </si>
  <si>
    <t>Energy Use: Commercial: Kerosene: Reference case</t>
  </si>
  <si>
    <t>2-AEO2021.16.ref2021-d113020a</t>
  </si>
  <si>
    <t>- -</t>
  </si>
  <si>
    <t>Energy Use: Commercial: Distillate Fuel Oil: Reference case</t>
  </si>
  <si>
    <t>2-AEO2021.17.ref2021-d113020a</t>
  </si>
  <si>
    <t>Residual Fuel Oil</t>
  </si>
  <si>
    <t>Energy Use: Commercial: Residual Fuel Oil: Reference case</t>
  </si>
  <si>
    <t>2-AEO2021.18.ref2021-d113020a</t>
  </si>
  <si>
    <t>Energy Use: Commercial: Liquid Fuels Subtotal: Reference case</t>
  </si>
  <si>
    <t>2-AEO2021.19.ref2021-d113020a</t>
  </si>
  <si>
    <t>Energy Use: Commercial: Natural Gas: Reference case</t>
  </si>
  <si>
    <t>2-AEO2021.20.ref2021-d113020a</t>
  </si>
  <si>
    <t>Coal</t>
  </si>
  <si>
    <t>Energy Use: Commercial: Coal: Reference case</t>
  </si>
  <si>
    <t>2-AEO2021.21.ref2021-d113020a</t>
  </si>
  <si>
    <t>Energy Use: Commercial: Renewable Energy: Reference case</t>
  </si>
  <si>
    <t>2-AEO2021.22.ref2021-d113020a</t>
  </si>
  <si>
    <t>Energy Use: Commercial: Electricity: Reference case</t>
  </si>
  <si>
    <t>2-AEO2021.23.ref2021-d113020a</t>
  </si>
  <si>
    <t>Energy Use: Commercial: Delivered Energy: Reference case</t>
  </si>
  <si>
    <t>2-AEO2021.24.ref2021-d113020a</t>
  </si>
  <si>
    <t>Energy Use: Commercial: Electricity Related Losses: Reference case</t>
  </si>
  <si>
    <t>2-AEO2021.25.ref2021-d113020a</t>
  </si>
  <si>
    <t>Energy Use: Commercial: Total: Reference case</t>
  </si>
  <si>
    <t>2-AEO2021.26.ref2021-d113020a</t>
  </si>
  <si>
    <t>2-AEO2021.28.</t>
  </si>
  <si>
    <t>Liquefied Petroleum Gases and Other</t>
  </si>
  <si>
    <t>Energy Use: Industrial: Liquefied Petroleum Gases: Reference case</t>
  </si>
  <si>
    <t>2-AEO2021.29.ref2021-d113020a</t>
  </si>
  <si>
    <t>Energy Use: Industrial: Motor Gasoline: Reference case</t>
  </si>
  <si>
    <t>2-AEO2021.30.ref2021-d113020a</t>
  </si>
  <si>
    <t>Energy Use: Industrial: Distillate Fuel Oil: Reference case</t>
  </si>
  <si>
    <t>2-AEO2021.31.ref2021-d113020a</t>
  </si>
  <si>
    <t>Energy Use: Industrial: Residual Fuel Oil: Reference case</t>
  </si>
  <si>
    <t>2-AEO2021.32.ref2021-d113020a</t>
  </si>
  <si>
    <t>Petrochemical Feedstocks</t>
  </si>
  <si>
    <t>Energy Use: Industrial: Petrochemical Feedstocks: Reference case</t>
  </si>
  <si>
    <t>2-AEO2021.33.ref2021-d113020a</t>
  </si>
  <si>
    <t>Other Petroleum</t>
  </si>
  <si>
    <t>Energy Use: Industrial: Other Petroleum: Reference case</t>
  </si>
  <si>
    <t>2-AEO2021.34.ref2021-d113020a</t>
  </si>
  <si>
    <t>Energy Use: Industrial: Liquid Fuels Subtotal: Reference case</t>
  </si>
  <si>
    <t>2-AEO2021.35.ref2021-d113020a</t>
  </si>
  <si>
    <t>Energy Use: Industrial: Natural Gas: Reference case</t>
  </si>
  <si>
    <t>2-AEO2021.36.ref2021-d113020a</t>
  </si>
  <si>
    <t>Natural-Gas-to-Liquids Heat and Power</t>
  </si>
  <si>
    <t>Energy Use: Industrial: Natural-Gas-to-Liquids Heat and Power: Reference case</t>
  </si>
  <si>
    <t>2-AEO2021.37.ref2021-d113020a</t>
  </si>
  <si>
    <t>Lease and Plant Fuel</t>
  </si>
  <si>
    <t>Energy Use: Industrial: Lease and Plant Fuel: Reference case</t>
  </si>
  <si>
    <t>2-AEO2021.38.ref2021-d113020a</t>
  </si>
  <si>
    <t>Natural Gas to Liquefy Gas for Export</t>
  </si>
  <si>
    <t>Energy Use: Industrial: Liquefaction: Reference case</t>
  </si>
  <si>
    <t>2-AEO2021.39.ref2021-d113020a</t>
  </si>
  <si>
    <t>Natural Gas Subtotal</t>
  </si>
  <si>
    <t>Energy Use: Industrial: Natural Gas Subtotal: Reference case</t>
  </si>
  <si>
    <t>2-AEO2021.40.ref2021-d113020a</t>
  </si>
  <si>
    <t>Metallurgical Coal</t>
  </si>
  <si>
    <t>Energy Use: Industrial: Metallurgical Coal: Reference case</t>
  </si>
  <si>
    <t>2-AEO2021.41.ref2021-d113020a</t>
  </si>
  <si>
    <t>Other Industrial Coal</t>
  </si>
  <si>
    <t>Energy Use: Industrial: Other Industrial Coal: Reference case</t>
  </si>
  <si>
    <t>2-AEO2021.42.ref2021-d113020a</t>
  </si>
  <si>
    <t>Coal-to-Liquids Heat and Power</t>
  </si>
  <si>
    <t>Energy Use: Industrial: Coal-to-Liquids Heat and Power: Reference case</t>
  </si>
  <si>
    <t>2-AEO2021.44.ref2021-d113020a</t>
  </si>
  <si>
    <t>Net Coal Coke Imports</t>
  </si>
  <si>
    <t>Energy Use: Industrial: Net Coal Coke Imports: Reference case</t>
  </si>
  <si>
    <t>2-AEO2021.45.ref2021-d113020a</t>
  </si>
  <si>
    <t>Coal Subtotal</t>
  </si>
  <si>
    <t>Energy Use: Industrial: Coal Subtotal: Reference case</t>
  </si>
  <si>
    <t>2-AEO2021.46.ref2021-d113020a</t>
  </si>
  <si>
    <t>Biofuels Heat and Coproducts</t>
  </si>
  <si>
    <t>Energy Use: Industrial: Biofuels Heat and Coproducts: Reference case</t>
  </si>
  <si>
    <t>2-AEO2021.47.ref2021-d113020a</t>
  </si>
  <si>
    <t>Energy Use: Industrial: Renewable Energy: Reference case</t>
  </si>
  <si>
    <t>2-AEO2021.48.ref2021-d113020a</t>
  </si>
  <si>
    <t>Energy Use: Industrial: Electricity: Reference case</t>
  </si>
  <si>
    <t>2-AEO2021.49.ref2021-d113020a</t>
  </si>
  <si>
    <t>Energy Use: Industrial: Delivered Energy: Reference case</t>
  </si>
  <si>
    <t>2-AEO2021.50.ref2021-d113020a</t>
  </si>
  <si>
    <t>Energy Use: Industrial: Electricity Related Losses: Reference case</t>
  </si>
  <si>
    <t>2-AEO2021.51.ref2021-d113020a</t>
  </si>
  <si>
    <t>Energy Use: Industrial: Total: Reference case</t>
  </si>
  <si>
    <t>2-AEO2021.52.ref2021-d113020a</t>
  </si>
  <si>
    <t>Transportation</t>
  </si>
  <si>
    <t>2-AEO2021.55.</t>
  </si>
  <si>
    <t>Energy Use: Transportation: Propane: Reference case</t>
  </si>
  <si>
    <t>2-AEO2021.56.ref2021-d113020a</t>
  </si>
  <si>
    <t>Energy Use: Transportation: Motor Gasoline: Reference case</t>
  </si>
  <si>
    <t>2-AEO2021.57.ref2021-d113020a</t>
  </si>
  <si>
    <t>of which:  E85</t>
  </si>
  <si>
    <t>Energy Use: Transportation: E85: Reference case</t>
  </si>
  <si>
    <t>2-AEO2021.58.ref2021-d113020a</t>
  </si>
  <si>
    <t>Jet Fuel</t>
  </si>
  <si>
    <t>Energy Use: Transportation: Jet Fuel: Reference case</t>
  </si>
  <si>
    <t>2-AEO2021.59.ref2021-d113020a</t>
  </si>
  <si>
    <t>Energy Use: Transportation: Distillate Fuel Oil: Reference case</t>
  </si>
  <si>
    <t>2-AEO2021.60.ref2021-d113020a</t>
  </si>
  <si>
    <t>Energy Use: Transportation: Residual Fuel Oil: Reference case</t>
  </si>
  <si>
    <t>2-AEO2021.61.ref2021-d113020a</t>
  </si>
  <si>
    <t>Energy Use: Transportation: Other Petroleum: Reference case</t>
  </si>
  <si>
    <t>2-AEO2021.62.ref2021-d113020a</t>
  </si>
  <si>
    <t>Energy Use: Transportation: Liquid Fuels Subtotal: Reference case</t>
  </si>
  <si>
    <t>2-AEO2021.63.ref2021-d113020a</t>
  </si>
  <si>
    <t>Pipeline and Distribution Fuel Natural Gas</t>
  </si>
  <si>
    <t>Energy Use: Transportation: Pipeline Fuel Natural Gas: Reference case</t>
  </si>
  <si>
    <t>2-AEO2021.64.ref2021-d113020a</t>
  </si>
  <si>
    <t>Compressed / Liquefied Natural Gas</t>
  </si>
  <si>
    <t>Energy Use: Transportation: Natural Gas: Reference case</t>
  </si>
  <si>
    <t>2-AEO2021.65.ref2021-d113020a</t>
  </si>
  <si>
    <t>Hydrogen</t>
  </si>
  <si>
    <t>Energy Use: Transportation: Hydrogen: Reference case</t>
  </si>
  <si>
    <t>2-AEO2021.66.ref2021-d113020a</t>
  </si>
  <si>
    <t>Energy Use: Transportation: Electricity: Reference case</t>
  </si>
  <si>
    <t>2-AEO2021.67.ref2021-d113020a</t>
  </si>
  <si>
    <t>Energy Use: Transportation: Delivered Energy: Reference case</t>
  </si>
  <si>
    <t>2-AEO2021.68.ref2021-d113020a</t>
  </si>
  <si>
    <t>Energy Use: Transportation: Electricity Related Losses: Reference case</t>
  </si>
  <si>
    <t>2-AEO2021.69.ref2021-d113020a</t>
  </si>
  <si>
    <t>Energy Use: Transportation: Total: Reference case</t>
  </si>
  <si>
    <t>2-AEO2021.70.ref2021-d113020a</t>
  </si>
  <si>
    <t>Unspecified Sector</t>
  </si>
  <si>
    <t>2-AEO2021.72.</t>
  </si>
  <si>
    <t>Energy Use: Unspecified: Total: Reference case</t>
  </si>
  <si>
    <t>2-AEO2021.76.ref2021-d113020a</t>
  </si>
  <si>
    <t>Delivered Energy Consumption</t>
  </si>
  <si>
    <t xml:space="preserve"> All Sectors</t>
  </si>
  <si>
    <t>2-AEO2021.78.</t>
  </si>
  <si>
    <t>Energy Use: Delivered: All Sectors: Liquefied Petroleum Gases: Reference case</t>
  </si>
  <si>
    <t>2-AEO2021.79.ref2021-d113020a</t>
  </si>
  <si>
    <t>Energy Use: Delivered: All Sectors: Motor Gasoline: Reference case</t>
  </si>
  <si>
    <t>2-AEO2021.80.ref2021-d113020a</t>
  </si>
  <si>
    <t>Energy Use: Delivered: All Sectors: E85: Reference case</t>
  </si>
  <si>
    <t>2-AEO2021.81.ref2021-d113020a</t>
  </si>
  <si>
    <t>Energy Use: Delivered: All Sectors: Jet Fuel: Reference case</t>
  </si>
  <si>
    <t>2-AEO2021.82.ref2021-d113020a</t>
  </si>
  <si>
    <t>Energy Use: Delivered: All Sectors: Kerosene: Reference case</t>
  </si>
  <si>
    <t>2-AEO2021.83.ref2021-d113020a</t>
  </si>
  <si>
    <t>Energy Use: Delivered: All Sectors: Distillate Fuel Oil: Reference case</t>
  </si>
  <si>
    <t>2-AEO2021.84.ref2021-d113020a</t>
  </si>
  <si>
    <t>Energy Use: Delivered: All Sectors: Residual Fuel Oil: Reference case</t>
  </si>
  <si>
    <t>2-AEO2021.85.ref2021-d113020a</t>
  </si>
  <si>
    <t>Energy Use: Delivered: All Sectors: Petrochemical Feedstocks: Reference case</t>
  </si>
  <si>
    <t>2-AEO2021.86.ref2021-d113020a</t>
  </si>
  <si>
    <t>Energy Use: Delivered: All Sectors: Other Petroleum: Reference case</t>
  </si>
  <si>
    <t>2-AEO2021.87.ref2021-d113020a</t>
  </si>
  <si>
    <t>Energy Use: Delivered: All Sectors: Liquid Fuels Subtotal: Reference case</t>
  </si>
  <si>
    <t>2-AEO2021.88.ref2021-d113020a</t>
  </si>
  <si>
    <t>Energy Use: Delivered: All Sectors: Natural Gas: Reference case</t>
  </si>
  <si>
    <t>2-AEO2021.89.ref2021-d113020a</t>
  </si>
  <si>
    <t>Energy Use: Delivered: All Sectors: Natural-Gas-to-Liquids Heat and Power: Reference case</t>
  </si>
  <si>
    <t>2-AEO2021.90.ref2021-d113020a</t>
  </si>
  <si>
    <t>Energy Use: Delivered: All Sectors: Lease and Plant Fuel: Reference case</t>
  </si>
  <si>
    <t>2-AEO2021.91.ref2021-d113020a</t>
  </si>
  <si>
    <t>Energy Use: Delivered: All Sectors: Liquefaction: Reference case</t>
  </si>
  <si>
    <t>2-AEO2021.92.ref2021-d113020a</t>
  </si>
  <si>
    <t>Energy Use: Delivered: All Sectors: Pipeline Natural Gas: Reference case</t>
  </si>
  <si>
    <t>2-AEO2021.93.ref2021-d113020a</t>
  </si>
  <si>
    <t>Energy Use: Delivered: All Sectors: Natural Gas Subtotal: Reference case</t>
  </si>
  <si>
    <t>2-AEO2021.94.ref2021-d113020a</t>
  </si>
  <si>
    <t>Energy Use: Delivered: All Sectors: Metallurgical Coal: Reference case</t>
  </si>
  <si>
    <t>2-AEO2021.95.ref2021-d113020a</t>
  </si>
  <si>
    <t>Other Coal</t>
  </si>
  <si>
    <t>Energy Use: Delivered: All Sectors: Other Coal: Reference case</t>
  </si>
  <si>
    <t>2-AEO2021.96.ref2021-d113020a</t>
  </si>
  <si>
    <t>Energy Use: Delivered: All Sectors: Coal-to-Liquids Heat and Power: Reference case</t>
  </si>
  <si>
    <t>2-AEO2021.97.ref2021-d113020a</t>
  </si>
  <si>
    <t>Energy Use: Delivered: All Sectors: Net Coal Coke Imports: Reference case</t>
  </si>
  <si>
    <t>2-AEO2021.98.ref2021-d113020a</t>
  </si>
  <si>
    <t>Energy Use: Delivered: All Sectors: Coal Subtotal: Reference case</t>
  </si>
  <si>
    <t>2-AEO2021.99.ref2021-d113020a</t>
  </si>
  <si>
    <t>Energy Use: Delivered: All Sectors: Biofuels Heat and Coproducts: Reference case</t>
  </si>
  <si>
    <t>2-AEO2021.100.ref2021-d113020a</t>
  </si>
  <si>
    <t>Energy Use: Delivered: All Sectors: Renewable Energy: Reference case</t>
  </si>
  <si>
    <t>2-AEO2021.101.ref2021-d113020a</t>
  </si>
  <si>
    <t>Energy Use: Delivered: All Sectors: Hydrogen: Reference case</t>
  </si>
  <si>
    <t>2-AEO2021.102.ref2021-d113020a</t>
  </si>
  <si>
    <t>Energy Use: Delivered: All Sectors: Electricity: Reference case</t>
  </si>
  <si>
    <t>2-AEO2021.103.ref2021-d113020a</t>
  </si>
  <si>
    <t>Energy Use: Delivered: All Sectors: Delivered Energy: Reference case</t>
  </si>
  <si>
    <t>2-AEO2021.104.ref2021-d113020a</t>
  </si>
  <si>
    <t>Energy Use: Delivered: All Sectors: Electricity Related Losses: Reference case</t>
  </si>
  <si>
    <t>2-AEO2021.105.ref2021-d113020a</t>
  </si>
  <si>
    <t>Energy Use: Delivered: All Sectors: Total: Reference case</t>
  </si>
  <si>
    <t>2-AEO2021.106.ref2021-d113020a</t>
  </si>
  <si>
    <t>Electric Power</t>
  </si>
  <si>
    <t>2-AEO2021.109.</t>
  </si>
  <si>
    <t>Energy Use: Electric Power: Distillate Fuel Oil: Reference case</t>
  </si>
  <si>
    <t>2-AEO2021.110.ref2021-d113020a</t>
  </si>
  <si>
    <t>Energy Use: Electric Power: Residual Fuel Oil: Reference case</t>
  </si>
  <si>
    <t>2-AEO2021.111.ref2021-d113020a</t>
  </si>
  <si>
    <t>Energy Use: Electric Power: Liquid Fuels Subtotal: Reference case</t>
  </si>
  <si>
    <t>2-AEO2021.112.ref2021-d113020a</t>
  </si>
  <si>
    <t>Energy Use: Electric Power: Natural Gas: Reference case</t>
  </si>
  <si>
    <t>2-AEO2021.113.ref2021-d113020a</t>
  </si>
  <si>
    <t>Steam Coal</t>
  </si>
  <si>
    <t>Energy Use: Electric Power: Steam Coal: Reference case</t>
  </si>
  <si>
    <t>2-AEO2021.114.ref2021-d113020a</t>
  </si>
  <si>
    <t>Nuclear / Uranium</t>
  </si>
  <si>
    <t>Energy Use: Electric Power: Nuclear: Reference case</t>
  </si>
  <si>
    <t>2-AEO2021.115.ref2021-d113020a</t>
  </si>
  <si>
    <t>Energy Use: Electric Power: Renewable Energy: Reference case</t>
  </si>
  <si>
    <t>2-AEO2021.116.ref2021-d113020a</t>
  </si>
  <si>
    <t>Non-biogenic Municipal Waste</t>
  </si>
  <si>
    <t>Energy Use: Electric Power: Non-biogenic Municipal Waste: Reference case</t>
  </si>
  <si>
    <t>2-AEO2021.117.ref2021-d113020a</t>
  </si>
  <si>
    <t>Electricity Imports</t>
  </si>
  <si>
    <t>Energy Use: Electric Power: Electricity Imports: Reference case</t>
  </si>
  <si>
    <t>2-AEO2021.118.ref2021-d113020a</t>
  </si>
  <si>
    <t>Energy Use: Electric Power: Total: Reference case</t>
  </si>
  <si>
    <t>2-AEO2021.119.ref2021-d113020a</t>
  </si>
  <si>
    <t>Total Energy Consumption</t>
  </si>
  <si>
    <t>2-AEO2021.121.</t>
  </si>
  <si>
    <t>Energy Use: Total: Liquefied Petroleum Gases: Reference case</t>
  </si>
  <si>
    <t>2-AEO2021.122.ref2021-d113020a</t>
  </si>
  <si>
    <t>Energy Use: Total: Motor Gasoline: Reference case</t>
  </si>
  <si>
    <t>2-AEO2021.123.ref2021-d113020a</t>
  </si>
  <si>
    <t>Energy Use: Total: E85: Reference case</t>
  </si>
  <si>
    <t>2-AEO2021.124.ref2021-d113020a</t>
  </si>
  <si>
    <t>Energy Use: Total: Jet Fuel: Reference case</t>
  </si>
  <si>
    <t>2-AEO2021.125.ref2021-d113020a</t>
  </si>
  <si>
    <t>Energy Use: Total: Kerosene: Reference case</t>
  </si>
  <si>
    <t>2-AEO2021.126.ref2021-d113020a</t>
  </si>
  <si>
    <t>Energy Use: Total: Distillate Fuel Oil: Reference case</t>
  </si>
  <si>
    <t>2-AEO2021.127.ref2021-d113020a</t>
  </si>
  <si>
    <t>Energy Use: Total: Residual Fuel Oil: Reference case</t>
  </si>
  <si>
    <t>2-AEO2021.128.ref2021-d113020a</t>
  </si>
  <si>
    <t>Energy Use: Total: Petrochemical Feedstocks: Reference case</t>
  </si>
  <si>
    <t>2-AEO2021.129.ref2021-d113020a</t>
  </si>
  <si>
    <t>Energy Use: Total: Other Petroleum: Reference case</t>
  </si>
  <si>
    <t>2-AEO2021.130.ref2021-d113020a</t>
  </si>
  <si>
    <t>Energy Use: Total: Liquid Fuels Subtotal: Reference case</t>
  </si>
  <si>
    <t>2-AEO2021.131.ref2021-d113020a</t>
  </si>
  <si>
    <t>Energy Use: Total: Natural Gas: Reference case</t>
  </si>
  <si>
    <t>2-AEO2021.132.ref2021-d113020a</t>
  </si>
  <si>
    <t>Energy Use: Total: Natural-Gas-to-Liquids Heat and Power: Reference case</t>
  </si>
  <si>
    <t>2-AEO2021.133.ref2021-d113020a</t>
  </si>
  <si>
    <t>Energy Use: Total: Lease and Plant Fuel: Reference case</t>
  </si>
  <si>
    <t>2-AEO2021.134.ref2021-d113020a</t>
  </si>
  <si>
    <t>Energy Use: Total: Liquefaction: Reference case</t>
  </si>
  <si>
    <t>2-AEO2021.135.ref2021-d113020a</t>
  </si>
  <si>
    <t>Energy Use: Total: Pipeline Natural Gas: Reference case</t>
  </si>
  <si>
    <t>2-AEO2021.136.ref2021-d113020a</t>
  </si>
  <si>
    <t>Energy Use: Total: Natural Gas Subtotal: Reference case</t>
  </si>
  <si>
    <t>2-AEO2021.137.ref2021-d113020a</t>
  </si>
  <si>
    <t>Energy Use: Total: Metallurgical Coal: Reference case</t>
  </si>
  <si>
    <t>2-AEO2021.138.ref2021-d113020a</t>
  </si>
  <si>
    <t>Energy Use: Total: Other Coal: Reference case</t>
  </si>
  <si>
    <t>2-AEO2021.139.ref2021-d113020a</t>
  </si>
  <si>
    <t>Energy Use: Total: Coal-to-Liquids Heat and Power: Reference case</t>
  </si>
  <si>
    <t>2-AEO2021.140.ref2021-d113020a</t>
  </si>
  <si>
    <t>Energy Use: Total: Net Coal Coke Imports: Reference case</t>
  </si>
  <si>
    <t>2-AEO2021.141.ref2021-d113020a</t>
  </si>
  <si>
    <t>Energy Use: Total: Coal Subtotal: Reference case</t>
  </si>
  <si>
    <t>2-AEO2021.142.ref2021-d113020a</t>
  </si>
  <si>
    <t>Energy Use: Total: Nuclear: Reference case</t>
  </si>
  <si>
    <t>2-AEO2021.143.ref2021-d113020a</t>
  </si>
  <si>
    <t>Energy Use: Total: Biofuels Heat and Coproducts: Reference case</t>
  </si>
  <si>
    <t>2-AEO2021.144.ref2021-d113020a</t>
  </si>
  <si>
    <t>Energy Use: Total: Renewable Energy: Reference case</t>
  </si>
  <si>
    <t>2-AEO2021.145.ref2021-d113020a</t>
  </si>
  <si>
    <t>Energy Use: Total: Hydrogen: Reference case</t>
  </si>
  <si>
    <t>2-AEO2021.146.ref2021-d113020a</t>
  </si>
  <si>
    <t>Energy Use: Total: Non-biogenic Municipal Waste: Reference case</t>
  </si>
  <si>
    <t>2-AEO2021.147.ref2021-d113020a</t>
  </si>
  <si>
    <t>Energy Use: Total: Electricity Imports: Reference case</t>
  </si>
  <si>
    <t>2-AEO2021.148.ref2021-d113020a</t>
  </si>
  <si>
    <t>Energy Use: Total: Total: Reference case</t>
  </si>
  <si>
    <t>2-AEO2021.149.ref2021-d113020a</t>
  </si>
  <si>
    <t>Energy Use &amp; Related Statistics</t>
  </si>
  <si>
    <t>2-AEO2021.151.</t>
  </si>
  <si>
    <t>Delivered Energy Use</t>
  </si>
  <si>
    <t>Energy Use &amp; Related Statistics: Delivered Energy Use: Reference case</t>
  </si>
  <si>
    <t>2-AEO2021.152.ref2021-d113020a</t>
  </si>
  <si>
    <t>Total Energy Use</t>
  </si>
  <si>
    <t>Energy Use &amp; Related Statistics: Total Energy Use: Reference case</t>
  </si>
  <si>
    <t>2-AEO2021.153.ref2021-d113020a</t>
  </si>
  <si>
    <t>Ethanol Consumed in Motor Gasoline and E85</t>
  </si>
  <si>
    <t>Energy Use &amp; Related Statistics: Ethanol Consumed in Motor Gasoline and E85: Reference case</t>
  </si>
  <si>
    <t>2-AEO2021.154.ref2021-d113020a</t>
  </si>
  <si>
    <t>Population (millions)</t>
  </si>
  <si>
    <t>Energy Use &amp; Related Statistics: Population: Reference case</t>
  </si>
  <si>
    <t>2-AEO2021.155.ref2021-d113020a</t>
  </si>
  <si>
    <t>millions</t>
  </si>
  <si>
    <t>Gross Domestic Product (billion 2012 dollars)</t>
  </si>
  <si>
    <t>Energy Use &amp; Related Statistics: Gross Domestic Product: Reference case</t>
  </si>
  <si>
    <t>2-AEO2021.156.ref2021-d113020a</t>
  </si>
  <si>
    <t>billion 2012 $</t>
  </si>
  <si>
    <t>Carbon Dioxide Emissions (million metric</t>
  </si>
  <si>
    <t>2-AEO2021.157.</t>
  </si>
  <si>
    <t>tons carbon dioxide)</t>
  </si>
  <si>
    <t>Energy Use &amp; Related Statistics: Carbon Dioxide Emissions: Reference case</t>
  </si>
  <si>
    <t>2-AEO2021.158.ref2021-d113020a</t>
  </si>
  <si>
    <t>MMmtCO2</t>
  </si>
  <si>
    <t>Percent change compared to 2030</t>
  </si>
  <si>
    <t>US Energy Information Administration, Department of Energy</t>
  </si>
  <si>
    <t>Annual Energy Outlook 2021</t>
  </si>
  <si>
    <t>https://www.eia.gov/outlooks/aeo/tables_ref.php</t>
  </si>
  <si>
    <t xml:space="preserve">Categorization schemes </t>
  </si>
  <si>
    <t>Three step approach:</t>
  </si>
  <si>
    <t>2. For years 2020-2030, scale 2019 values using CEC forecasts for building energy demand</t>
  </si>
  <si>
    <t>3. For years 2031-2050, scale 2030 values using Pacific region AEO 2021. (CEC forecast extends to 2030 and no later.)</t>
  </si>
  <si>
    <t>Strategy is to isolate the top natural gas uses.  Space heating is the largest source of demand.</t>
  </si>
  <si>
    <t>Then, water heaters, the only natural gas use included in "appliances."</t>
  </si>
  <si>
    <t xml:space="preserve">Smaller natural gas using appliances -- mainly cooking and clothes driers -- are collected in the "other" category. </t>
  </si>
  <si>
    <t>Natural Gas-Baseline Forecast-Mid Demand Case (tab "Nat Gas-CEC Outlook BaseMid")</t>
  </si>
  <si>
    <t>Note: Last historic year is 2019.</t>
  </si>
  <si>
    <t>Commercial compared to 2019</t>
  </si>
  <si>
    <t>Transposed data</t>
  </si>
  <si>
    <t>Note: Forecast based on 2018 actual historic values.</t>
  </si>
  <si>
    <t>Sum of All</t>
  </si>
  <si>
    <t>Appliance data for EPS highlighted in light grey</t>
  </si>
  <si>
    <t>Note: Assume "ventilation" refers primarily to venting of cooking-related smoke.</t>
  </si>
  <si>
    <t>Residential "Other" Category Aggregation</t>
  </si>
  <si>
    <t>"Other" in EPS categorization</t>
  </si>
  <si>
    <t>"Appliances" in EPS categorization</t>
  </si>
  <si>
    <t>RMI State EPS Downscaling</t>
  </si>
  <si>
    <t>Urban residential biomass heating data are generated from RMI's automated state EPS downscaling script.</t>
  </si>
  <si>
    <t>Therm to Btu</t>
  </si>
  <si>
    <t>Calculated Residential Consumption (BTU)</t>
  </si>
  <si>
    <t>CEC Residential Consumption (BTU)</t>
  </si>
  <si>
    <t>CEC Commercial Consumption (BTU)</t>
  </si>
  <si>
    <t>Calculated Commercial Consumption (BTU)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</si>
</sst>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0000"/>
    <numFmt numFmtId="166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  <family val="2"/>
    </font>
    <font>
      <i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6" applyNumberFormat="0" applyProtection="0">
      <alignment wrapText="1"/>
    </xf>
    <xf numFmtId="0" fontId="6" fillId="0" borderId="7" applyNumberFormat="0" applyFont="0" applyProtection="0">
      <alignment wrapText="1"/>
    </xf>
    <xf numFmtId="0" fontId="7" fillId="0" borderId="5" applyNumberFormat="0" applyProtection="0">
      <alignment wrapText="1"/>
    </xf>
    <xf numFmtId="0" fontId="6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9" fontId="8" fillId="0" borderId="0" applyFont="0" applyFill="0" applyBorder="0" applyAlignment="0" applyProtection="0"/>
    <xf numFmtId="0" fontId="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/>
  </cellStyleXfs>
  <cellXfs count="73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0" fillId="3" borderId="0" xfId="0" applyFill="1"/>
    <xf numFmtId="2" fontId="0" fillId="0" borderId="0" xfId="0" applyNumberFormat="1"/>
    <xf numFmtId="165" fontId="0" fillId="0" borderId="0" xfId="0" applyNumberFormat="1"/>
    <xf numFmtId="0" fontId="0" fillId="0" borderId="0" xfId="0" applyFont="1" applyFill="1"/>
    <xf numFmtId="0" fontId="1" fillId="4" borderId="0" xfId="0" applyFont="1" applyFill="1"/>
    <xf numFmtId="0" fontId="9" fillId="0" borderId="0" xfId="15"/>
    <xf numFmtId="0" fontId="12" fillId="0" borderId="9" xfId="15" applyFont="1" applyBorder="1" applyAlignment="1">
      <alignment horizontal="center" wrapText="1"/>
    </xf>
    <xf numFmtId="0" fontId="12" fillId="0" borderId="10" xfId="15" applyFont="1" applyBorder="1" applyAlignment="1">
      <alignment horizontal="center"/>
    </xf>
    <xf numFmtId="3" fontId="13" fillId="0" borderId="10" xfId="15" applyNumberFormat="1" applyFont="1" applyBorder="1"/>
    <xf numFmtId="3" fontId="12" fillId="0" borderId="10" xfId="15" applyNumberFormat="1" applyFont="1" applyBorder="1"/>
    <xf numFmtId="0" fontId="14" fillId="0" borderId="0" xfId="15" applyFont="1" applyAlignment="1">
      <alignment horizontal="left" vertical="top"/>
    </xf>
    <xf numFmtId="0" fontId="16" fillId="0" borderId="0" xfId="15" applyFont="1" applyAlignment="1">
      <alignment horizontal="left"/>
    </xf>
    <xf numFmtId="0" fontId="17" fillId="0" borderId="0" xfId="0" applyFont="1"/>
    <xf numFmtId="166" fontId="0" fillId="0" borderId="0" xfId="14" applyNumberFormat="1" applyFont="1"/>
    <xf numFmtId="11" fontId="0" fillId="0" borderId="0" xfId="0" applyNumberFormat="1" applyFont="1"/>
    <xf numFmtId="0" fontId="17" fillId="0" borderId="0" xfId="16" applyFont="1"/>
    <xf numFmtId="0" fontId="18" fillId="0" borderId="0" xfId="16"/>
    <xf numFmtId="0" fontId="19" fillId="0" borderId="0" xfId="16" applyFont="1"/>
    <xf numFmtId="0" fontId="16" fillId="0" borderId="0" xfId="15" applyFont="1"/>
    <xf numFmtId="10" fontId="0" fillId="0" borderId="0" xfId="0" applyNumberFormat="1"/>
    <xf numFmtId="0" fontId="1" fillId="5" borderId="0" xfId="0" applyFont="1" applyFill="1"/>
    <xf numFmtId="0" fontId="0" fillId="5" borderId="0" xfId="0" applyFill="1"/>
    <xf numFmtId="0" fontId="20" fillId="0" borderId="0" xfId="17"/>
    <xf numFmtId="0" fontId="12" fillId="0" borderId="0" xfId="15" applyFont="1" applyBorder="1" applyAlignment="1">
      <alignment horizontal="center" wrapText="1"/>
    </xf>
    <xf numFmtId="0" fontId="12" fillId="0" borderId="0" xfId="15" applyFont="1" applyBorder="1" applyAlignment="1">
      <alignment horizontal="center"/>
    </xf>
    <xf numFmtId="3" fontId="13" fillId="0" borderId="0" xfId="15" applyNumberFormat="1" applyFont="1" applyBorder="1" applyAlignment="1">
      <alignment horizontal="center"/>
    </xf>
    <xf numFmtId="9" fontId="9" fillId="0" borderId="0" xfId="14" applyFont="1" applyAlignment="1">
      <alignment horizontal="center"/>
    </xf>
    <xf numFmtId="0" fontId="9" fillId="5" borderId="0" xfId="15" applyFill="1" applyAlignment="1">
      <alignment horizontal="center"/>
    </xf>
    <xf numFmtId="0" fontId="16" fillId="0" borderId="0" xfId="15" applyFont="1" applyAlignment="1">
      <alignment horizontal="center"/>
    </xf>
    <xf numFmtId="9" fontId="9" fillId="5" borderId="0" xfId="14" applyFont="1" applyFill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4" applyFont="1" applyAlignment="1">
      <alignment horizontal="center"/>
    </xf>
    <xf numFmtId="0" fontId="0" fillId="0" borderId="0" xfId="0" applyFill="1"/>
    <xf numFmtId="0" fontId="0" fillId="6" borderId="0" xfId="0" applyFont="1" applyFill="1"/>
    <xf numFmtId="0" fontId="0" fillId="7" borderId="0" xfId="0" applyFont="1" applyFill="1"/>
    <xf numFmtId="0" fontId="22" fillId="0" borderId="0" xfId="18" applyFont="1"/>
    <xf numFmtId="0" fontId="21" fillId="0" borderId="0" xfId="18"/>
    <xf numFmtId="164" fontId="23" fillId="0" borderId="0" xfId="18" applyNumberFormat="1" applyFont="1"/>
    <xf numFmtId="4" fontId="23" fillId="0" borderId="0" xfId="18" applyNumberFormat="1" applyFont="1"/>
    <xf numFmtId="0" fontId="23" fillId="0" borderId="0" xfId="18" applyFont="1"/>
    <xf numFmtId="11" fontId="0" fillId="8" borderId="0" xfId="0" applyNumberFormat="1" applyFill="1"/>
    <xf numFmtId="0" fontId="0" fillId="6" borderId="0" xfId="0" applyFill="1"/>
    <xf numFmtId="0" fontId="0" fillId="7" borderId="0" xfId="0" applyFill="1"/>
    <xf numFmtId="164" fontId="0" fillId="6" borderId="0" xfId="0" applyNumberFormat="1" applyFill="1"/>
    <xf numFmtId="164" fontId="0" fillId="7" borderId="0" xfId="0" applyNumberFormat="1" applyFill="1"/>
    <xf numFmtId="11" fontId="0" fillId="6" borderId="0" xfId="0" applyNumberFormat="1" applyFill="1"/>
    <xf numFmtId="11" fontId="0" fillId="7" borderId="0" xfId="0" applyNumberFormat="1" applyFill="1"/>
    <xf numFmtId="11" fontId="0" fillId="0" borderId="0" xfId="0" applyNumberFormat="1" applyFont="1" applyFill="1"/>
    <xf numFmtId="0" fontId="9" fillId="0" borderId="0" xfId="15" applyAlignment="1">
      <alignment horizontal="center"/>
    </xf>
    <xf numFmtId="11" fontId="9" fillId="0" borderId="0" xfId="15" applyNumberFormat="1"/>
    <xf numFmtId="0" fontId="12" fillId="9" borderId="0" xfId="15" applyFont="1" applyFill="1" applyBorder="1" applyAlignment="1">
      <alignment horizontal="center" wrapText="1"/>
    </xf>
    <xf numFmtId="0" fontId="16" fillId="9" borderId="0" xfId="15" applyFont="1" applyFill="1"/>
    <xf numFmtId="0" fontId="10" fillId="0" borderId="0" xfId="15" applyFont="1" applyAlignment="1">
      <alignment horizontal="left"/>
    </xf>
    <xf numFmtId="0" fontId="9" fillId="0" borderId="0" xfId="15" applyAlignment="1">
      <alignment horizontal="left"/>
    </xf>
    <xf numFmtId="0" fontId="11" fillId="0" borderId="0" xfId="15" applyFont="1" applyAlignment="1">
      <alignment horizontal="left"/>
    </xf>
    <xf numFmtId="0" fontId="15" fillId="0" borderId="0" xfId="15" applyFont="1" applyAlignment="1">
      <alignment horizontal="left"/>
    </xf>
    <xf numFmtId="0" fontId="16" fillId="0" borderId="0" xfId="15" applyFont="1" applyAlignment="1">
      <alignment horizontal="left"/>
    </xf>
    <xf numFmtId="0" fontId="10" fillId="0" borderId="0" xfId="15" applyFont="1" applyAlignment="1">
      <alignment horizontal="center"/>
    </xf>
    <xf numFmtId="0" fontId="9" fillId="0" borderId="0" xfId="15"/>
    <xf numFmtId="0" fontId="11" fillId="0" borderId="0" xfId="15" applyFont="1" applyAlignment="1">
      <alignment horizontal="center"/>
    </xf>
    <xf numFmtId="0" fontId="9" fillId="0" borderId="0" xfId="15" applyAlignment="1">
      <alignment horizontal="center"/>
    </xf>
    <xf numFmtId="11" fontId="9" fillId="9" borderId="0" xfId="15" applyNumberFormat="1" applyFill="1" applyAlignment="1">
      <alignment horizontal="center"/>
    </xf>
    <xf numFmtId="0" fontId="9" fillId="9" borderId="0" xfId="15" applyFill="1" applyAlignment="1">
      <alignment horizontal="center"/>
    </xf>
  </cellXfs>
  <cellStyles count="19">
    <cellStyle name="Body: normal cell" xfId="4" xr:uid="{00000000-0005-0000-0000-000000000000}"/>
    <cellStyle name="Body: normal cell 2" xfId="10" xr:uid="{00000000-0005-0000-0000-000001000000}"/>
    <cellStyle name="Font: Calibri, 9pt regular" xfId="1" xr:uid="{00000000-0005-0000-0000-000002000000}"/>
    <cellStyle name="Font: Calibri, 9pt regular 2" xfId="12" xr:uid="{00000000-0005-0000-0000-000003000000}"/>
    <cellStyle name="Footnotes: top row" xfId="6" xr:uid="{00000000-0005-0000-0000-000004000000}"/>
    <cellStyle name="Footnotes: top row 2" xfId="8" xr:uid="{00000000-0005-0000-0000-000005000000}"/>
    <cellStyle name="Header: bottom row" xfId="2" xr:uid="{00000000-0005-0000-0000-000006000000}"/>
    <cellStyle name="Header: bottom row 2" xfId="11" xr:uid="{00000000-0005-0000-0000-000007000000}"/>
    <cellStyle name="Hyperlink" xfId="17" builtinId="8"/>
    <cellStyle name="Normal" xfId="0" builtinId="0"/>
    <cellStyle name="Normal 2" xfId="7" xr:uid="{00000000-0005-0000-0000-000009000000}"/>
    <cellStyle name="Normal 3" xfId="15" xr:uid="{4395CEAA-31B6-4829-8303-2415493E5A41}"/>
    <cellStyle name="Normal 4" xfId="16" xr:uid="{0A2D52DF-A5B5-41D4-803A-2CC36AB71D58}"/>
    <cellStyle name="Normal 5" xfId="18" xr:uid="{19B7D59F-A2B0-4DAA-BAE3-DB72E40A5C0A}"/>
    <cellStyle name="Parent row" xfId="5" xr:uid="{00000000-0005-0000-0000-00000A000000}"/>
    <cellStyle name="Parent row 2" xfId="9" xr:uid="{00000000-0005-0000-0000-00000B000000}"/>
    <cellStyle name="Percent" xfId="14" builtinId="5"/>
    <cellStyle name="Table title" xfId="3" xr:uid="{00000000-0005-0000-0000-00000C000000}"/>
    <cellStyle name="Table title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Residential Energy Use</c:v>
          </c:tx>
          <c:marker>
            <c:symbol val="none"/>
          </c:marker>
          <c:cat>
            <c:numRef>
              <c:f>'E3-residential data'!$B$4:$AI$4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'E3-residential data'!$B$129:$AI$129</c:f>
              <c:numCache>
                <c:formatCode>General</c:formatCode>
                <c:ptCount val="34"/>
                <c:pt idx="0">
                  <c:v>35321847607280.117</c:v>
                </c:pt>
                <c:pt idx="1">
                  <c:v>35321847607280.117</c:v>
                </c:pt>
                <c:pt idx="2">
                  <c:v>35321847607280.109</c:v>
                </c:pt>
                <c:pt idx="3">
                  <c:v>35510611519582.078</c:v>
                </c:pt>
                <c:pt idx="4">
                  <c:v>35692186113493.266</c:v>
                </c:pt>
                <c:pt idx="5">
                  <c:v>35847263434859.453</c:v>
                </c:pt>
                <c:pt idx="6">
                  <c:v>35974427181978.672</c:v>
                </c:pt>
                <c:pt idx="7">
                  <c:v>36096470194317.117</c:v>
                </c:pt>
                <c:pt idx="8">
                  <c:v>36208928538297.242</c:v>
                </c:pt>
                <c:pt idx="9">
                  <c:v>36320452272876.086</c:v>
                </c:pt>
                <c:pt idx="10">
                  <c:v>36446309739868.727</c:v>
                </c:pt>
                <c:pt idx="11">
                  <c:v>36575329174696.711</c:v>
                </c:pt>
                <c:pt idx="12">
                  <c:v>36689263848684.336</c:v>
                </c:pt>
                <c:pt idx="13">
                  <c:v>36832037384447.383</c:v>
                </c:pt>
                <c:pt idx="14">
                  <c:v>36980553677291.68</c:v>
                </c:pt>
                <c:pt idx="15">
                  <c:v>37139308964826.586</c:v>
                </c:pt>
                <c:pt idx="16">
                  <c:v>37297141380926.094</c:v>
                </c:pt>
                <c:pt idx="17">
                  <c:v>37494768038106.367</c:v>
                </c:pt>
                <c:pt idx="18">
                  <c:v>37707535510425.117</c:v>
                </c:pt>
                <c:pt idx="19">
                  <c:v>37942859057906.227</c:v>
                </c:pt>
                <c:pt idx="20">
                  <c:v>38228061150171</c:v>
                </c:pt>
                <c:pt idx="21">
                  <c:v>38527446885983.188</c:v>
                </c:pt>
                <c:pt idx="22">
                  <c:v>38843022515749.594</c:v>
                </c:pt>
                <c:pt idx="23">
                  <c:v>39160953080557.977</c:v>
                </c:pt>
                <c:pt idx="24">
                  <c:v>39304917265732.352</c:v>
                </c:pt>
                <c:pt idx="25">
                  <c:v>39437012989952.023</c:v>
                </c:pt>
                <c:pt idx="26">
                  <c:v>39562953978168.195</c:v>
                </c:pt>
                <c:pt idx="27">
                  <c:v>39655497699732.531</c:v>
                </c:pt>
                <c:pt idx="28">
                  <c:v>39731730966735.625</c:v>
                </c:pt>
                <c:pt idx="29">
                  <c:v>39797053618911.555</c:v>
                </c:pt>
                <c:pt idx="30">
                  <c:v>39858224206436.602</c:v>
                </c:pt>
                <c:pt idx="31">
                  <c:v>39917595146805.734</c:v>
                </c:pt>
                <c:pt idx="32">
                  <c:v>39974352342465.516</c:v>
                </c:pt>
                <c:pt idx="33">
                  <c:v>40029553854869.695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7-4AC4-AA43-9EC18FDDF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01760"/>
        <c:axId val="153711744"/>
      </c:lineChart>
      <c:catAx>
        <c:axId val="15370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711744"/>
        <c:crosses val="autoZero"/>
        <c:auto val="1"/>
        <c:lblAlgn val="ctr"/>
        <c:lblOffset val="100"/>
        <c:noMultiLvlLbl val="0"/>
      </c:catAx>
      <c:valAx>
        <c:axId val="153711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BTU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70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148</xdr:row>
      <xdr:rowOff>0</xdr:rowOff>
    </xdr:from>
    <xdr:to>
      <xdr:col>26</xdr:col>
      <xdr:colOff>590653</xdr:colOff>
      <xdr:row>167</xdr:row>
      <xdr:rowOff>47166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0"/>
          <a:ext cx="17104762" cy="3666667"/>
        </a:xfrm>
        <a:prstGeom prst="rect">
          <a:avLst/>
        </a:prstGeom>
      </xdr:spPr>
    </xdr:pic>
    <xdr:clientData/>
  </xdr:twoCellAnchor>
  <xdr:twoCellAnchor>
    <xdr:from>
      <xdr:col>0</xdr:col>
      <xdr:colOff>152867</xdr:colOff>
      <xdr:row>130</xdr:row>
      <xdr:rowOff>67702</xdr:rowOff>
    </xdr:from>
    <xdr:to>
      <xdr:col>6</xdr:col>
      <xdr:colOff>390431</xdr:colOff>
      <xdr:row>145</xdr:row>
      <xdr:rowOff>48652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CA%20EPS/3.0%20update/Buildings/Natural%20gas%20TN231608_20200121T095704_CED%202019%20Baseline%20Natural%20Gas%20Forecast%20-%20Mid%20Demand%20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GE Form 1.1"/>
      <sheetName val="SCG Form 1.1"/>
      <sheetName val="SDGE Form 1.1"/>
      <sheetName val="OTH Form 1.1"/>
      <sheetName val="STATE Form 1.1"/>
      <sheetName val="RATES Form 2.3"/>
    </sheetNames>
    <sheetDataSet>
      <sheetData sheetId="0" refreshError="1"/>
      <sheetData sheetId="1">
        <row r="2">
          <cell r="A2" t="str">
            <v>California Energy Demand 2020 - 2030 Baseline Forecast - Mid Demand Case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tables_ref.php" TargetMode="External"/><Relationship Id="rId2" Type="http://schemas.openxmlformats.org/officeDocument/2006/relationships/hyperlink" Target="https://efiling.energy.ca.gov/GetDocument.aspx?tn=231608&amp;DocumentContentId=63428" TargetMode="External"/><Relationship Id="rId1" Type="http://schemas.openxmlformats.org/officeDocument/2006/relationships/hyperlink" Target="https://efiling.energy.ca.gov/GetDocument.aspx?tn=237322&amp;DocumentContentId=7050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outlooks/aeo/data/browser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4"/>
  <sheetViews>
    <sheetView zoomScale="85" zoomScaleNormal="85" workbookViewId="0">
      <selection activeCell="A36" sqref="A36"/>
    </sheetView>
  </sheetViews>
  <sheetFormatPr defaultRowHeight="14.25" x14ac:dyDescent="0.45"/>
  <cols>
    <col min="1" max="1" width="12.46484375" customWidth="1"/>
    <col min="2" max="2" width="61.46484375" customWidth="1"/>
    <col min="3" max="3" width="19.265625" customWidth="1"/>
    <col min="5" max="5" width="11.59765625" bestFit="1" customWidth="1"/>
  </cols>
  <sheetData>
    <row r="1" spans="1:2" x14ac:dyDescent="0.45">
      <c r="A1" s="1" t="s">
        <v>6</v>
      </c>
    </row>
    <row r="3" spans="1:2" x14ac:dyDescent="0.45">
      <c r="A3" s="1" t="s">
        <v>0</v>
      </c>
      <c r="B3" s="5" t="s">
        <v>59</v>
      </c>
    </row>
    <row r="4" spans="1:2" x14ac:dyDescent="0.45">
      <c r="B4" s="5" t="s">
        <v>60</v>
      </c>
    </row>
    <row r="5" spans="1:2" x14ac:dyDescent="0.45">
      <c r="B5" s="5" t="s">
        <v>61</v>
      </c>
    </row>
    <row r="6" spans="1:2" x14ac:dyDescent="0.45">
      <c r="B6" s="5" t="s">
        <v>62</v>
      </c>
    </row>
    <row r="7" spans="1:2" x14ac:dyDescent="0.45">
      <c r="B7" s="5" t="s">
        <v>63</v>
      </c>
    </row>
    <row r="8" spans="1:2" x14ac:dyDescent="0.45">
      <c r="B8" s="6" t="s">
        <v>64</v>
      </c>
    </row>
    <row r="10" spans="1:2" x14ac:dyDescent="0.45">
      <c r="B10" t="s">
        <v>95</v>
      </c>
    </row>
    <row r="11" spans="1:2" x14ac:dyDescent="0.45">
      <c r="B11" t="s">
        <v>104</v>
      </c>
    </row>
    <row r="12" spans="1:2" x14ac:dyDescent="0.45">
      <c r="B12" t="s">
        <v>103</v>
      </c>
    </row>
    <row r="13" spans="1:2" x14ac:dyDescent="0.45">
      <c r="B13" s="30" t="s">
        <v>75</v>
      </c>
    </row>
    <row r="14" spans="1:2" x14ac:dyDescent="0.45">
      <c r="B14" t="s">
        <v>76</v>
      </c>
    </row>
    <row r="16" spans="1:2" x14ac:dyDescent="0.45">
      <c r="B16" t="s">
        <v>95</v>
      </c>
    </row>
    <row r="17" spans="1:2" x14ac:dyDescent="0.45">
      <c r="B17" t="s">
        <v>104</v>
      </c>
    </row>
    <row r="18" spans="1:2" x14ac:dyDescent="0.45">
      <c r="B18" t="s">
        <v>458</v>
      </c>
    </row>
    <row r="19" spans="1:2" x14ac:dyDescent="0.45">
      <c r="B19" s="30" t="s">
        <v>93</v>
      </c>
    </row>
    <row r="20" spans="1:2" x14ac:dyDescent="0.45">
      <c r="B20" t="s">
        <v>94</v>
      </c>
    </row>
    <row r="22" spans="1:2" x14ac:dyDescent="0.45">
      <c r="B22" t="s">
        <v>448</v>
      </c>
    </row>
    <row r="23" spans="1:2" x14ac:dyDescent="0.45">
      <c r="B23" t="s">
        <v>449</v>
      </c>
    </row>
    <row r="24" spans="1:2" x14ac:dyDescent="0.45">
      <c r="B24" s="30" t="s">
        <v>450</v>
      </c>
    </row>
    <row r="26" spans="1:2" x14ac:dyDescent="0.45">
      <c r="B26" t="s">
        <v>469</v>
      </c>
    </row>
    <row r="27" spans="1:2" x14ac:dyDescent="0.45">
      <c r="B27" t="s">
        <v>470</v>
      </c>
    </row>
    <row r="29" spans="1:2" x14ac:dyDescent="0.45">
      <c r="A29" s="1" t="s">
        <v>24</v>
      </c>
      <c r="B29" t="s">
        <v>452</v>
      </c>
    </row>
    <row r="30" spans="1:2" x14ac:dyDescent="0.45">
      <c r="B30" t="s">
        <v>102</v>
      </c>
    </row>
    <row r="31" spans="1:2" x14ac:dyDescent="0.45">
      <c r="B31" t="s">
        <v>453</v>
      </c>
    </row>
    <row r="32" spans="1:2" x14ac:dyDescent="0.45">
      <c r="B32" t="s">
        <v>454</v>
      </c>
    </row>
    <row r="34" spans="1:2" x14ac:dyDescent="0.45">
      <c r="A34" t="s">
        <v>71</v>
      </c>
      <c r="B34" s="6">
        <v>947817120000000</v>
      </c>
    </row>
    <row r="35" spans="1:2" x14ac:dyDescent="0.45">
      <c r="A35" t="s">
        <v>471</v>
      </c>
      <c r="B35" s="6">
        <v>99976.1</v>
      </c>
    </row>
    <row r="36" spans="1:2" x14ac:dyDescent="0.45">
      <c r="B36" s="6"/>
    </row>
    <row r="37" spans="1:2" x14ac:dyDescent="0.45">
      <c r="A37" s="1" t="s">
        <v>451</v>
      </c>
      <c r="B37" s="1"/>
    </row>
    <row r="38" spans="1:2" x14ac:dyDescent="0.45">
      <c r="A38" s="7" t="s">
        <v>455</v>
      </c>
      <c r="B38" s="1"/>
    </row>
    <row r="39" spans="1:2" x14ac:dyDescent="0.45">
      <c r="A39" s="7" t="s">
        <v>456</v>
      </c>
      <c r="B39" s="1"/>
    </row>
    <row r="40" spans="1:2" x14ac:dyDescent="0.45">
      <c r="A40" s="7" t="s">
        <v>457</v>
      </c>
      <c r="B40" s="1"/>
    </row>
    <row r="42" spans="1:2" x14ac:dyDescent="0.45">
      <c r="A42" s="1" t="s">
        <v>41</v>
      </c>
      <c r="B42" s="1" t="s">
        <v>101</v>
      </c>
    </row>
    <row r="43" spans="1:2" x14ac:dyDescent="0.45">
      <c r="A43" t="s">
        <v>42</v>
      </c>
      <c r="B43" t="s">
        <v>43</v>
      </c>
    </row>
    <row r="44" spans="1:2" x14ac:dyDescent="0.45">
      <c r="A44" t="s">
        <v>44</v>
      </c>
      <c r="B44" t="s">
        <v>45</v>
      </c>
    </row>
    <row r="45" spans="1:2" x14ac:dyDescent="0.45">
      <c r="A45" t="s">
        <v>44</v>
      </c>
      <c r="B45" t="s">
        <v>46</v>
      </c>
    </row>
    <row r="46" spans="1:2" x14ac:dyDescent="0.45">
      <c r="A46" t="s">
        <v>47</v>
      </c>
      <c r="B46" t="s">
        <v>48</v>
      </c>
    </row>
    <row r="47" spans="1:2" x14ac:dyDescent="0.45">
      <c r="A47" t="s">
        <v>49</v>
      </c>
      <c r="B47" t="s">
        <v>50</v>
      </c>
    </row>
    <row r="48" spans="1:2" x14ac:dyDescent="0.45">
      <c r="A48" t="s">
        <v>49</v>
      </c>
      <c r="B48" t="s">
        <v>52</v>
      </c>
    </row>
    <row r="49" spans="1:2" x14ac:dyDescent="0.45">
      <c r="A49" t="s">
        <v>49</v>
      </c>
      <c r="B49" t="s">
        <v>53</v>
      </c>
    </row>
    <row r="50" spans="1:2" x14ac:dyDescent="0.45">
      <c r="A50" t="s">
        <v>49</v>
      </c>
      <c r="B50" t="s">
        <v>54</v>
      </c>
    </row>
    <row r="51" spans="1:2" x14ac:dyDescent="0.45">
      <c r="A51" t="s">
        <v>49</v>
      </c>
      <c r="B51" t="s">
        <v>56</v>
      </c>
    </row>
    <row r="52" spans="1:2" x14ac:dyDescent="0.45">
      <c r="A52" t="s">
        <v>58</v>
      </c>
      <c r="B52" t="s">
        <v>57</v>
      </c>
    </row>
    <row r="53" spans="1:2" x14ac:dyDescent="0.45">
      <c r="A53" t="s">
        <v>58</v>
      </c>
      <c r="B53" t="s">
        <v>55</v>
      </c>
    </row>
    <row r="54" spans="1:2" x14ac:dyDescent="0.45">
      <c r="A54" t="s">
        <v>58</v>
      </c>
      <c r="B54" t="s">
        <v>51</v>
      </c>
    </row>
  </sheetData>
  <hyperlinks>
    <hyperlink ref="B13" r:id="rId1" xr:uid="{03BC4038-41E7-4760-8F4E-778CF4217CA4}"/>
    <hyperlink ref="B19" r:id="rId2" xr:uid="{C2F445AB-91B3-4D8A-BF82-9A11939A8149}"/>
    <hyperlink ref="B24" r:id="rId3" xr:uid="{A4B255CE-EF5B-4520-B791-B69460C9ED47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C2-8D1E-4F5D-84F4-15F7C520BE1C}">
  <sheetPr codeName="Sheet2"/>
  <dimension ref="A1:M55"/>
  <sheetViews>
    <sheetView topLeftCell="A4" zoomScale="85" zoomScaleNormal="85" workbookViewId="0">
      <selection activeCell="C55" sqref="C55"/>
    </sheetView>
  </sheetViews>
  <sheetFormatPr defaultColWidth="8.73046875" defaultRowHeight="14.25" x14ac:dyDescent="0.45"/>
  <cols>
    <col min="1" max="1" width="25.73046875" style="13" customWidth="1"/>
    <col min="2" max="9" width="24" style="13" customWidth="1"/>
    <col min="10" max="16384" width="8.73046875" style="13"/>
  </cols>
  <sheetData>
    <row r="1" spans="1:9" ht="15" customHeight="1" x14ac:dyDescent="0.55000000000000004">
      <c r="A1" s="62" t="s">
        <v>77</v>
      </c>
      <c r="B1" s="63"/>
      <c r="C1" s="63"/>
      <c r="D1" s="63"/>
      <c r="E1" s="63"/>
      <c r="F1" s="63"/>
      <c r="G1" s="63"/>
      <c r="H1" s="63"/>
      <c r="I1" s="63"/>
    </row>
    <row r="2" spans="1:9" ht="15" customHeight="1" x14ac:dyDescent="0.5">
      <c r="A2" s="64" t="s">
        <v>78</v>
      </c>
      <c r="B2" s="63"/>
      <c r="C2" s="63"/>
      <c r="D2" s="63"/>
      <c r="E2" s="63"/>
      <c r="F2" s="63"/>
      <c r="G2" s="63"/>
      <c r="H2" s="63"/>
      <c r="I2" s="63"/>
    </row>
    <row r="3" spans="1:9" ht="15" customHeight="1" x14ac:dyDescent="0.5">
      <c r="A3" s="65" t="s">
        <v>87</v>
      </c>
      <c r="B3" s="66"/>
      <c r="C3" s="66"/>
      <c r="D3" s="66"/>
      <c r="E3" s="66"/>
      <c r="F3" s="66"/>
      <c r="G3" s="66"/>
      <c r="H3" s="66"/>
      <c r="I3" s="66"/>
    </row>
    <row r="4" spans="1:9" ht="15" customHeight="1" x14ac:dyDescent="0.45">
      <c r="A4" s="18" t="s">
        <v>459</v>
      </c>
      <c r="C4" s="19"/>
      <c r="D4" s="19"/>
      <c r="E4" s="19"/>
      <c r="F4" s="19"/>
      <c r="G4" s="19"/>
      <c r="H4" s="19"/>
      <c r="I4" s="19"/>
    </row>
    <row r="6" spans="1:9" ht="14.65" thickBot="1" x14ac:dyDescent="0.5">
      <c r="A6" s="14" t="s">
        <v>1</v>
      </c>
      <c r="B6" s="14" t="s">
        <v>79</v>
      </c>
      <c r="C6" s="14" t="s">
        <v>80</v>
      </c>
      <c r="D6" s="14" t="s">
        <v>81</v>
      </c>
      <c r="E6" s="14" t="s">
        <v>82</v>
      </c>
      <c r="F6" s="14" t="s">
        <v>83</v>
      </c>
      <c r="G6" s="14" t="s">
        <v>84</v>
      </c>
      <c r="H6" s="14" t="s">
        <v>85</v>
      </c>
      <c r="I6" s="14" t="s">
        <v>86</v>
      </c>
    </row>
    <row r="7" spans="1:9" ht="14.65" thickTop="1" x14ac:dyDescent="0.45">
      <c r="A7" s="15">
        <v>1990</v>
      </c>
      <c r="B7" s="16">
        <v>67013.246245998991</v>
      </c>
      <c r="C7" s="16">
        <v>71306.736416443338</v>
      </c>
      <c r="D7" s="16">
        <v>41485.101933342048</v>
      </c>
      <c r="E7" s="16">
        <v>5622.1812980603354</v>
      </c>
      <c r="F7" s="16">
        <v>20561.45409499593</v>
      </c>
      <c r="G7" s="16">
        <v>11776.241074197926</v>
      </c>
      <c r="H7" s="16">
        <v>1593.8363860000002</v>
      </c>
      <c r="I7" s="17">
        <v>219358.79744903857</v>
      </c>
    </row>
    <row r="8" spans="1:9" x14ac:dyDescent="0.45">
      <c r="A8" s="15">
        <v>1991</v>
      </c>
      <c r="B8" s="16">
        <v>66457.594376999084</v>
      </c>
      <c r="C8" s="16">
        <v>71044.161882410554</v>
      </c>
      <c r="D8" s="16">
        <v>40209.735604377274</v>
      </c>
      <c r="E8" s="16">
        <v>5511.3654254424682</v>
      </c>
      <c r="F8" s="16">
        <v>16099.343117997823</v>
      </c>
      <c r="G8" s="16">
        <v>11978.918493940091</v>
      </c>
      <c r="H8" s="16">
        <v>1627.4133690000001</v>
      </c>
      <c r="I8" s="17">
        <v>212928.53227016728</v>
      </c>
    </row>
    <row r="9" spans="1:9" x14ac:dyDescent="0.45">
      <c r="A9" s="15">
        <v>1992</v>
      </c>
      <c r="B9" s="16">
        <v>67437.461945999006</v>
      </c>
      <c r="C9" s="16">
        <v>74829.3741936687</v>
      </c>
      <c r="D9" s="16">
        <v>40226.937862335799</v>
      </c>
      <c r="E9" s="16">
        <v>5234.0076435362698</v>
      </c>
      <c r="F9" s="16">
        <v>15237.71561118351</v>
      </c>
      <c r="G9" s="16">
        <v>12251.495880540515</v>
      </c>
      <c r="H9" s="16">
        <v>1655.0387711841777</v>
      </c>
      <c r="I9" s="17">
        <v>216872.03190844797</v>
      </c>
    </row>
    <row r="10" spans="1:9" x14ac:dyDescent="0.45">
      <c r="A10" s="15">
        <v>1993</v>
      </c>
      <c r="B10" s="16">
        <v>66621.828826001001</v>
      </c>
      <c r="C10" s="16">
        <v>75096.206004898952</v>
      </c>
      <c r="D10" s="16">
        <v>38746.756809384904</v>
      </c>
      <c r="E10" s="16">
        <v>5006.0295831328822</v>
      </c>
      <c r="F10" s="16">
        <v>15688.831124343922</v>
      </c>
      <c r="G10" s="16">
        <v>12249.652903622349</v>
      </c>
      <c r="H10" s="16">
        <v>1650.0384961185603</v>
      </c>
      <c r="I10" s="17">
        <v>215059.34374750257</v>
      </c>
    </row>
    <row r="11" spans="1:9" x14ac:dyDescent="0.45">
      <c r="A11" s="15">
        <v>1994</v>
      </c>
      <c r="B11" s="16">
        <v>68121.194339000984</v>
      </c>
      <c r="C11" s="16">
        <v>75883.085994884794</v>
      </c>
      <c r="D11" s="16">
        <v>38793.06180459835</v>
      </c>
      <c r="E11" s="16">
        <v>4691.205437505736</v>
      </c>
      <c r="F11" s="16">
        <v>16781.219076933048</v>
      </c>
      <c r="G11" s="16">
        <v>12141.438700725108</v>
      </c>
      <c r="H11" s="16">
        <v>1674.9356736018458</v>
      </c>
      <c r="I11" s="17">
        <v>218086.14102724986</v>
      </c>
    </row>
    <row r="12" spans="1:9" x14ac:dyDescent="0.45">
      <c r="A12" s="15">
        <v>1995</v>
      </c>
      <c r="B12" s="16">
        <v>68824.393084000825</v>
      </c>
      <c r="C12" s="16">
        <v>76558.701814473505</v>
      </c>
      <c r="D12" s="16">
        <v>39664.276316964002</v>
      </c>
      <c r="E12" s="16">
        <v>4857.9875495266233</v>
      </c>
      <c r="F12" s="16">
        <v>14087.53049917484</v>
      </c>
      <c r="G12" s="16">
        <v>12359.514389637859</v>
      </c>
      <c r="H12" s="16">
        <v>1622.6046610084736</v>
      </c>
      <c r="I12" s="17">
        <v>217975.00831478613</v>
      </c>
    </row>
    <row r="13" spans="1:9" x14ac:dyDescent="0.45">
      <c r="A13" s="15">
        <v>1996</v>
      </c>
      <c r="B13" s="16">
        <v>70638.266706001668</v>
      </c>
      <c r="C13" s="16">
        <v>79552.941338454111</v>
      </c>
      <c r="D13" s="16">
        <v>39613.462052829098</v>
      </c>
      <c r="E13" s="16">
        <v>5011.8631969879234</v>
      </c>
      <c r="F13" s="16">
        <v>16631.42667098872</v>
      </c>
      <c r="G13" s="16">
        <v>12624.007903336927</v>
      </c>
      <c r="H13" s="16">
        <v>1689.8411837596209</v>
      </c>
      <c r="I13" s="17">
        <v>225761.80905235803</v>
      </c>
    </row>
    <row r="14" spans="1:9" x14ac:dyDescent="0.45">
      <c r="A14" s="15">
        <v>1997</v>
      </c>
      <c r="B14" s="16">
        <v>72888.679391001366</v>
      </c>
      <c r="C14" s="16">
        <v>82612.763443041345</v>
      </c>
      <c r="D14" s="16">
        <v>40949.748477390647</v>
      </c>
      <c r="E14" s="16">
        <v>4870.2688027912445</v>
      </c>
      <c r="F14" s="16">
        <v>17246.95866838274</v>
      </c>
      <c r="G14" s="16">
        <v>13150.961432748543</v>
      </c>
      <c r="H14" s="16">
        <v>1701.6298582394986</v>
      </c>
      <c r="I14" s="17">
        <v>233421.01007359539</v>
      </c>
    </row>
    <row r="15" spans="1:9" x14ac:dyDescent="0.45">
      <c r="A15" s="15">
        <v>1998</v>
      </c>
      <c r="B15" s="16">
        <v>74032.354381004596</v>
      </c>
      <c r="C15" s="16">
        <v>84892.268940015769</v>
      </c>
      <c r="D15" s="16">
        <v>39750.766214600757</v>
      </c>
      <c r="E15" s="16">
        <v>4562.0743262511933</v>
      </c>
      <c r="F15" s="16">
        <v>13260.888619142939</v>
      </c>
      <c r="G15" s="16">
        <v>13003.478758263544</v>
      </c>
      <c r="H15" s="16">
        <v>1799.3261970937133</v>
      </c>
      <c r="I15" s="17">
        <v>231301.15743637254</v>
      </c>
    </row>
    <row r="16" spans="1:9" x14ac:dyDescent="0.45">
      <c r="A16" s="15">
        <v>1999</v>
      </c>
      <c r="B16" s="16">
        <v>75833.230149005714</v>
      </c>
      <c r="C16" s="16">
        <v>89271.044433089832</v>
      </c>
      <c r="D16" s="16">
        <v>40907.627769893952</v>
      </c>
      <c r="E16" s="16">
        <v>4292.2518992471405</v>
      </c>
      <c r="F16" s="16">
        <v>18185.34022961936</v>
      </c>
      <c r="G16" s="16">
        <v>13924.630871022722</v>
      </c>
      <c r="H16" s="16">
        <v>1609.8765398419996</v>
      </c>
      <c r="I16" s="17">
        <v>244024.00189172072</v>
      </c>
    </row>
    <row r="17" spans="1:9" x14ac:dyDescent="0.45">
      <c r="A17" s="15">
        <v>2000</v>
      </c>
      <c r="B17" s="16">
        <v>79517.440711923758</v>
      </c>
      <c r="C17" s="16">
        <v>93199.425012389489</v>
      </c>
      <c r="D17" s="16">
        <v>42077.292646013499</v>
      </c>
      <c r="E17" s="16">
        <v>4782.6060763691949</v>
      </c>
      <c r="F17" s="16">
        <v>17722.614314810842</v>
      </c>
      <c r="G17" s="16">
        <v>13857.339424717928</v>
      </c>
      <c r="H17" s="16">
        <v>1395.7078125127744</v>
      </c>
      <c r="I17" s="17">
        <v>252552.42599873748</v>
      </c>
    </row>
    <row r="18" spans="1:9" x14ac:dyDescent="0.45">
      <c r="A18" s="15">
        <v>2001</v>
      </c>
      <c r="B18" s="16">
        <v>75233.836722330583</v>
      </c>
      <c r="C18" s="16">
        <v>90679.464813076571</v>
      </c>
      <c r="D18" s="16">
        <v>38540.382402957788</v>
      </c>
      <c r="E18" s="16">
        <v>3798.7635297931797</v>
      </c>
      <c r="F18" s="16">
        <v>18953.698755566798</v>
      </c>
      <c r="G18" s="16">
        <v>12699.377066499643</v>
      </c>
      <c r="H18" s="16">
        <v>1446.0324612242971</v>
      </c>
      <c r="I18" s="17">
        <v>241351.55575144885</v>
      </c>
    </row>
    <row r="19" spans="1:9" x14ac:dyDescent="0.45">
      <c r="A19" s="15">
        <v>2002</v>
      </c>
      <c r="B19" s="16">
        <v>76754.134836099969</v>
      </c>
      <c r="C19" s="16">
        <v>92104.541789490642</v>
      </c>
      <c r="D19" s="16">
        <v>37943.585731867955</v>
      </c>
      <c r="E19" s="16">
        <v>3475.2367417178598</v>
      </c>
      <c r="F19" s="16">
        <v>20836.095208694711</v>
      </c>
      <c r="G19" s="16">
        <v>12732.031738951115</v>
      </c>
      <c r="H19" s="16">
        <v>1406.8557933848797</v>
      </c>
      <c r="I19" s="17">
        <v>245252.48184020713</v>
      </c>
    </row>
    <row r="20" spans="1:9" x14ac:dyDescent="0.45">
      <c r="A20" s="15">
        <v>2003</v>
      </c>
      <c r="B20" s="16">
        <v>81688.865996773427</v>
      </c>
      <c r="C20" s="16">
        <v>95917.28732749568</v>
      </c>
      <c r="D20" s="16">
        <v>35195.64563293937</v>
      </c>
      <c r="E20" s="16">
        <v>3575.8053533309335</v>
      </c>
      <c r="F20" s="16">
        <v>19424.059045807709</v>
      </c>
      <c r="G20" s="16">
        <v>12648.790458967373</v>
      </c>
      <c r="H20" s="16">
        <v>1418.7868775839358</v>
      </c>
      <c r="I20" s="17">
        <v>249869.24069289843</v>
      </c>
    </row>
    <row r="21" spans="1:9" x14ac:dyDescent="0.45">
      <c r="A21" s="15">
        <v>2004</v>
      </c>
      <c r="B21" s="16">
        <v>83786.661540211615</v>
      </c>
      <c r="C21" s="16">
        <v>97870.245211070738</v>
      </c>
      <c r="D21" s="16">
        <v>36507.593460816694</v>
      </c>
      <c r="E21" s="16">
        <v>4285.9749425965238</v>
      </c>
      <c r="F21" s="16">
        <v>21939.692667655047</v>
      </c>
      <c r="G21" s="16">
        <v>13008.936856612061</v>
      </c>
      <c r="H21" s="16">
        <v>1443.0136905684096</v>
      </c>
      <c r="I21" s="17">
        <v>258842.11836953109</v>
      </c>
    </row>
    <row r="22" spans="1:9" x14ac:dyDescent="0.45">
      <c r="A22" s="15">
        <v>2005</v>
      </c>
      <c r="B22" s="16">
        <v>85575.78442460933</v>
      </c>
      <c r="C22" s="16">
        <v>98594.780693257228</v>
      </c>
      <c r="D22" s="16">
        <v>37079.097457477874</v>
      </c>
      <c r="E22" s="16">
        <v>4469.65674433407</v>
      </c>
      <c r="F22" s="16">
        <v>19521.644198939372</v>
      </c>
      <c r="G22" s="16">
        <v>13810.148375953293</v>
      </c>
      <c r="H22" s="16">
        <v>1544.1547680313347</v>
      </c>
      <c r="I22" s="17">
        <v>260595.26666260249</v>
      </c>
    </row>
    <row r="23" spans="1:9" x14ac:dyDescent="0.45">
      <c r="A23" s="15">
        <v>2006</v>
      </c>
      <c r="B23" s="16">
        <v>89617.92847853202</v>
      </c>
      <c r="C23" s="16">
        <v>101725.31198655073</v>
      </c>
      <c r="D23" s="16">
        <v>36763.125053414689</v>
      </c>
      <c r="E23" s="16">
        <v>4691.7457618686913</v>
      </c>
      <c r="F23" s="16">
        <v>20665.994915141375</v>
      </c>
      <c r="G23" s="16">
        <v>14077.956831795071</v>
      </c>
      <c r="H23" s="16">
        <v>1556.2166074100051</v>
      </c>
      <c r="I23" s="17">
        <v>269098.27963471261</v>
      </c>
    </row>
    <row r="24" spans="1:9" x14ac:dyDescent="0.45">
      <c r="A24" s="15">
        <v>2007</v>
      </c>
      <c r="B24" s="16">
        <v>88945.697243805058</v>
      </c>
      <c r="C24" s="16">
        <v>102948.51148877291</v>
      </c>
      <c r="D24" s="16">
        <v>37063.462629824608</v>
      </c>
      <c r="E24" s="16">
        <v>5031.7221688609598</v>
      </c>
      <c r="F24" s="16">
        <v>22754.762560280284</v>
      </c>
      <c r="G24" s="16">
        <v>14448.240726772856</v>
      </c>
      <c r="H24" s="16">
        <v>1562.2869839638856</v>
      </c>
      <c r="I24" s="17">
        <v>272754.68380228058</v>
      </c>
    </row>
    <row r="25" spans="1:9" x14ac:dyDescent="0.45">
      <c r="A25" s="15">
        <v>2008</v>
      </c>
      <c r="B25" s="16">
        <v>90713.701727340464</v>
      </c>
      <c r="C25" s="16">
        <v>103919.30727990148</v>
      </c>
      <c r="D25" s="16">
        <v>36069.238265867025</v>
      </c>
      <c r="E25" s="16">
        <v>5158.626981517712</v>
      </c>
      <c r="F25" s="16">
        <v>19509.865302445138</v>
      </c>
      <c r="G25" s="16">
        <v>15132.830175451356</v>
      </c>
      <c r="H25" s="16">
        <v>1597.8344361059183</v>
      </c>
      <c r="I25" s="17">
        <v>272101.40416862909</v>
      </c>
    </row>
    <row r="26" spans="1:9" x14ac:dyDescent="0.45">
      <c r="A26" s="15">
        <v>2009</v>
      </c>
      <c r="B26" s="16">
        <v>89739.471163943381</v>
      </c>
      <c r="C26" s="16">
        <v>100412.52584531608</v>
      </c>
      <c r="D26" s="16">
        <v>32237.861724127084</v>
      </c>
      <c r="E26" s="16">
        <v>5197.95532410952</v>
      </c>
      <c r="F26" s="16">
        <v>19301.558758713505</v>
      </c>
      <c r="G26" s="16">
        <v>15340.150334475431</v>
      </c>
      <c r="H26" s="16">
        <v>1584.7715072717076</v>
      </c>
      <c r="I26" s="17">
        <v>263814.29465795675</v>
      </c>
    </row>
    <row r="27" spans="1:9" x14ac:dyDescent="0.45">
      <c r="A27" s="15">
        <v>2010</v>
      </c>
      <c r="B27" s="16">
        <v>86936.836330228689</v>
      </c>
      <c r="C27" s="16">
        <v>98029.334952868245</v>
      </c>
      <c r="D27" s="16">
        <v>32079.94997522523</v>
      </c>
      <c r="E27" s="16">
        <v>5108.1405495080944</v>
      </c>
      <c r="F27" s="16">
        <v>20061.477696677772</v>
      </c>
      <c r="G27" s="16">
        <v>15120.615559480768</v>
      </c>
      <c r="H27" s="16">
        <v>1538.9869509251516</v>
      </c>
      <c r="I27" s="17">
        <v>258875.34201491397</v>
      </c>
    </row>
    <row r="28" spans="1:9" x14ac:dyDescent="0.45">
      <c r="A28" s="15">
        <v>2011</v>
      </c>
      <c r="B28" s="16">
        <v>87997.669448705376</v>
      </c>
      <c r="C28" s="16">
        <v>98161.196686363721</v>
      </c>
      <c r="D28" s="16">
        <v>32422.841174099631</v>
      </c>
      <c r="E28" s="16">
        <v>5240.5800015688283</v>
      </c>
      <c r="F28" s="16">
        <v>20063.827913470843</v>
      </c>
      <c r="G28" s="16">
        <v>15519.827839713254</v>
      </c>
      <c r="H28" s="16">
        <v>1488.5377460480083</v>
      </c>
      <c r="I28" s="17">
        <v>260894.48080996965</v>
      </c>
    </row>
    <row r="29" spans="1:9" x14ac:dyDescent="0.45">
      <c r="A29" s="15">
        <v>2012</v>
      </c>
      <c r="B29" s="16">
        <v>90085.079401959956</v>
      </c>
      <c r="C29" s="16">
        <v>100500.14677058818</v>
      </c>
      <c r="D29" s="16">
        <v>32694.407752544808</v>
      </c>
      <c r="E29" s="16">
        <v>5138.3810693465284</v>
      </c>
      <c r="F29" s="16">
        <v>20869.480110643413</v>
      </c>
      <c r="G29" s="16">
        <v>15345.965062294988</v>
      </c>
      <c r="H29" s="16">
        <v>1445.4853873526556</v>
      </c>
      <c r="I29" s="17">
        <v>266078.94555473054</v>
      </c>
    </row>
    <row r="30" spans="1:9" x14ac:dyDescent="0.45">
      <c r="A30" s="15">
        <v>2013</v>
      </c>
      <c r="B30" s="16">
        <v>88493.756272635044</v>
      </c>
      <c r="C30" s="16">
        <v>100120.96973265053</v>
      </c>
      <c r="D30" s="16">
        <v>32516.894780276387</v>
      </c>
      <c r="E30" s="16">
        <v>5064.5856919553653</v>
      </c>
      <c r="F30" s="16">
        <v>20448.483738467075</v>
      </c>
      <c r="G30" s="16">
        <v>15057.290853749126</v>
      </c>
      <c r="H30" s="16">
        <v>1365.5684618745643</v>
      </c>
      <c r="I30" s="17">
        <v>263067.54953160812</v>
      </c>
    </row>
    <row r="31" spans="1:9" x14ac:dyDescent="0.45">
      <c r="A31" s="15">
        <v>2014</v>
      </c>
      <c r="B31" s="16">
        <v>87677.031332192128</v>
      </c>
      <c r="C31" s="16">
        <v>102597.11797925633</v>
      </c>
      <c r="D31" s="16">
        <v>33044.92957018139</v>
      </c>
      <c r="E31" s="16">
        <v>5373.9317584057153</v>
      </c>
      <c r="F31" s="16">
        <v>18500.673888361958</v>
      </c>
      <c r="G31" s="16">
        <v>14489.112156299832</v>
      </c>
      <c r="H31" s="16">
        <v>1349.5777379244917</v>
      </c>
      <c r="I31" s="17">
        <v>263032.37442262186</v>
      </c>
    </row>
    <row r="32" spans="1:9" x14ac:dyDescent="0.45">
      <c r="A32" s="15">
        <v>2015</v>
      </c>
      <c r="B32" s="16">
        <v>86091.700618267627</v>
      </c>
      <c r="C32" s="16">
        <v>101202.26393318686</v>
      </c>
      <c r="D32" s="16">
        <v>33240.741004225027</v>
      </c>
      <c r="E32" s="16">
        <v>5679.9940577676807</v>
      </c>
      <c r="F32" s="16">
        <v>18711.992615398183</v>
      </c>
      <c r="G32" s="16">
        <v>14317.582351246396</v>
      </c>
      <c r="H32" s="16">
        <v>1410.6381688529741</v>
      </c>
      <c r="I32" s="17">
        <v>260654.91274894474</v>
      </c>
    </row>
    <row r="33" spans="1:9" x14ac:dyDescent="0.45">
      <c r="A33" s="15">
        <v>2016</v>
      </c>
      <c r="B33" s="16">
        <v>84252.936721403195</v>
      </c>
      <c r="C33" s="16">
        <v>100251.46582504026</v>
      </c>
      <c r="D33" s="16">
        <v>33022.683863616272</v>
      </c>
      <c r="E33" s="16">
        <v>5562.712932188163</v>
      </c>
      <c r="F33" s="16">
        <v>20884.31680808527</v>
      </c>
      <c r="G33" s="16">
        <v>14587.090564471773</v>
      </c>
      <c r="H33" s="16">
        <v>1391.9812296015305</v>
      </c>
      <c r="I33" s="17">
        <v>259953.18794440644</v>
      </c>
    </row>
    <row r="34" spans="1:9" x14ac:dyDescent="0.45">
      <c r="A34" s="15">
        <v>2017</v>
      </c>
      <c r="B34" s="16">
        <v>86012.147797869286</v>
      </c>
      <c r="C34" s="16">
        <v>99830.777174416377</v>
      </c>
      <c r="D34" s="16">
        <v>32602.578285222531</v>
      </c>
      <c r="E34" s="16">
        <v>5474.8406028226136</v>
      </c>
      <c r="F34" s="16">
        <v>21502.314929948665</v>
      </c>
      <c r="G34" s="16">
        <v>14423.069634166661</v>
      </c>
      <c r="H34" s="16">
        <v>1348.0446226543429</v>
      </c>
      <c r="I34" s="17">
        <v>261193.77304710049</v>
      </c>
    </row>
    <row r="35" spans="1:9" x14ac:dyDescent="0.45">
      <c r="A35" s="15">
        <v>2018</v>
      </c>
      <c r="B35" s="16">
        <v>83045.301718593197</v>
      </c>
      <c r="C35" s="16">
        <v>98129.173550601554</v>
      </c>
      <c r="D35" s="16">
        <v>32245.702263760719</v>
      </c>
      <c r="E35" s="16">
        <v>5383.3489067917626</v>
      </c>
      <c r="F35" s="16">
        <v>19071.480823892754</v>
      </c>
      <c r="G35" s="16">
        <v>14303.283815269355</v>
      </c>
      <c r="H35" s="16">
        <v>1285.3865328594563</v>
      </c>
      <c r="I35" s="17">
        <v>253463.6776117688</v>
      </c>
    </row>
    <row r="36" spans="1:9" x14ac:dyDescent="0.45">
      <c r="A36" s="15">
        <v>2019</v>
      </c>
      <c r="B36" s="16">
        <v>80710.444097904721</v>
      </c>
      <c r="C36" s="16">
        <v>96172.202262063729</v>
      </c>
      <c r="D36" s="16">
        <v>31130.505223938195</v>
      </c>
      <c r="E36" s="16">
        <v>5383.211275486281</v>
      </c>
      <c r="F36" s="16">
        <v>18551.140102775826</v>
      </c>
      <c r="G36" s="16">
        <v>14474.252950178876</v>
      </c>
      <c r="H36" s="16">
        <v>1226.645607597083</v>
      </c>
      <c r="I36" s="17">
        <v>247648.40151994475</v>
      </c>
    </row>
    <row r="37" spans="1:9" x14ac:dyDescent="0.45">
      <c r="A37" s="15">
        <v>2020</v>
      </c>
      <c r="B37" s="16">
        <v>78968.447334868761</v>
      </c>
      <c r="C37" s="16">
        <v>92675.671139300801</v>
      </c>
      <c r="D37" s="16">
        <v>29981.09646980463</v>
      </c>
      <c r="E37" s="16">
        <v>5106.0269520974116</v>
      </c>
      <c r="F37" s="16">
        <v>18509.067764854088</v>
      </c>
      <c r="G37" s="16">
        <v>14491.845998564726</v>
      </c>
      <c r="H37" s="16">
        <v>1219.1606606384962</v>
      </c>
      <c r="I37" s="17">
        <v>240951.31632012891</v>
      </c>
    </row>
    <row r="38" spans="1:9" x14ac:dyDescent="0.45">
      <c r="A38" s="15">
        <v>2021</v>
      </c>
      <c r="B38" s="16">
        <v>78081.679678128276</v>
      </c>
      <c r="C38" s="16">
        <v>93708.596374253189</v>
      </c>
      <c r="D38" s="16">
        <v>30180.926766529832</v>
      </c>
      <c r="E38" s="16">
        <v>5037.2843471515835</v>
      </c>
      <c r="F38" s="16">
        <v>19585.411795195741</v>
      </c>
      <c r="G38" s="16">
        <v>14440.4939554751</v>
      </c>
      <c r="H38" s="16">
        <v>1211.4493648050445</v>
      </c>
      <c r="I38" s="17">
        <v>242245.84228153879</v>
      </c>
    </row>
    <row r="39" spans="1:9" x14ac:dyDescent="0.45">
      <c r="A39" s="15">
        <v>2022</v>
      </c>
      <c r="B39" s="16">
        <v>78252.980827448628</v>
      </c>
      <c r="C39" s="16">
        <v>96018.433917531307</v>
      </c>
      <c r="D39" s="16">
        <v>30906.166036080609</v>
      </c>
      <c r="E39" s="16">
        <v>5210.4919614030441</v>
      </c>
      <c r="F39" s="16">
        <v>19817.285361391489</v>
      </c>
      <c r="G39" s="16">
        <v>14523.505098379421</v>
      </c>
      <c r="H39" s="16">
        <v>1203.7827874776667</v>
      </c>
      <c r="I39" s="17">
        <v>245932.64598971215</v>
      </c>
    </row>
    <row r="40" spans="1:9" x14ac:dyDescent="0.45">
      <c r="A40" s="15">
        <v>2023</v>
      </c>
      <c r="B40" s="16">
        <v>79454.97101495821</v>
      </c>
      <c r="C40" s="16">
        <v>98637.385534557368</v>
      </c>
      <c r="D40" s="16">
        <v>31600.770348966395</v>
      </c>
      <c r="E40" s="16">
        <v>5288.0855578808241</v>
      </c>
      <c r="F40" s="16">
        <v>20186.657656011339</v>
      </c>
      <c r="G40" s="16">
        <v>14603.636731556135</v>
      </c>
      <c r="H40" s="16">
        <v>1195.92663919904</v>
      </c>
      <c r="I40" s="17">
        <v>250967.43348312928</v>
      </c>
    </row>
    <row r="41" spans="1:9" x14ac:dyDescent="0.45">
      <c r="A41" s="15">
        <v>2024</v>
      </c>
      <c r="B41" s="16">
        <v>80190.39929900576</v>
      </c>
      <c r="C41" s="16">
        <v>100214.50862847158</v>
      </c>
      <c r="D41" s="16">
        <v>31892.016522391474</v>
      </c>
      <c r="E41" s="16">
        <v>5271.4930647944711</v>
      </c>
      <c r="F41" s="16">
        <v>20514.808831088987</v>
      </c>
      <c r="G41" s="16">
        <v>14675.562520044097</v>
      </c>
      <c r="H41" s="16">
        <v>1187.9575533729349</v>
      </c>
      <c r="I41" s="17">
        <v>253946.74641916933</v>
      </c>
    </row>
    <row r="42" spans="1:9" x14ac:dyDescent="0.45">
      <c r="A42" s="15">
        <v>2025</v>
      </c>
      <c r="B42" s="16">
        <v>80620.506267086399</v>
      </c>
      <c r="C42" s="16">
        <v>101050.6828084095</v>
      </c>
      <c r="D42" s="16">
        <v>31986.308482801593</v>
      </c>
      <c r="E42" s="16">
        <v>5220.828040741264</v>
      </c>
      <c r="F42" s="16">
        <v>20825.074731907243</v>
      </c>
      <c r="G42" s="16">
        <v>14739.886368472904</v>
      </c>
      <c r="H42" s="16">
        <v>1179.9171173176985</v>
      </c>
      <c r="I42" s="17">
        <v>255623.20381673658</v>
      </c>
    </row>
    <row r="43" spans="1:9" x14ac:dyDescent="0.45">
      <c r="A43" s="15">
        <v>2026</v>
      </c>
      <c r="B43" s="16">
        <v>81076.219027285333</v>
      </c>
      <c r="C43" s="16">
        <v>101764.60483093413</v>
      </c>
      <c r="D43" s="16">
        <v>32090.869477228647</v>
      </c>
      <c r="E43" s="16">
        <v>5145.5761267087528</v>
      </c>
      <c r="F43" s="16">
        <v>21120.422196851465</v>
      </c>
      <c r="G43" s="16">
        <v>14809.767933330741</v>
      </c>
      <c r="H43" s="16">
        <v>1171.4955252778</v>
      </c>
      <c r="I43" s="17">
        <v>257178.95511761686</v>
      </c>
    </row>
    <row r="44" spans="1:9" x14ac:dyDescent="0.45">
      <c r="A44" s="15">
        <v>2027</v>
      </c>
      <c r="B44" s="16">
        <v>81717.673193678682</v>
      </c>
      <c r="C44" s="16">
        <v>101958.35850332351</v>
      </c>
      <c r="D44" s="16">
        <v>32164.680382660401</v>
      </c>
      <c r="E44" s="16">
        <v>5064.2420821331934</v>
      </c>
      <c r="F44" s="16">
        <v>21418.23200380052</v>
      </c>
      <c r="G44" s="16">
        <v>14884.101245620986</v>
      </c>
      <c r="H44" s="16">
        <v>1162.8470152395587</v>
      </c>
      <c r="I44" s="17">
        <v>258370.13442645688</v>
      </c>
    </row>
    <row r="45" spans="1:9" x14ac:dyDescent="0.45">
      <c r="A45" s="15">
        <v>2028</v>
      </c>
      <c r="B45" s="16">
        <v>82696.724460816506</v>
      </c>
      <c r="C45" s="16">
        <v>101936.48876635829</v>
      </c>
      <c r="D45" s="16">
        <v>32242.15031048948</v>
      </c>
      <c r="E45" s="16">
        <v>4972.0907742531535</v>
      </c>
      <c r="F45" s="16">
        <v>21724.686408187092</v>
      </c>
      <c r="G45" s="16">
        <v>14975.455675260144</v>
      </c>
      <c r="H45" s="16">
        <v>1153.8573161897623</v>
      </c>
      <c r="I45" s="17">
        <v>259701.45371155444</v>
      </c>
    </row>
    <row r="46" spans="1:9" x14ac:dyDescent="0.45">
      <c r="A46" s="15">
        <v>2029</v>
      </c>
      <c r="B46" s="16">
        <v>83749.143468212191</v>
      </c>
      <c r="C46" s="16">
        <v>101920.71924960795</v>
      </c>
      <c r="D46" s="16">
        <v>32290.19078880778</v>
      </c>
      <c r="E46" s="16">
        <v>4891.828246455405</v>
      </c>
      <c r="F46" s="16">
        <v>22027.746872444379</v>
      </c>
      <c r="G46" s="16">
        <v>15117.394411101512</v>
      </c>
      <c r="H46" s="16">
        <v>1144.5944648069083</v>
      </c>
      <c r="I46" s="17">
        <v>261141.61750143609</v>
      </c>
    </row>
    <row r="47" spans="1:9" x14ac:dyDescent="0.45">
      <c r="A47" s="15">
        <v>2030</v>
      </c>
      <c r="B47" s="16">
        <v>84903.353486190492</v>
      </c>
      <c r="C47" s="16">
        <v>102013.44902804913</v>
      </c>
      <c r="D47" s="16">
        <v>32310.882449157343</v>
      </c>
      <c r="E47" s="16">
        <v>4804.6078651811331</v>
      </c>
      <c r="F47" s="16">
        <v>22329.684906358885</v>
      </c>
      <c r="G47" s="16">
        <v>15265.12040964679</v>
      </c>
      <c r="H47" s="16">
        <v>1135.0134828708503</v>
      </c>
      <c r="I47" s="17">
        <v>262762.11162745458</v>
      </c>
    </row>
    <row r="48" spans="1:9" ht="15" customHeight="1" x14ac:dyDescent="0.45"/>
    <row r="50" spans="1:13" x14ac:dyDescent="0.45">
      <c r="A50" s="26" t="s">
        <v>461</v>
      </c>
    </row>
    <row r="51" spans="1:13" x14ac:dyDescent="0.45">
      <c r="A51" s="31" t="s">
        <v>1</v>
      </c>
      <c r="B51" s="32">
        <v>2019</v>
      </c>
      <c r="C51" s="32">
        <v>2020</v>
      </c>
      <c r="D51" s="32">
        <v>2021</v>
      </c>
      <c r="E51" s="32">
        <v>2022</v>
      </c>
      <c r="F51" s="32">
        <v>2023</v>
      </c>
      <c r="G51" s="32">
        <v>2024</v>
      </c>
      <c r="H51" s="32">
        <v>2025</v>
      </c>
      <c r="I51" s="32">
        <v>2026</v>
      </c>
      <c r="J51" s="32">
        <v>2027</v>
      </c>
      <c r="K51" s="32">
        <v>2028</v>
      </c>
      <c r="L51" s="32">
        <v>2029</v>
      </c>
      <c r="M51" s="32">
        <v>2030</v>
      </c>
    </row>
    <row r="52" spans="1:13" x14ac:dyDescent="0.45">
      <c r="A52" s="31" t="s">
        <v>79</v>
      </c>
      <c r="B52" s="33">
        <v>80710.444097904721</v>
      </c>
      <c r="C52" s="33">
        <v>78968.447334868761</v>
      </c>
      <c r="D52" s="33">
        <v>78081.679678128276</v>
      </c>
      <c r="E52" s="33">
        <v>78252.980827448628</v>
      </c>
      <c r="F52" s="33">
        <v>79454.97101495821</v>
      </c>
      <c r="G52" s="33">
        <v>80190.39929900576</v>
      </c>
      <c r="H52" s="33">
        <v>80620.506267086399</v>
      </c>
      <c r="I52" s="33">
        <v>81076.219027285333</v>
      </c>
      <c r="J52" s="33">
        <v>81717.673193678682</v>
      </c>
      <c r="K52" s="33">
        <v>82696.724460816506</v>
      </c>
      <c r="L52" s="33">
        <v>83749.143468212191</v>
      </c>
      <c r="M52" s="33">
        <v>84903.353486190492</v>
      </c>
    </row>
    <row r="53" spans="1:13" x14ac:dyDescent="0.45">
      <c r="A53" s="31" t="s">
        <v>80</v>
      </c>
      <c r="B53" s="33">
        <v>96172.202262063729</v>
      </c>
      <c r="C53" s="33">
        <v>92675.671139300801</v>
      </c>
      <c r="D53" s="33">
        <v>93708.596374253189</v>
      </c>
      <c r="E53" s="33">
        <v>96018.433917531307</v>
      </c>
      <c r="F53" s="33">
        <v>98637.385534557368</v>
      </c>
      <c r="G53" s="33">
        <v>100214.50862847158</v>
      </c>
      <c r="H53" s="33">
        <v>101050.6828084095</v>
      </c>
      <c r="I53" s="33">
        <v>101764.60483093413</v>
      </c>
      <c r="J53" s="33">
        <v>101958.35850332351</v>
      </c>
      <c r="K53" s="33">
        <v>101936.48876635829</v>
      </c>
      <c r="L53" s="33">
        <v>101920.71924960795</v>
      </c>
      <c r="M53" s="33">
        <v>102013.44902804913</v>
      </c>
    </row>
    <row r="54" spans="1:13" x14ac:dyDescent="0.45">
      <c r="A54" s="36" t="s">
        <v>107</v>
      </c>
      <c r="B54" s="35"/>
      <c r="C54" s="34">
        <f>-($B$52-C52)/$B$52</f>
        <v>-2.1583288042906254E-2</v>
      </c>
      <c r="D54" s="34">
        <f t="shared" ref="D54:M54" si="0">-($B$52-D52)/$B$52</f>
        <v>-3.2570312914988526E-2</v>
      </c>
      <c r="E54" s="34">
        <f t="shared" si="0"/>
        <v>-3.0447896773744682E-2</v>
      </c>
      <c r="F54" s="34">
        <f t="shared" si="0"/>
        <v>-1.5555274128136091E-2</v>
      </c>
      <c r="G54" s="34">
        <f t="shared" si="0"/>
        <v>-6.4433395790528467E-3</v>
      </c>
      <c r="H54" s="34">
        <f t="shared" si="0"/>
        <v>-1.1143270468097584E-3</v>
      </c>
      <c r="I54" s="34">
        <f t="shared" si="0"/>
        <v>4.5319404876141374E-3</v>
      </c>
      <c r="J54" s="34">
        <f t="shared" si="0"/>
        <v>1.2479538516132494E-2</v>
      </c>
      <c r="K54" s="34">
        <f t="shared" si="0"/>
        <v>2.4609954574185636E-2</v>
      </c>
      <c r="L54" s="34">
        <f t="shared" si="0"/>
        <v>3.7649394750218647E-2</v>
      </c>
      <c r="M54" s="34">
        <f t="shared" si="0"/>
        <v>5.19500225175272E-2</v>
      </c>
    </row>
    <row r="55" spans="1:13" x14ac:dyDescent="0.45">
      <c r="A55" s="36" t="s">
        <v>460</v>
      </c>
      <c r="B55" s="35"/>
      <c r="C55" s="34">
        <f>-($B$53-C53)/$B$53</f>
        <v>-3.6356983000504467E-2</v>
      </c>
      <c r="D55" s="34">
        <f t="shared" ref="D55:M55" si="1">-($B$53-D53)/$B$53</f>
        <v>-2.5616610931892304E-2</v>
      </c>
      <c r="E55" s="34">
        <f t="shared" si="1"/>
        <v>-1.5988855502488339E-3</v>
      </c>
      <c r="F55" s="34">
        <f t="shared" si="1"/>
        <v>2.563301260146E-2</v>
      </c>
      <c r="G55" s="34">
        <f t="shared" si="1"/>
        <v>4.2031962160883021E-2</v>
      </c>
      <c r="H55" s="34">
        <f t="shared" si="1"/>
        <v>5.0726513811674964E-2</v>
      </c>
      <c r="I55" s="34">
        <f t="shared" si="1"/>
        <v>5.814988569806713E-2</v>
      </c>
      <c r="J55" s="34">
        <f t="shared" si="1"/>
        <v>6.0164539286444135E-2</v>
      </c>
      <c r="K55" s="34">
        <f t="shared" si="1"/>
        <v>5.9937137433821196E-2</v>
      </c>
      <c r="L55" s="34">
        <f t="shared" si="1"/>
        <v>5.9773165762387802E-2</v>
      </c>
      <c r="M55" s="34">
        <f t="shared" si="1"/>
        <v>6.0737371387922873E-2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2E92-34B9-4C6B-A18E-B6E52BA6AEE6}">
  <sheetPr codeName="Sheet3"/>
  <dimension ref="A1:M62"/>
  <sheetViews>
    <sheetView tabSelected="1" topLeftCell="A19" zoomScale="85" zoomScaleNormal="85" workbookViewId="0">
      <selection activeCell="N62" sqref="N62"/>
    </sheetView>
  </sheetViews>
  <sheetFormatPr defaultColWidth="8.73046875" defaultRowHeight="14.25" x14ac:dyDescent="0.45"/>
  <cols>
    <col min="1" max="1" width="37.53125" style="13" bestFit="1" customWidth="1"/>
    <col min="2" max="9" width="20" style="13" customWidth="1"/>
    <col min="10" max="16384" width="8.73046875" style="13"/>
  </cols>
  <sheetData>
    <row r="1" spans="1:9" ht="18" x14ac:dyDescent="0.55000000000000004">
      <c r="A1" s="67" t="s">
        <v>88</v>
      </c>
      <c r="B1" s="68"/>
      <c r="C1" s="68"/>
      <c r="D1" s="68"/>
      <c r="E1" s="68"/>
      <c r="F1" s="68"/>
      <c r="G1" s="68"/>
      <c r="H1" s="68"/>
      <c r="I1" s="68"/>
    </row>
    <row r="2" spans="1:9" ht="15.75" x14ac:dyDescent="0.5">
      <c r="A2" s="69" t="str">
        <f>'[1]PGE Form 1.1'!A2:I2</f>
        <v>California Energy Demand 2020 - 2030 Baseline Forecast - Mid Demand Case</v>
      </c>
      <c r="B2" s="68"/>
      <c r="C2" s="68"/>
      <c r="D2" s="68"/>
      <c r="E2" s="68"/>
      <c r="F2" s="68"/>
      <c r="G2" s="68"/>
      <c r="H2" s="68"/>
      <c r="I2" s="68"/>
    </row>
    <row r="3" spans="1:9" ht="15.75" x14ac:dyDescent="0.5">
      <c r="A3" s="69" t="s">
        <v>89</v>
      </c>
      <c r="B3" s="68"/>
      <c r="C3" s="68"/>
      <c r="D3" s="68"/>
      <c r="E3" s="68"/>
      <c r="F3" s="68"/>
      <c r="G3" s="68"/>
      <c r="H3" s="68"/>
      <c r="I3" s="68"/>
    </row>
    <row r="4" spans="1:9" x14ac:dyDescent="0.45">
      <c r="A4" s="70" t="s">
        <v>462</v>
      </c>
      <c r="B4" s="70"/>
      <c r="C4" s="70"/>
      <c r="D4" s="70"/>
      <c r="E4" s="70"/>
      <c r="F4" s="70"/>
      <c r="G4" s="70"/>
      <c r="H4" s="70"/>
      <c r="I4" s="70"/>
    </row>
    <row r="6" spans="1:9" ht="14.65" thickBot="1" x14ac:dyDescent="0.5">
      <c r="A6" s="14" t="s">
        <v>1</v>
      </c>
      <c r="B6" s="14" t="s">
        <v>79</v>
      </c>
      <c r="C6" s="14" t="s">
        <v>80</v>
      </c>
      <c r="D6" s="14" t="s">
        <v>81</v>
      </c>
      <c r="E6" s="14" t="s">
        <v>82</v>
      </c>
      <c r="F6" s="14" t="s">
        <v>90</v>
      </c>
      <c r="G6" s="14" t="s">
        <v>84</v>
      </c>
      <c r="H6" s="14" t="s">
        <v>91</v>
      </c>
      <c r="I6" s="14" t="s">
        <v>92</v>
      </c>
    </row>
    <row r="7" spans="1:9" ht="14.65" thickTop="1" x14ac:dyDescent="0.45">
      <c r="A7" s="15">
        <v>1990</v>
      </c>
      <c r="B7" s="16">
        <v>5206.3401270000004</v>
      </c>
      <c r="C7" s="16">
        <v>1660.6914613603799</v>
      </c>
      <c r="D7" s="16">
        <v>3100.9556972707401</v>
      </c>
      <c r="E7" s="16">
        <v>2506.2320560774001</v>
      </c>
      <c r="F7" s="16">
        <v>124.929915918875</v>
      </c>
      <c r="G7" s="16">
        <v>124.981570484644</v>
      </c>
      <c r="H7" s="16">
        <v>0</v>
      </c>
      <c r="I7" s="17">
        <v>12724.13082811204</v>
      </c>
    </row>
    <row r="8" spans="1:9" x14ac:dyDescent="0.45">
      <c r="A8" s="15">
        <v>1991</v>
      </c>
      <c r="B8" s="16">
        <v>5270.3129549999903</v>
      </c>
      <c r="C8" s="16">
        <v>1666.1263531828899</v>
      </c>
      <c r="D8" s="16">
        <v>2845.6849024397802</v>
      </c>
      <c r="E8" s="16">
        <v>2471.5555220013298</v>
      </c>
      <c r="F8" s="16">
        <v>118.04237745571299</v>
      </c>
      <c r="G8" s="16">
        <v>166.80738680115201</v>
      </c>
      <c r="H8" s="16">
        <v>0</v>
      </c>
      <c r="I8" s="17">
        <v>12538.529496880856</v>
      </c>
    </row>
    <row r="9" spans="1:9" x14ac:dyDescent="0.45">
      <c r="A9" s="15">
        <v>1992</v>
      </c>
      <c r="B9" s="16">
        <v>4982.0363429999998</v>
      </c>
      <c r="C9" s="16">
        <v>1570.3644332669501</v>
      </c>
      <c r="D9" s="16">
        <v>2642.1094892695801</v>
      </c>
      <c r="E9" s="16">
        <v>2275.5777641937598</v>
      </c>
      <c r="F9" s="16">
        <v>110.795131042992</v>
      </c>
      <c r="G9" s="16">
        <v>131.54139630809999</v>
      </c>
      <c r="H9" s="16">
        <v>0</v>
      </c>
      <c r="I9" s="17">
        <v>11712.424557081382</v>
      </c>
    </row>
    <row r="10" spans="1:9" x14ac:dyDescent="0.45">
      <c r="A10" s="15">
        <v>1993</v>
      </c>
      <c r="B10" s="16">
        <v>5140.3145749896203</v>
      </c>
      <c r="C10" s="16">
        <v>1606.27387091072</v>
      </c>
      <c r="D10" s="16">
        <v>2672.6678264540501</v>
      </c>
      <c r="E10" s="16">
        <v>2161.4747530326099</v>
      </c>
      <c r="F10" s="16">
        <v>115.797579392177</v>
      </c>
      <c r="G10" s="16">
        <v>123.640827997269</v>
      </c>
      <c r="H10" s="16">
        <v>0</v>
      </c>
      <c r="I10" s="17">
        <v>11820.169432776447</v>
      </c>
    </row>
    <row r="11" spans="1:9" x14ac:dyDescent="0.45">
      <c r="A11" s="15">
        <v>1994</v>
      </c>
      <c r="B11" s="16">
        <v>5257.1796311225198</v>
      </c>
      <c r="C11" s="16">
        <v>1695.2431276090399</v>
      </c>
      <c r="D11" s="16">
        <v>2774.3009145739102</v>
      </c>
      <c r="E11" s="16">
        <v>2111.8299372785</v>
      </c>
      <c r="F11" s="16">
        <v>117.46468459837099</v>
      </c>
      <c r="G11" s="16">
        <v>123.763919433929</v>
      </c>
      <c r="H11" s="16">
        <v>0</v>
      </c>
      <c r="I11" s="17">
        <v>12079.782214616273</v>
      </c>
    </row>
    <row r="12" spans="1:9" x14ac:dyDescent="0.45">
      <c r="A12" s="15">
        <v>1995</v>
      </c>
      <c r="B12" s="16">
        <v>4805.1247670005296</v>
      </c>
      <c r="C12" s="16">
        <v>1600.0778440024401</v>
      </c>
      <c r="D12" s="16">
        <v>2869.15359076802</v>
      </c>
      <c r="E12" s="16">
        <v>2061.7822694328402</v>
      </c>
      <c r="F12" s="16">
        <v>106.72887639557101</v>
      </c>
      <c r="G12" s="16">
        <v>149.28370272200101</v>
      </c>
      <c r="H12" s="16">
        <v>0</v>
      </c>
      <c r="I12" s="17">
        <v>11592.151050321401</v>
      </c>
    </row>
    <row r="13" spans="1:9" x14ac:dyDescent="0.45">
      <c r="A13" s="15">
        <v>1996</v>
      </c>
      <c r="B13" s="16">
        <v>4842.6378648956597</v>
      </c>
      <c r="C13" s="16">
        <v>1645.1182631019999</v>
      </c>
      <c r="D13" s="16">
        <v>3446.4751058811298</v>
      </c>
      <c r="E13" s="16">
        <v>2157.1800796028001</v>
      </c>
      <c r="F13" s="16">
        <v>123.088038</v>
      </c>
      <c r="G13" s="16">
        <v>177.144080360224</v>
      </c>
      <c r="H13" s="16">
        <v>0</v>
      </c>
      <c r="I13" s="17">
        <v>12391.643431841812</v>
      </c>
    </row>
    <row r="14" spans="1:9" x14ac:dyDescent="0.45">
      <c r="A14" s="15">
        <v>1997</v>
      </c>
      <c r="B14" s="16">
        <v>4805.0890039999904</v>
      </c>
      <c r="C14" s="16">
        <v>1645.3826699003801</v>
      </c>
      <c r="D14" s="16">
        <v>3481.3197789354599</v>
      </c>
      <c r="E14" s="16">
        <v>2465.1120624781202</v>
      </c>
      <c r="F14" s="16">
        <v>136.14877795675699</v>
      </c>
      <c r="G14" s="16">
        <v>161.724231439341</v>
      </c>
      <c r="H14" s="16">
        <v>0</v>
      </c>
      <c r="I14" s="17">
        <v>12694.776524710049</v>
      </c>
    </row>
    <row r="15" spans="1:9" x14ac:dyDescent="0.45">
      <c r="A15" s="15">
        <v>1998</v>
      </c>
      <c r="B15" s="16">
        <v>5483.9439240612901</v>
      </c>
      <c r="C15" s="16">
        <v>1850.07337657365</v>
      </c>
      <c r="D15" s="16">
        <v>3565.0894308321499</v>
      </c>
      <c r="E15" s="16">
        <v>2741.55363142222</v>
      </c>
      <c r="F15" s="16">
        <v>148.43963270857199</v>
      </c>
      <c r="G15" s="16">
        <v>138.35208944791901</v>
      </c>
      <c r="H15" s="16">
        <v>0</v>
      </c>
      <c r="I15" s="17">
        <v>13927.452085045801</v>
      </c>
    </row>
    <row r="16" spans="1:9" x14ac:dyDescent="0.45">
      <c r="A16" s="15">
        <v>1999</v>
      </c>
      <c r="B16" s="16">
        <v>5711.9255910000002</v>
      </c>
      <c r="C16" s="16">
        <v>1929.6286429086899</v>
      </c>
      <c r="D16" s="16">
        <v>3421.0013676611502</v>
      </c>
      <c r="E16" s="16">
        <v>2723.3760628955602</v>
      </c>
      <c r="F16" s="16">
        <v>167.17740139228101</v>
      </c>
      <c r="G16" s="16">
        <v>143.25627630334401</v>
      </c>
      <c r="H16" s="16">
        <v>0</v>
      </c>
      <c r="I16" s="17">
        <v>14096.365342161025</v>
      </c>
    </row>
    <row r="17" spans="1:9" x14ac:dyDescent="0.45">
      <c r="A17" s="15">
        <v>2000</v>
      </c>
      <c r="B17" s="16">
        <v>5235.7973069999998</v>
      </c>
      <c r="C17" s="16">
        <v>1894.5469072871001</v>
      </c>
      <c r="D17" s="16">
        <v>3522.7170022755799</v>
      </c>
      <c r="E17" s="16">
        <v>2766.1840436143302</v>
      </c>
      <c r="F17" s="16">
        <v>158.856780794023</v>
      </c>
      <c r="G17" s="16">
        <v>134.73424258475401</v>
      </c>
      <c r="H17" s="16">
        <v>0</v>
      </c>
      <c r="I17" s="17">
        <v>13712.836283555789</v>
      </c>
    </row>
    <row r="18" spans="1:9" x14ac:dyDescent="0.45">
      <c r="A18" s="15">
        <v>2001</v>
      </c>
      <c r="B18" s="16">
        <v>5108.3979156613696</v>
      </c>
      <c r="C18" s="16">
        <v>1803.97630921001</v>
      </c>
      <c r="D18" s="16">
        <v>3348.9128170060499</v>
      </c>
      <c r="E18" s="16">
        <v>2765.9368808094</v>
      </c>
      <c r="F18" s="16">
        <v>136.79117378716299</v>
      </c>
      <c r="G18" s="16">
        <v>167.75537532806501</v>
      </c>
      <c r="H18" s="16">
        <v>0</v>
      </c>
      <c r="I18" s="17">
        <v>13331.770471802058</v>
      </c>
    </row>
    <row r="19" spans="1:9" x14ac:dyDescent="0.45">
      <c r="A19" s="15">
        <v>2002</v>
      </c>
      <c r="B19" s="16">
        <v>5189.5016120086002</v>
      </c>
      <c r="C19" s="16">
        <v>1915.56191342137</v>
      </c>
      <c r="D19" s="16">
        <v>3064.9622105523399</v>
      </c>
      <c r="E19" s="16">
        <v>2691.0480431188298</v>
      </c>
      <c r="F19" s="16">
        <v>147.09541997632499</v>
      </c>
      <c r="G19" s="16">
        <v>147.296876389201</v>
      </c>
      <c r="H19" s="16">
        <v>0</v>
      </c>
      <c r="I19" s="17">
        <v>13155.466075466666</v>
      </c>
    </row>
    <row r="20" spans="1:9" x14ac:dyDescent="0.45">
      <c r="A20" s="15">
        <v>2003</v>
      </c>
      <c r="B20" s="16">
        <v>4982.1500042552498</v>
      </c>
      <c r="C20" s="16">
        <v>1968.2883274543301</v>
      </c>
      <c r="D20" s="16">
        <v>2985.8740636858902</v>
      </c>
      <c r="E20" s="16">
        <v>2521.6403284060598</v>
      </c>
      <c r="F20" s="16">
        <v>179.08419259132299</v>
      </c>
      <c r="G20" s="16">
        <v>147.60643286283801</v>
      </c>
      <c r="H20" s="16">
        <v>0</v>
      </c>
      <c r="I20" s="17">
        <v>12784.643349255692</v>
      </c>
    </row>
    <row r="21" spans="1:9" x14ac:dyDescent="0.45">
      <c r="A21" s="15">
        <v>2004</v>
      </c>
      <c r="B21" s="16">
        <v>5191.9541919170597</v>
      </c>
      <c r="C21" s="16">
        <v>2102.4201527863802</v>
      </c>
      <c r="D21" s="16">
        <v>3548.8691732924899</v>
      </c>
      <c r="E21" s="16">
        <v>2584.99150450565</v>
      </c>
      <c r="F21" s="16">
        <v>173.54339513446101</v>
      </c>
      <c r="G21" s="16">
        <v>160.46473316080699</v>
      </c>
      <c r="H21" s="16">
        <v>0</v>
      </c>
      <c r="I21" s="17">
        <v>13762.243150796845</v>
      </c>
    </row>
    <row r="22" spans="1:9" x14ac:dyDescent="0.45">
      <c r="A22" s="15">
        <v>2005</v>
      </c>
      <c r="B22" s="16">
        <v>4889.7152446564896</v>
      </c>
      <c r="C22" s="16">
        <v>2031.91366778671</v>
      </c>
      <c r="D22" s="16">
        <v>3246.0155761605101</v>
      </c>
      <c r="E22" s="16">
        <v>2502.1657674993298</v>
      </c>
      <c r="F22" s="16">
        <v>131.41591885984599</v>
      </c>
      <c r="G22" s="16">
        <v>161.30813326688099</v>
      </c>
      <c r="H22" s="16">
        <v>0</v>
      </c>
      <c r="I22" s="17">
        <v>12962.534308229766</v>
      </c>
    </row>
    <row r="23" spans="1:9" x14ac:dyDescent="0.45">
      <c r="A23" s="15">
        <v>2006</v>
      </c>
      <c r="B23" s="16">
        <v>5003.95088480904</v>
      </c>
      <c r="C23" s="16">
        <v>2052.4715349773001</v>
      </c>
      <c r="D23" s="16">
        <v>3273.8716550095201</v>
      </c>
      <c r="E23" s="16">
        <v>2447.01896325697</v>
      </c>
      <c r="F23" s="16">
        <v>131.95357311748299</v>
      </c>
      <c r="G23" s="16">
        <v>166.81642720193599</v>
      </c>
      <c r="H23" s="16">
        <v>0</v>
      </c>
      <c r="I23" s="17">
        <v>13076.083038372251</v>
      </c>
    </row>
    <row r="24" spans="1:9" x14ac:dyDescent="0.45">
      <c r="A24" s="15">
        <v>2007</v>
      </c>
      <c r="B24" s="16">
        <v>5033.6515445760397</v>
      </c>
      <c r="C24" s="16">
        <v>2022.0000983648799</v>
      </c>
      <c r="D24" s="16">
        <v>3060.3545376808402</v>
      </c>
      <c r="E24" s="16">
        <v>2563.5997193421499</v>
      </c>
      <c r="F24" s="16">
        <v>137.06500700510301</v>
      </c>
      <c r="G24" s="16">
        <v>192.65693905223901</v>
      </c>
      <c r="H24" s="16">
        <v>0</v>
      </c>
      <c r="I24" s="17">
        <v>13009.327846021251</v>
      </c>
    </row>
    <row r="25" spans="1:9" x14ac:dyDescent="0.45">
      <c r="A25" s="15">
        <v>2008</v>
      </c>
      <c r="B25" s="16">
        <v>5024.0081034000004</v>
      </c>
      <c r="C25" s="16">
        <v>2001.71743469999</v>
      </c>
      <c r="D25" s="16">
        <v>3186.20364505</v>
      </c>
      <c r="E25" s="16">
        <v>2455.8737919969499</v>
      </c>
      <c r="F25" s="16">
        <v>130.35239000000001</v>
      </c>
      <c r="G25" s="16">
        <v>133.68678173819899</v>
      </c>
      <c r="H25" s="16">
        <v>0</v>
      </c>
      <c r="I25" s="17">
        <v>12931.842146885139</v>
      </c>
    </row>
    <row r="26" spans="1:9" x14ac:dyDescent="0.45">
      <c r="A26" s="15">
        <v>2009</v>
      </c>
      <c r="B26" s="16">
        <v>4964.5953883399998</v>
      </c>
      <c r="C26" s="16">
        <v>1967.56873999204</v>
      </c>
      <c r="D26" s="16">
        <v>3005.8725635999899</v>
      </c>
      <c r="E26" s="16">
        <v>2353.9685798410001</v>
      </c>
      <c r="F26" s="16">
        <v>119.935385459999</v>
      </c>
      <c r="G26" s="16">
        <v>126.712541548199</v>
      </c>
      <c r="H26" s="16">
        <v>0</v>
      </c>
      <c r="I26" s="17">
        <v>12538.653198781227</v>
      </c>
    </row>
    <row r="27" spans="1:9" x14ac:dyDescent="0.45">
      <c r="A27" s="15">
        <v>2010</v>
      </c>
      <c r="B27" s="16">
        <v>5093.8063667400002</v>
      </c>
      <c r="C27" s="16">
        <v>2023.4197295700001</v>
      </c>
      <c r="D27" s="16">
        <v>3148.1306936999999</v>
      </c>
      <c r="E27" s="16">
        <v>2192.9375112151101</v>
      </c>
      <c r="F27" s="16">
        <v>105.01185636</v>
      </c>
      <c r="G27" s="16">
        <v>126.713424368199</v>
      </c>
      <c r="H27" s="16">
        <v>0</v>
      </c>
      <c r="I27" s="17">
        <v>12690.019581953309</v>
      </c>
    </row>
    <row r="28" spans="1:9" x14ac:dyDescent="0.45">
      <c r="A28" s="15">
        <v>2011</v>
      </c>
      <c r="B28" s="16">
        <v>5193.9371601624098</v>
      </c>
      <c r="C28" s="16">
        <v>2040.3661945715301</v>
      </c>
      <c r="D28" s="16">
        <v>3220.13536918</v>
      </c>
      <c r="E28" s="16">
        <v>2231.4302937683801</v>
      </c>
      <c r="F28" s="16">
        <v>104.65980243</v>
      </c>
      <c r="G28" s="16">
        <v>124.611908518199</v>
      </c>
      <c r="H28" s="16">
        <v>0</v>
      </c>
      <c r="I28" s="17">
        <v>12915.140728630518</v>
      </c>
    </row>
    <row r="29" spans="1:9" x14ac:dyDescent="0.45">
      <c r="A29" s="15">
        <v>2012</v>
      </c>
      <c r="B29" s="16">
        <v>4863.4662830471998</v>
      </c>
      <c r="C29" s="16">
        <v>2032.3669763317901</v>
      </c>
      <c r="D29" s="16">
        <v>3322.62865599</v>
      </c>
      <c r="E29" s="16">
        <v>2179.3665195045801</v>
      </c>
      <c r="F29" s="16">
        <v>112.70044335999999</v>
      </c>
      <c r="G29" s="16">
        <v>123.685730990799</v>
      </c>
      <c r="H29" s="16">
        <v>0</v>
      </c>
      <c r="I29" s="17">
        <v>12634.214609224367</v>
      </c>
    </row>
    <row r="30" spans="1:9" x14ac:dyDescent="0.45">
      <c r="A30" s="15">
        <v>2013</v>
      </c>
      <c r="B30" s="16">
        <v>5009.3654018748002</v>
      </c>
      <c r="C30" s="16">
        <v>2071.8098755793499</v>
      </c>
      <c r="D30" s="16">
        <v>3380.2874186899999</v>
      </c>
      <c r="E30" s="16">
        <v>2535.5202018197801</v>
      </c>
      <c r="F30" s="16">
        <v>116.11410770000001</v>
      </c>
      <c r="G30" s="16">
        <v>122.336448199999</v>
      </c>
      <c r="H30" s="16">
        <v>0</v>
      </c>
      <c r="I30" s="17">
        <v>13235.433453863929</v>
      </c>
    </row>
    <row r="31" spans="1:9" x14ac:dyDescent="0.45">
      <c r="A31" s="15">
        <v>2014</v>
      </c>
      <c r="B31" s="16">
        <v>4067.9386014500001</v>
      </c>
      <c r="C31" s="16">
        <v>1870.8272491799901</v>
      </c>
      <c r="D31" s="16">
        <v>3476.6358525699902</v>
      </c>
      <c r="E31" s="16">
        <v>2606.78677834275</v>
      </c>
      <c r="F31" s="16">
        <v>108.783035</v>
      </c>
      <c r="G31" s="16">
        <v>131.109129898558</v>
      </c>
      <c r="H31" s="16">
        <v>0</v>
      </c>
      <c r="I31" s="17">
        <v>12262.080646441289</v>
      </c>
    </row>
    <row r="32" spans="1:9" x14ac:dyDescent="0.45">
      <c r="A32" s="15">
        <v>2015</v>
      </c>
      <c r="B32" s="16">
        <v>4127.0003203795904</v>
      </c>
      <c r="C32" s="16">
        <v>1888.7144290204001</v>
      </c>
      <c r="D32" s="16">
        <v>3414.6062963099898</v>
      </c>
      <c r="E32" s="16">
        <v>2640.7609046739199</v>
      </c>
      <c r="F32" s="16">
        <v>110.65379661999999</v>
      </c>
      <c r="G32" s="16">
        <v>134.750290209394</v>
      </c>
      <c r="H32" s="16">
        <v>0</v>
      </c>
      <c r="I32" s="17">
        <v>12316.486037213295</v>
      </c>
    </row>
    <row r="33" spans="1:9" x14ac:dyDescent="0.45">
      <c r="A33" s="15">
        <v>2016</v>
      </c>
      <c r="B33" s="16">
        <v>4298.0957910624002</v>
      </c>
      <c r="C33" s="16">
        <v>1963.0984642076</v>
      </c>
      <c r="D33" s="16">
        <v>3579.2160116250102</v>
      </c>
      <c r="E33" s="16">
        <v>2357.2896043320502</v>
      </c>
      <c r="F33" s="16">
        <v>116.498830339999</v>
      </c>
      <c r="G33" s="16">
        <v>148.52999947503099</v>
      </c>
      <c r="H33" s="16">
        <v>0</v>
      </c>
      <c r="I33" s="17">
        <v>12462.728701042091</v>
      </c>
    </row>
    <row r="34" spans="1:9" x14ac:dyDescent="0.45">
      <c r="A34" s="15">
        <v>2017</v>
      </c>
      <c r="B34" s="16">
        <v>4456.5455283535903</v>
      </c>
      <c r="C34" s="16">
        <v>1998.5767109395999</v>
      </c>
      <c r="D34" s="16">
        <v>3507.2182120399898</v>
      </c>
      <c r="E34" s="16">
        <v>2328.8688082399499</v>
      </c>
      <c r="F34" s="16">
        <v>109.22759803999899</v>
      </c>
      <c r="G34" s="16">
        <v>170.13930077898999</v>
      </c>
      <c r="H34" s="16">
        <v>0</v>
      </c>
      <c r="I34" s="17">
        <v>12570.576158392119</v>
      </c>
    </row>
    <row r="35" spans="1:9" x14ac:dyDescent="0.45">
      <c r="A35" s="15">
        <v>2018</v>
      </c>
      <c r="B35" s="16">
        <v>4393.4319348720001</v>
      </c>
      <c r="C35" s="16">
        <v>2050.0122342458799</v>
      </c>
      <c r="D35" s="16">
        <v>3560.3580167126102</v>
      </c>
      <c r="E35" s="16">
        <v>2346.8984775597901</v>
      </c>
      <c r="F35" s="16">
        <v>118.92844907</v>
      </c>
      <c r="G35" s="16">
        <v>168.52863174123101</v>
      </c>
      <c r="H35" s="16">
        <v>0</v>
      </c>
      <c r="I35" s="17">
        <v>12638.157744201508</v>
      </c>
    </row>
    <row r="36" spans="1:9" x14ac:dyDescent="0.45">
      <c r="A36" s="15">
        <v>2019</v>
      </c>
      <c r="B36" s="16">
        <v>4613.2250612729231</v>
      </c>
      <c r="C36" s="16">
        <v>2116.9576015935595</v>
      </c>
      <c r="D36" s="16">
        <v>3552.5994559581491</v>
      </c>
      <c r="E36" s="16">
        <v>2363.4008404660012</v>
      </c>
      <c r="F36" s="16">
        <v>118.28007475773212</v>
      </c>
      <c r="G36" s="16">
        <v>170.54532481680258</v>
      </c>
      <c r="H36" s="16">
        <v>13.035226999557493</v>
      </c>
      <c r="I36" s="17">
        <v>12948.043585864727</v>
      </c>
    </row>
    <row r="37" spans="1:9" x14ac:dyDescent="0.45">
      <c r="A37" s="15">
        <v>2020</v>
      </c>
      <c r="B37" s="16">
        <v>4562.2293769602338</v>
      </c>
      <c r="C37" s="16">
        <v>2129.8442706594928</v>
      </c>
      <c r="D37" s="16">
        <v>3534.2720376502757</v>
      </c>
      <c r="E37" s="16">
        <v>2346.7510578903857</v>
      </c>
      <c r="F37" s="16">
        <v>117.64859385177057</v>
      </c>
      <c r="G37" s="16">
        <v>170.27835244293371</v>
      </c>
      <c r="H37" s="16">
        <v>24.343181000450809</v>
      </c>
      <c r="I37" s="17">
        <v>12885.366870455546</v>
      </c>
    </row>
    <row r="38" spans="1:9" x14ac:dyDescent="0.45">
      <c r="A38" s="15">
        <v>2021</v>
      </c>
      <c r="B38" s="16">
        <v>4539.5409199257883</v>
      </c>
      <c r="C38" s="16">
        <v>2140.0393385896364</v>
      </c>
      <c r="D38" s="16">
        <v>3534.5300006370071</v>
      </c>
      <c r="E38" s="16">
        <v>2337.8847037452101</v>
      </c>
      <c r="F38" s="16">
        <v>117.03297307593012</v>
      </c>
      <c r="G38" s="16">
        <v>169.86616870839046</v>
      </c>
      <c r="H38" s="16">
        <v>34.818564995947753</v>
      </c>
      <c r="I38" s="17">
        <v>12873.712669677911</v>
      </c>
    </row>
    <row r="39" spans="1:9" x14ac:dyDescent="0.45">
      <c r="A39" s="15">
        <v>2022</v>
      </c>
      <c r="B39" s="16">
        <v>4529.1477524839283</v>
      </c>
      <c r="C39" s="16">
        <v>2152.1134813678809</v>
      </c>
      <c r="D39" s="16">
        <v>3538.9509798624267</v>
      </c>
      <c r="E39" s="16">
        <v>2329.9728196592969</v>
      </c>
      <c r="F39" s="16">
        <v>116.43702389980267</v>
      </c>
      <c r="G39" s="16">
        <v>171.1212325472199</v>
      </c>
      <c r="H39" s="16">
        <v>39.756825000342452</v>
      </c>
      <c r="I39" s="17">
        <v>12877.500114820899</v>
      </c>
    </row>
    <row r="40" spans="1:9" x14ac:dyDescent="0.45">
      <c r="A40" s="15">
        <v>2023</v>
      </c>
      <c r="B40" s="16">
        <v>4520.0178406550513</v>
      </c>
      <c r="C40" s="16">
        <v>2158.9705998382583</v>
      </c>
      <c r="D40" s="16">
        <v>3538.2676391855525</v>
      </c>
      <c r="E40" s="16">
        <v>2320.7739245462271</v>
      </c>
      <c r="F40" s="16">
        <v>115.86829485023249</v>
      </c>
      <c r="G40" s="16">
        <v>172.00706674375101</v>
      </c>
      <c r="H40" s="16">
        <v>41.751708002008556</v>
      </c>
      <c r="I40" s="17">
        <v>12867.657073821079</v>
      </c>
    </row>
    <row r="41" spans="1:9" x14ac:dyDescent="0.45">
      <c r="A41" s="15">
        <v>2024</v>
      </c>
      <c r="B41" s="16">
        <v>4516.8386672432998</v>
      </c>
      <c r="C41" s="16">
        <v>2163.8081853310468</v>
      </c>
      <c r="D41" s="16">
        <v>3537.7799207355847</v>
      </c>
      <c r="E41" s="16">
        <v>2310.2923987243762</v>
      </c>
      <c r="F41" s="16">
        <v>115.33473126256703</v>
      </c>
      <c r="G41" s="16">
        <v>172.79688132193425</v>
      </c>
      <c r="H41" s="16">
        <v>43.801942000323699</v>
      </c>
      <c r="I41" s="17">
        <v>12860.652726619131</v>
      </c>
    </row>
    <row r="42" spans="1:9" x14ac:dyDescent="0.45">
      <c r="A42" s="15">
        <v>2025</v>
      </c>
      <c r="B42" s="16">
        <v>4504.0662704989545</v>
      </c>
      <c r="C42" s="16">
        <v>2167.693996163393</v>
      </c>
      <c r="D42" s="16">
        <v>3534.3619605087747</v>
      </c>
      <c r="E42" s="16">
        <v>2296.4508280951536</v>
      </c>
      <c r="F42" s="16">
        <v>114.84480266343989</v>
      </c>
      <c r="G42" s="16">
        <v>173.44338571723617</v>
      </c>
      <c r="H42" s="16">
        <v>46.702271003122029</v>
      </c>
      <c r="I42" s="17">
        <v>12837.563514650074</v>
      </c>
    </row>
    <row r="43" spans="1:9" x14ac:dyDescent="0.45">
      <c r="A43" s="15">
        <v>2026</v>
      </c>
      <c r="B43" s="16">
        <v>4500.081664797407</v>
      </c>
      <c r="C43" s="16">
        <v>2167.8529470947155</v>
      </c>
      <c r="D43" s="16">
        <v>3530.757665013839</v>
      </c>
      <c r="E43" s="16">
        <v>2280.5637422057266</v>
      </c>
      <c r="F43" s="16">
        <v>114.41743153953412</v>
      </c>
      <c r="G43" s="16">
        <v>174.06014768619514</v>
      </c>
      <c r="H43" s="16">
        <v>47.967574004063295</v>
      </c>
      <c r="I43" s="17">
        <v>12815.70117234148</v>
      </c>
    </row>
    <row r="44" spans="1:9" x14ac:dyDescent="0.45">
      <c r="A44" s="15">
        <v>2027</v>
      </c>
      <c r="B44" s="16">
        <v>4501.1078343060262</v>
      </c>
      <c r="C44" s="16">
        <v>2168.1513634920666</v>
      </c>
      <c r="D44" s="16">
        <v>3529.8934603485068</v>
      </c>
      <c r="E44" s="16">
        <v>2265.3447405649854</v>
      </c>
      <c r="F44" s="16">
        <v>114.09833291375021</v>
      </c>
      <c r="G44" s="16">
        <v>174.67632098858266</v>
      </c>
      <c r="H44" s="16">
        <v>50.404135998418596</v>
      </c>
      <c r="I44" s="17">
        <v>12803.676188612337</v>
      </c>
    </row>
    <row r="45" spans="1:9" x14ac:dyDescent="0.45">
      <c r="A45" s="15">
        <v>2028</v>
      </c>
      <c r="B45" s="16">
        <v>4504.4928022853064</v>
      </c>
      <c r="C45" s="16">
        <v>2166.7876669846132</v>
      </c>
      <c r="D45" s="16">
        <v>3529.477853931161</v>
      </c>
      <c r="E45" s="16">
        <v>2249.3025485973253</v>
      </c>
      <c r="F45" s="16">
        <v>113.9672002857983</v>
      </c>
      <c r="G45" s="16">
        <v>175.36137396045274</v>
      </c>
      <c r="H45" s="16">
        <v>49.916229005000176</v>
      </c>
      <c r="I45" s="17">
        <v>12789.305675049658</v>
      </c>
    </row>
    <row r="46" spans="1:9" x14ac:dyDescent="0.45">
      <c r="A46" s="15">
        <v>2029</v>
      </c>
      <c r="B46" s="16">
        <v>4521.4975688673467</v>
      </c>
      <c r="C46" s="16">
        <v>2167.1906731594413</v>
      </c>
      <c r="D46" s="16">
        <v>3531.12397583351</v>
      </c>
      <c r="E46" s="16">
        <v>2234.1593109838341</v>
      </c>
      <c r="F46" s="16">
        <v>114.11167139227608</v>
      </c>
      <c r="G46" s="16">
        <v>175.98872074590369</v>
      </c>
      <c r="H46" s="16">
        <v>41.609604001122278</v>
      </c>
      <c r="I46" s="17">
        <v>12785.681524983434</v>
      </c>
    </row>
    <row r="47" spans="1:9" x14ac:dyDescent="0.45">
      <c r="A47" s="15">
        <v>2030</v>
      </c>
      <c r="B47" s="16">
        <v>4526.5087700178901</v>
      </c>
      <c r="C47" s="16">
        <v>2170.1493768109194</v>
      </c>
      <c r="D47" s="16">
        <v>3528.3965001527172</v>
      </c>
      <c r="E47" s="16">
        <v>2217.4311895622618</v>
      </c>
      <c r="F47" s="16">
        <v>114.54517998556186</v>
      </c>
      <c r="G47" s="16">
        <v>176.58888751224012</v>
      </c>
      <c r="H47" s="16">
        <v>31.600220998790252</v>
      </c>
      <c r="I47" s="17">
        <v>12765.220125040381</v>
      </c>
    </row>
    <row r="50" spans="1:13" x14ac:dyDescent="0.45">
      <c r="A50" s="26" t="s">
        <v>461</v>
      </c>
    </row>
    <row r="51" spans="1:13" x14ac:dyDescent="0.45">
      <c r="A51" s="31" t="s">
        <v>1</v>
      </c>
      <c r="B51" s="32">
        <v>2019</v>
      </c>
      <c r="C51" s="32">
        <v>2020</v>
      </c>
      <c r="D51" s="32">
        <v>2021</v>
      </c>
      <c r="E51" s="32">
        <v>2022</v>
      </c>
      <c r="F51" s="32">
        <v>2023</v>
      </c>
      <c r="G51" s="32">
        <v>2024</v>
      </c>
      <c r="H51" s="32">
        <v>2025</v>
      </c>
      <c r="I51" s="32">
        <v>2026</v>
      </c>
      <c r="J51" s="32">
        <v>2027</v>
      </c>
      <c r="K51" s="32">
        <v>2028</v>
      </c>
      <c r="L51" s="32">
        <v>2029</v>
      </c>
      <c r="M51" s="32">
        <v>2030</v>
      </c>
    </row>
    <row r="52" spans="1:13" x14ac:dyDescent="0.45">
      <c r="A52" s="31" t="s">
        <v>79</v>
      </c>
      <c r="B52" s="33">
        <v>4613.2250612729231</v>
      </c>
      <c r="C52" s="33">
        <v>4562.2293769602338</v>
      </c>
      <c r="D52" s="33">
        <v>4539.5409199257883</v>
      </c>
      <c r="E52" s="33">
        <v>4529.1477524839283</v>
      </c>
      <c r="F52" s="33">
        <v>4520.0178406550513</v>
      </c>
      <c r="G52" s="33">
        <v>4516.8386672432998</v>
      </c>
      <c r="H52" s="33">
        <v>4504.0662704989545</v>
      </c>
      <c r="I52" s="33">
        <v>4500.081664797407</v>
      </c>
      <c r="J52" s="33">
        <v>4501.1078343060262</v>
      </c>
      <c r="K52" s="33">
        <v>4504.4928022853064</v>
      </c>
      <c r="L52" s="33">
        <v>4521.4975688673467</v>
      </c>
      <c r="M52" s="33">
        <v>4526.5087700178901</v>
      </c>
    </row>
    <row r="53" spans="1:13" x14ac:dyDescent="0.45">
      <c r="A53" s="31" t="s">
        <v>80</v>
      </c>
      <c r="B53" s="33">
        <v>2116.9576015935595</v>
      </c>
      <c r="C53" s="33">
        <v>2129.8442706594928</v>
      </c>
      <c r="D53" s="33">
        <v>2140.0393385896364</v>
      </c>
      <c r="E53" s="33">
        <v>2152.1134813678809</v>
      </c>
      <c r="F53" s="33">
        <v>2158.9705998382583</v>
      </c>
      <c r="G53" s="33">
        <v>2163.8081853310468</v>
      </c>
      <c r="H53" s="33">
        <v>2167.693996163393</v>
      </c>
      <c r="I53" s="33">
        <v>2167.8529470947155</v>
      </c>
      <c r="J53" s="33">
        <v>2168.1513634920666</v>
      </c>
      <c r="K53" s="33">
        <v>2166.7876669846132</v>
      </c>
      <c r="L53" s="33">
        <v>2167.1906731594413</v>
      </c>
      <c r="M53" s="33">
        <v>2170.1493768109194</v>
      </c>
    </row>
    <row r="54" spans="1:13" x14ac:dyDescent="0.45">
      <c r="A54" s="36" t="s">
        <v>107</v>
      </c>
      <c r="B54" s="37"/>
      <c r="C54" s="34">
        <f>-($B$52-C52)/$B$52</f>
        <v>-1.1054237249508497E-2</v>
      </c>
      <c r="D54" s="34">
        <f t="shared" ref="D54:M54" si="0">-($B$52-D52)/$B$52</f>
        <v>-1.597237081834528E-2</v>
      </c>
      <c r="E54" s="34">
        <f t="shared" si="0"/>
        <v>-1.8225277906947675E-2</v>
      </c>
      <c r="F54" s="34">
        <f t="shared" si="0"/>
        <v>-2.0204351485109039E-2</v>
      </c>
      <c r="G54" s="34">
        <f t="shared" si="0"/>
        <v>-2.0893494843502704E-2</v>
      </c>
      <c r="H54" s="34">
        <f t="shared" si="0"/>
        <v>-2.3662142931272574E-2</v>
      </c>
      <c r="I54" s="34">
        <f t="shared" si="0"/>
        <v>-2.4525878311320994E-2</v>
      </c>
      <c r="J54" s="34">
        <f t="shared" si="0"/>
        <v>-2.4303437503645324E-2</v>
      </c>
      <c r="K54" s="34">
        <f t="shared" si="0"/>
        <v>-2.3569684449259075E-2</v>
      </c>
      <c r="L54" s="34">
        <f t="shared" si="0"/>
        <v>-1.9883593622086613E-2</v>
      </c>
      <c r="M54" s="34">
        <f t="shared" si="0"/>
        <v>-1.8797325104079228E-2</v>
      </c>
    </row>
    <row r="55" spans="1:13" x14ac:dyDescent="0.45">
      <c r="A55" s="36" t="s">
        <v>108</v>
      </c>
      <c r="B55" s="37"/>
      <c r="C55" s="34">
        <f>-($B$53-C53)/$B$53</f>
        <v>6.0873534057709925E-3</v>
      </c>
      <c r="D55" s="34">
        <f t="shared" ref="D55:M55" si="1">-($B$53-D53)/$B$53</f>
        <v>1.0903258987663181E-2</v>
      </c>
      <c r="E55" s="34">
        <f t="shared" si="1"/>
        <v>1.6606794461947422E-2</v>
      </c>
      <c r="F55" s="34">
        <f t="shared" si="1"/>
        <v>1.9845932773085828E-2</v>
      </c>
      <c r="G55" s="34">
        <f t="shared" si="1"/>
        <v>2.2131092140069374E-2</v>
      </c>
      <c r="H55" s="34">
        <f t="shared" si="1"/>
        <v>2.3966655983870992E-2</v>
      </c>
      <c r="I55" s="34">
        <f t="shared" si="1"/>
        <v>2.4041740591707692E-2</v>
      </c>
      <c r="J55" s="34">
        <f t="shared" si="1"/>
        <v>2.4182705340896064E-2</v>
      </c>
      <c r="K55" s="34">
        <f t="shared" si="1"/>
        <v>2.3538527816307553E-2</v>
      </c>
      <c r="L55" s="34">
        <f t="shared" si="1"/>
        <v>2.3728898267999506E-2</v>
      </c>
      <c r="M55" s="34">
        <f t="shared" si="1"/>
        <v>2.5126518914369997E-2</v>
      </c>
    </row>
    <row r="57" spans="1:13" x14ac:dyDescent="0.45">
      <c r="B57" s="36">
        <v>2019</v>
      </c>
    </row>
    <row r="58" spans="1:13" x14ac:dyDescent="0.45">
      <c r="A58" s="60" t="s">
        <v>473</v>
      </c>
      <c r="B58" s="71">
        <f>B52*10^6*About!$B$35</f>
        <v>461212250048327.94</v>
      </c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</row>
    <row r="59" spans="1:13" x14ac:dyDescent="0.45">
      <c r="A59" s="61" t="s">
        <v>472</v>
      </c>
      <c r="B59" s="72">
        <f>SUM('BCEU-urban-residential-appl'!B4,'BCEU-urban-residential-heating'!B4,'BCEU-urban-residential-other'!B4)</f>
        <v>491220935336547.25</v>
      </c>
    </row>
    <row r="60" spans="1:13" x14ac:dyDescent="0.45">
      <c r="B60" s="58"/>
    </row>
    <row r="61" spans="1:13" x14ac:dyDescent="0.45">
      <c r="A61" s="60" t="s">
        <v>474</v>
      </c>
      <c r="B61" s="71">
        <f>B53*10^6*About!$B$35</f>
        <v>211645164872677.88</v>
      </c>
    </row>
    <row r="62" spans="1:13" x14ac:dyDescent="0.45">
      <c r="A62" s="61" t="s">
        <v>475</v>
      </c>
      <c r="B62" s="71">
        <f>SUM('BCEU-commercial-heating'!B4,'BCEU-commercial-appl'!B4,'BCEU-commercial-other'!B4)</f>
        <v>212780321454457.47</v>
      </c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9BD3-2A1F-4164-B33A-69DA8621E0A7}">
  <sheetPr codeName="Sheet4"/>
  <dimension ref="A1:AK167"/>
  <sheetViews>
    <sheetView topLeftCell="A124" zoomScale="85" zoomScaleNormal="85" workbookViewId="0">
      <selection activeCell="B163" sqref="B163"/>
    </sheetView>
  </sheetViews>
  <sheetFormatPr defaultRowHeight="14.25" x14ac:dyDescent="0.45"/>
  <cols>
    <col min="1" max="1" width="25.9296875" customWidth="1"/>
  </cols>
  <sheetData>
    <row r="1" spans="1:37" x14ac:dyDescent="0.45">
      <c r="A1" t="s">
        <v>109</v>
      </c>
    </row>
    <row r="2" spans="1:37" x14ac:dyDescent="0.45">
      <c r="A2" s="30" t="s">
        <v>110</v>
      </c>
    </row>
    <row r="3" spans="1:37" x14ac:dyDescent="0.45">
      <c r="A3" t="s">
        <v>111</v>
      </c>
    </row>
    <row r="4" spans="1:37" x14ac:dyDescent="0.45">
      <c r="A4" t="s">
        <v>112</v>
      </c>
    </row>
    <row r="6" spans="1:37" x14ac:dyDescent="0.45">
      <c r="B6" t="s">
        <v>113</v>
      </c>
      <c r="C6" t="s">
        <v>114</v>
      </c>
      <c r="D6" t="s">
        <v>115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  <c r="Q6">
        <v>2031</v>
      </c>
      <c r="R6">
        <v>2032</v>
      </c>
      <c r="S6">
        <v>2033</v>
      </c>
      <c r="T6">
        <v>2034</v>
      </c>
      <c r="U6">
        <v>2035</v>
      </c>
      <c r="V6">
        <v>2036</v>
      </c>
      <c r="W6">
        <v>2037</v>
      </c>
      <c r="X6">
        <v>2038</v>
      </c>
      <c r="Y6">
        <v>2039</v>
      </c>
      <c r="Z6">
        <v>2040</v>
      </c>
      <c r="AA6">
        <v>2041</v>
      </c>
      <c r="AB6">
        <v>2042</v>
      </c>
      <c r="AC6">
        <v>2043</v>
      </c>
      <c r="AD6">
        <v>2044</v>
      </c>
      <c r="AE6">
        <v>2045</v>
      </c>
      <c r="AF6">
        <v>2046</v>
      </c>
      <c r="AG6">
        <v>2047</v>
      </c>
      <c r="AH6">
        <v>2048</v>
      </c>
      <c r="AI6">
        <v>2049</v>
      </c>
      <c r="AJ6">
        <v>2050</v>
      </c>
      <c r="AK6" t="s">
        <v>116</v>
      </c>
    </row>
    <row r="7" spans="1:37" x14ac:dyDescent="0.45">
      <c r="A7" s="1" t="s">
        <v>79</v>
      </c>
      <c r="C7" t="s">
        <v>117</v>
      </c>
    </row>
    <row r="8" spans="1:37" x14ac:dyDescent="0.45">
      <c r="A8" s="38" t="s">
        <v>118</v>
      </c>
      <c r="B8" t="s">
        <v>119</v>
      </c>
      <c r="C8" t="s">
        <v>120</v>
      </c>
      <c r="D8" t="s">
        <v>121</v>
      </c>
      <c r="F8">
        <v>3.6566000000000001E-2</v>
      </c>
      <c r="G8">
        <v>3.6913000000000001E-2</v>
      </c>
      <c r="H8">
        <v>3.5750999999999998E-2</v>
      </c>
      <c r="I8">
        <v>3.5464000000000002E-2</v>
      </c>
      <c r="J8">
        <v>3.5150000000000001E-2</v>
      </c>
      <c r="K8">
        <v>3.4846000000000002E-2</v>
      </c>
      <c r="L8">
        <v>3.4549000000000003E-2</v>
      </c>
      <c r="M8">
        <v>3.4282E-2</v>
      </c>
      <c r="N8">
        <v>3.4043999999999998E-2</v>
      </c>
      <c r="O8">
        <v>3.3835999999999998E-2</v>
      </c>
      <c r="P8">
        <v>3.3387E-2</v>
      </c>
      <c r="Q8">
        <v>3.304E-2</v>
      </c>
      <c r="R8">
        <v>3.2759000000000003E-2</v>
      </c>
      <c r="S8">
        <v>3.2576000000000001E-2</v>
      </c>
      <c r="T8">
        <v>3.2421999999999999E-2</v>
      </c>
      <c r="U8">
        <v>3.2305E-2</v>
      </c>
      <c r="V8">
        <v>3.2191999999999998E-2</v>
      </c>
      <c r="W8">
        <v>3.2086999999999997E-2</v>
      </c>
      <c r="X8">
        <v>3.1986000000000001E-2</v>
      </c>
      <c r="Y8">
        <v>3.1892999999999998E-2</v>
      </c>
      <c r="Z8">
        <v>3.1803999999999999E-2</v>
      </c>
      <c r="AA8">
        <v>3.1720999999999999E-2</v>
      </c>
      <c r="AB8">
        <v>3.1648999999999997E-2</v>
      </c>
      <c r="AC8">
        <v>3.1586999999999997E-2</v>
      </c>
      <c r="AD8">
        <v>3.1543000000000002E-2</v>
      </c>
      <c r="AE8">
        <v>3.1518999999999998E-2</v>
      </c>
      <c r="AF8">
        <v>3.1508000000000001E-2</v>
      </c>
      <c r="AG8">
        <v>3.1496999999999997E-2</v>
      </c>
      <c r="AH8">
        <v>3.1496000000000003E-2</v>
      </c>
      <c r="AI8">
        <v>3.1509000000000002E-2</v>
      </c>
      <c r="AJ8">
        <v>3.1537000000000003E-2</v>
      </c>
      <c r="AK8" s="27">
        <v>-5.0000000000000001E-3</v>
      </c>
    </row>
    <row r="9" spans="1:37" x14ac:dyDescent="0.45">
      <c r="A9" s="38" t="s">
        <v>122</v>
      </c>
      <c r="B9" t="s">
        <v>123</v>
      </c>
      <c r="C9" t="s">
        <v>124</v>
      </c>
      <c r="D9" t="s">
        <v>121</v>
      </c>
      <c r="F9">
        <v>1.4893E-2</v>
      </c>
      <c r="G9">
        <v>1.4737E-2</v>
      </c>
      <c r="H9">
        <v>1.4286999999999999E-2</v>
      </c>
      <c r="I9">
        <v>1.3906999999999999E-2</v>
      </c>
      <c r="J9">
        <v>1.3538E-2</v>
      </c>
      <c r="K9">
        <v>1.3216E-2</v>
      </c>
      <c r="L9">
        <v>1.2929E-2</v>
      </c>
      <c r="M9">
        <v>1.2677000000000001E-2</v>
      </c>
      <c r="N9">
        <v>1.2444E-2</v>
      </c>
      <c r="O9">
        <v>1.223E-2</v>
      </c>
      <c r="P9">
        <v>1.2019999999999999E-2</v>
      </c>
      <c r="Q9">
        <v>1.1825E-2</v>
      </c>
      <c r="R9">
        <v>1.163E-2</v>
      </c>
      <c r="S9">
        <v>1.1445E-2</v>
      </c>
      <c r="T9">
        <v>1.1266E-2</v>
      </c>
      <c r="U9">
        <v>1.1098E-2</v>
      </c>
      <c r="V9">
        <v>1.0928999999999999E-2</v>
      </c>
      <c r="W9">
        <v>1.0758999999999999E-2</v>
      </c>
      <c r="X9">
        <v>1.0591E-2</v>
      </c>
      <c r="Y9">
        <v>1.0434000000000001E-2</v>
      </c>
      <c r="Z9">
        <v>1.0274999999999999E-2</v>
      </c>
      <c r="AA9">
        <v>1.0118E-2</v>
      </c>
      <c r="AB9">
        <v>9.9659999999999992E-3</v>
      </c>
      <c r="AC9">
        <v>9.8160000000000001E-3</v>
      </c>
      <c r="AD9">
        <v>9.6740000000000003E-3</v>
      </c>
      <c r="AE9">
        <v>9.5359999999999993E-3</v>
      </c>
      <c r="AF9">
        <v>9.4009999999999996E-3</v>
      </c>
      <c r="AG9">
        <v>9.2659999999999999E-3</v>
      </c>
      <c r="AH9">
        <v>9.1369999999999993E-3</v>
      </c>
      <c r="AI9">
        <v>9.0130000000000002E-3</v>
      </c>
      <c r="AJ9">
        <v>8.8909999999999996E-3</v>
      </c>
      <c r="AK9" s="27">
        <v>-1.7000000000000001E-2</v>
      </c>
    </row>
    <row r="10" spans="1:37" x14ac:dyDescent="0.45">
      <c r="A10" s="38" t="s">
        <v>125</v>
      </c>
      <c r="B10" t="s">
        <v>126</v>
      </c>
      <c r="C10" t="s">
        <v>127</v>
      </c>
      <c r="D10" t="s">
        <v>121</v>
      </c>
      <c r="F10">
        <v>5.1458999999999998E-2</v>
      </c>
      <c r="G10">
        <v>5.1650000000000001E-2</v>
      </c>
      <c r="H10">
        <v>5.0037999999999999E-2</v>
      </c>
      <c r="I10">
        <v>4.9370999999999998E-2</v>
      </c>
      <c r="J10">
        <v>4.8689000000000003E-2</v>
      </c>
      <c r="K10">
        <v>4.8062000000000001E-2</v>
      </c>
      <c r="L10">
        <v>4.7476999999999998E-2</v>
      </c>
      <c r="M10">
        <v>4.6958E-2</v>
      </c>
      <c r="N10">
        <v>4.6488000000000002E-2</v>
      </c>
      <c r="O10">
        <v>4.6066000000000003E-2</v>
      </c>
      <c r="P10">
        <v>4.5407000000000003E-2</v>
      </c>
      <c r="Q10">
        <v>4.4864000000000001E-2</v>
      </c>
      <c r="R10">
        <v>4.4388999999999998E-2</v>
      </c>
      <c r="S10">
        <v>4.4021999999999999E-2</v>
      </c>
      <c r="T10">
        <v>4.3688999999999999E-2</v>
      </c>
      <c r="U10">
        <v>4.3402999999999997E-2</v>
      </c>
      <c r="V10">
        <v>4.3119999999999999E-2</v>
      </c>
      <c r="W10">
        <v>4.2846000000000002E-2</v>
      </c>
      <c r="X10">
        <v>4.2576999999999997E-2</v>
      </c>
      <c r="Y10">
        <v>4.2326999999999997E-2</v>
      </c>
      <c r="Z10">
        <v>4.2078999999999998E-2</v>
      </c>
      <c r="AA10">
        <v>4.1840000000000002E-2</v>
      </c>
      <c r="AB10">
        <v>4.1614999999999999E-2</v>
      </c>
      <c r="AC10">
        <v>4.1403000000000002E-2</v>
      </c>
      <c r="AD10">
        <v>4.1216999999999997E-2</v>
      </c>
      <c r="AE10">
        <v>4.1055000000000001E-2</v>
      </c>
      <c r="AF10">
        <v>4.0908E-2</v>
      </c>
      <c r="AG10">
        <v>4.0762E-2</v>
      </c>
      <c r="AH10">
        <v>4.0633000000000002E-2</v>
      </c>
      <c r="AI10">
        <v>4.0522000000000002E-2</v>
      </c>
      <c r="AJ10">
        <v>4.0427999999999999E-2</v>
      </c>
      <c r="AK10" s="27">
        <v>-8.0000000000000002E-3</v>
      </c>
    </row>
    <row r="11" spans="1:37" x14ac:dyDescent="0.45">
      <c r="A11" s="38" t="s">
        <v>128</v>
      </c>
      <c r="B11" t="s">
        <v>129</v>
      </c>
      <c r="C11" t="s">
        <v>130</v>
      </c>
      <c r="D11" t="s">
        <v>121</v>
      </c>
      <c r="F11">
        <v>0.657304</v>
      </c>
      <c r="G11">
        <v>0.62929599999999997</v>
      </c>
      <c r="H11">
        <v>0.60349799999999998</v>
      </c>
      <c r="I11">
        <v>0.60575000000000001</v>
      </c>
      <c r="J11">
        <v>0.60949500000000001</v>
      </c>
      <c r="K11">
        <v>0.61388100000000001</v>
      </c>
      <c r="L11">
        <v>0.61824500000000004</v>
      </c>
      <c r="M11">
        <v>0.62029100000000004</v>
      </c>
      <c r="N11">
        <v>0.62100299999999997</v>
      </c>
      <c r="O11">
        <v>0.62098399999999998</v>
      </c>
      <c r="P11">
        <v>0.61383100000000002</v>
      </c>
      <c r="Q11">
        <v>0.60908399999999996</v>
      </c>
      <c r="R11">
        <v>0.606043</v>
      </c>
      <c r="S11">
        <v>0.60520099999999999</v>
      </c>
      <c r="T11">
        <v>0.60468100000000002</v>
      </c>
      <c r="U11">
        <v>0.60459499999999999</v>
      </c>
      <c r="V11">
        <v>0.60434600000000005</v>
      </c>
      <c r="W11">
        <v>0.60405500000000001</v>
      </c>
      <c r="X11">
        <v>0.60361299999999996</v>
      </c>
      <c r="Y11">
        <v>0.60314699999999999</v>
      </c>
      <c r="Z11">
        <v>0.60270100000000004</v>
      </c>
      <c r="AA11">
        <v>0.60221999999999998</v>
      </c>
      <c r="AB11">
        <v>0.60174899999999998</v>
      </c>
      <c r="AC11">
        <v>0.60131699999999999</v>
      </c>
      <c r="AD11">
        <v>0.60099000000000002</v>
      </c>
      <c r="AE11">
        <v>0.60053800000000002</v>
      </c>
      <c r="AF11">
        <v>0.60028199999999998</v>
      </c>
      <c r="AG11">
        <v>0.59997500000000004</v>
      </c>
      <c r="AH11">
        <v>0.59964300000000004</v>
      </c>
      <c r="AI11">
        <v>0.599221</v>
      </c>
      <c r="AJ11">
        <v>0.59878399999999998</v>
      </c>
      <c r="AK11" s="27">
        <v>-3.0000000000000001E-3</v>
      </c>
    </row>
    <row r="12" spans="1:37" x14ac:dyDescent="0.45">
      <c r="A12" s="38" t="s">
        <v>131</v>
      </c>
      <c r="B12" t="s">
        <v>132</v>
      </c>
      <c r="C12" t="s">
        <v>133</v>
      </c>
      <c r="D12" t="s">
        <v>121</v>
      </c>
      <c r="F12">
        <v>7.7910999999999994E-2</v>
      </c>
      <c r="G12">
        <v>7.4593999999999994E-2</v>
      </c>
      <c r="H12">
        <v>6.9611000000000006E-2</v>
      </c>
      <c r="I12">
        <v>7.0274000000000003E-2</v>
      </c>
      <c r="J12">
        <v>7.0992E-2</v>
      </c>
      <c r="K12">
        <v>7.1258000000000002E-2</v>
      </c>
      <c r="L12">
        <v>7.1108000000000005E-2</v>
      </c>
      <c r="M12">
        <v>7.0319999999999994E-2</v>
      </c>
      <c r="N12">
        <v>6.9462999999999997E-2</v>
      </c>
      <c r="O12">
        <v>6.8345000000000003E-2</v>
      </c>
      <c r="P12">
        <v>6.7112000000000005E-2</v>
      </c>
      <c r="Q12">
        <v>6.5821000000000005E-2</v>
      </c>
      <c r="R12">
        <v>6.4517000000000005E-2</v>
      </c>
      <c r="S12">
        <v>6.3118999999999995E-2</v>
      </c>
      <c r="T12">
        <v>6.1671999999999998E-2</v>
      </c>
      <c r="U12">
        <v>6.0176E-2</v>
      </c>
      <c r="V12">
        <v>5.8650000000000001E-2</v>
      </c>
      <c r="W12">
        <v>5.7284000000000002E-2</v>
      </c>
      <c r="X12">
        <v>5.6004999999999999E-2</v>
      </c>
      <c r="Y12">
        <v>5.4642999999999997E-2</v>
      </c>
      <c r="Z12">
        <v>5.3425E-2</v>
      </c>
      <c r="AA12">
        <v>5.2274000000000001E-2</v>
      </c>
      <c r="AB12">
        <v>5.1150000000000001E-2</v>
      </c>
      <c r="AC12">
        <v>5.0105999999999998E-2</v>
      </c>
      <c r="AD12">
        <v>4.8999000000000001E-2</v>
      </c>
      <c r="AE12">
        <v>4.7875000000000001E-2</v>
      </c>
      <c r="AF12">
        <v>4.6906999999999997E-2</v>
      </c>
      <c r="AG12">
        <v>4.5964999999999999E-2</v>
      </c>
      <c r="AH12">
        <v>4.4936999999999998E-2</v>
      </c>
      <c r="AI12">
        <v>4.3892E-2</v>
      </c>
      <c r="AJ12">
        <v>4.2840000000000003E-2</v>
      </c>
      <c r="AK12" s="27">
        <v>-0.02</v>
      </c>
    </row>
    <row r="13" spans="1:37" x14ac:dyDescent="0.45">
      <c r="A13" s="38" t="s">
        <v>134</v>
      </c>
      <c r="B13" t="s">
        <v>135</v>
      </c>
      <c r="C13" t="s">
        <v>136</v>
      </c>
      <c r="D13" t="s">
        <v>121</v>
      </c>
      <c r="F13">
        <v>0.54883400000000004</v>
      </c>
      <c r="G13">
        <v>0.53982300000000005</v>
      </c>
      <c r="H13">
        <v>0.49548700000000001</v>
      </c>
      <c r="I13">
        <v>0.49416399999999999</v>
      </c>
      <c r="J13">
        <v>0.49374000000000001</v>
      </c>
      <c r="K13">
        <v>0.49113600000000002</v>
      </c>
      <c r="L13">
        <v>0.48741499999999999</v>
      </c>
      <c r="M13">
        <v>0.48446</v>
      </c>
      <c r="N13">
        <v>0.482877</v>
      </c>
      <c r="O13">
        <v>0.48208499999999999</v>
      </c>
      <c r="P13">
        <v>0.48066799999999998</v>
      </c>
      <c r="Q13">
        <v>0.47896</v>
      </c>
      <c r="R13">
        <v>0.47799000000000003</v>
      </c>
      <c r="S13">
        <v>0.47778100000000001</v>
      </c>
      <c r="T13">
        <v>0.47835699999999998</v>
      </c>
      <c r="U13">
        <v>0.47923700000000002</v>
      </c>
      <c r="V13">
        <v>0.48048299999999999</v>
      </c>
      <c r="W13">
        <v>0.48191099999999998</v>
      </c>
      <c r="X13">
        <v>0.48367900000000003</v>
      </c>
      <c r="Y13">
        <v>0.48547699999999999</v>
      </c>
      <c r="Z13">
        <v>0.48678900000000003</v>
      </c>
      <c r="AA13">
        <v>0.48793599999999998</v>
      </c>
      <c r="AB13">
        <v>0.48905100000000001</v>
      </c>
      <c r="AC13">
        <v>0.490201</v>
      </c>
      <c r="AD13">
        <v>0.49152899999999999</v>
      </c>
      <c r="AE13">
        <v>0.49265599999999998</v>
      </c>
      <c r="AF13">
        <v>0.49385099999999998</v>
      </c>
      <c r="AG13">
        <v>0.49513099999999999</v>
      </c>
      <c r="AH13">
        <v>0.49669000000000002</v>
      </c>
      <c r="AI13">
        <v>0.49823299999999998</v>
      </c>
      <c r="AJ13">
        <v>0.49999500000000002</v>
      </c>
      <c r="AK13" s="27">
        <v>-3.0000000000000001E-3</v>
      </c>
    </row>
    <row r="14" spans="1:37" x14ac:dyDescent="0.45">
      <c r="A14" s="38" t="s">
        <v>137</v>
      </c>
      <c r="B14" t="s">
        <v>138</v>
      </c>
      <c r="C14" t="s">
        <v>139</v>
      </c>
      <c r="D14" t="s">
        <v>121</v>
      </c>
      <c r="F14">
        <v>1.3355090000000001</v>
      </c>
      <c r="G14">
        <v>1.2953619999999999</v>
      </c>
      <c r="H14">
        <v>1.2186349999999999</v>
      </c>
      <c r="I14">
        <v>1.2195579999999999</v>
      </c>
      <c r="J14">
        <v>1.2229159999999999</v>
      </c>
      <c r="K14">
        <v>1.2243360000000001</v>
      </c>
      <c r="L14">
        <v>1.224245</v>
      </c>
      <c r="M14">
        <v>1.2220299999999999</v>
      </c>
      <c r="N14">
        <v>1.2198310000000001</v>
      </c>
      <c r="O14">
        <v>1.2174799999999999</v>
      </c>
      <c r="P14">
        <v>1.2070190000000001</v>
      </c>
      <c r="Q14">
        <v>1.1987289999999999</v>
      </c>
      <c r="R14">
        <v>1.1929380000000001</v>
      </c>
      <c r="S14">
        <v>1.190123</v>
      </c>
      <c r="T14">
        <v>1.1883980000000001</v>
      </c>
      <c r="U14">
        <v>1.1874119999999999</v>
      </c>
      <c r="V14">
        <v>1.1866000000000001</v>
      </c>
      <c r="W14">
        <v>1.186096</v>
      </c>
      <c r="X14">
        <v>1.1858740000000001</v>
      </c>
      <c r="Y14">
        <v>1.185594</v>
      </c>
      <c r="Z14">
        <v>1.1849940000000001</v>
      </c>
      <c r="AA14">
        <v>1.184269</v>
      </c>
      <c r="AB14">
        <v>1.1835659999999999</v>
      </c>
      <c r="AC14">
        <v>1.1830259999999999</v>
      </c>
      <c r="AD14">
        <v>1.182734</v>
      </c>
      <c r="AE14">
        <v>1.182123</v>
      </c>
      <c r="AF14">
        <v>1.1819489999999999</v>
      </c>
      <c r="AG14">
        <v>1.1818340000000001</v>
      </c>
      <c r="AH14">
        <v>1.1819029999999999</v>
      </c>
      <c r="AI14">
        <v>1.181867</v>
      </c>
      <c r="AJ14">
        <v>1.1820470000000001</v>
      </c>
      <c r="AK14" s="27">
        <v>-4.0000000000000001E-3</v>
      </c>
    </row>
    <row r="15" spans="1:37" x14ac:dyDescent="0.45">
      <c r="A15" s="38" t="s">
        <v>140</v>
      </c>
      <c r="B15" t="s">
        <v>141</v>
      </c>
      <c r="C15" t="s">
        <v>142</v>
      </c>
      <c r="D15" t="s">
        <v>121</v>
      </c>
      <c r="F15">
        <v>0.77737199999999995</v>
      </c>
      <c r="G15">
        <v>0.75010299999999996</v>
      </c>
      <c r="H15">
        <v>0.72652899999999998</v>
      </c>
      <c r="I15">
        <v>0.72028999999999999</v>
      </c>
      <c r="J15">
        <v>0.69194100000000003</v>
      </c>
      <c r="K15">
        <v>0.66961000000000004</v>
      </c>
      <c r="L15">
        <v>0.61617</v>
      </c>
      <c r="M15">
        <v>0.61340700000000004</v>
      </c>
      <c r="N15">
        <v>0.61086499999999999</v>
      </c>
      <c r="O15">
        <v>0.615371</v>
      </c>
      <c r="P15">
        <v>0.59565299999999999</v>
      </c>
      <c r="Q15">
        <v>0.56779199999999996</v>
      </c>
      <c r="R15">
        <v>0.55227999999999999</v>
      </c>
      <c r="S15">
        <v>0.54934499999999997</v>
      </c>
      <c r="T15">
        <v>0.54893499999999995</v>
      </c>
      <c r="U15">
        <v>0.55163099999999998</v>
      </c>
      <c r="V15">
        <v>0.55143900000000001</v>
      </c>
      <c r="W15">
        <v>0.54645600000000005</v>
      </c>
      <c r="X15">
        <v>0.54328699999999996</v>
      </c>
      <c r="Y15">
        <v>0.54011200000000004</v>
      </c>
      <c r="Z15">
        <v>0.54378000000000004</v>
      </c>
      <c r="AA15">
        <v>0.54475200000000001</v>
      </c>
      <c r="AB15">
        <v>0.54231099999999999</v>
      </c>
      <c r="AC15">
        <v>0.54232400000000003</v>
      </c>
      <c r="AD15">
        <v>0.55069500000000005</v>
      </c>
      <c r="AE15">
        <v>0.56951700000000005</v>
      </c>
      <c r="AF15">
        <v>0.57947899999999997</v>
      </c>
      <c r="AG15">
        <v>0.57202900000000001</v>
      </c>
      <c r="AH15">
        <v>0.569577</v>
      </c>
      <c r="AI15">
        <v>0.57027899999999998</v>
      </c>
      <c r="AJ15">
        <v>0.56999500000000003</v>
      </c>
      <c r="AK15" s="27">
        <v>-0.01</v>
      </c>
    </row>
    <row r="16" spans="1:37" x14ac:dyDescent="0.45">
      <c r="A16" s="38" t="s">
        <v>143</v>
      </c>
      <c r="B16" t="s">
        <v>144</v>
      </c>
      <c r="C16" t="s">
        <v>145</v>
      </c>
      <c r="D16" t="s">
        <v>121</v>
      </c>
      <c r="F16">
        <v>2.1128809999999998</v>
      </c>
      <c r="G16">
        <v>2.0454659999999998</v>
      </c>
      <c r="H16">
        <v>1.945163</v>
      </c>
      <c r="I16">
        <v>1.9398470000000001</v>
      </c>
      <c r="J16">
        <v>1.914857</v>
      </c>
      <c r="K16">
        <v>1.8939459999999999</v>
      </c>
      <c r="L16">
        <v>1.8404149999999999</v>
      </c>
      <c r="M16">
        <v>1.8354379999999999</v>
      </c>
      <c r="N16">
        <v>1.8306960000000001</v>
      </c>
      <c r="O16">
        <v>1.832851</v>
      </c>
      <c r="P16">
        <v>1.8026720000000001</v>
      </c>
      <c r="Q16">
        <v>1.766521</v>
      </c>
      <c r="R16">
        <v>1.7452179999999999</v>
      </c>
      <c r="S16">
        <v>1.739468</v>
      </c>
      <c r="T16">
        <v>1.737333</v>
      </c>
      <c r="U16">
        <v>1.7390429999999999</v>
      </c>
      <c r="V16">
        <v>1.738038</v>
      </c>
      <c r="W16">
        <v>1.7325520000000001</v>
      </c>
      <c r="X16">
        <v>1.7291620000000001</v>
      </c>
      <c r="Y16">
        <v>1.725706</v>
      </c>
      <c r="Z16">
        <v>1.728774</v>
      </c>
      <c r="AA16">
        <v>1.7290220000000001</v>
      </c>
      <c r="AB16">
        <v>1.725876</v>
      </c>
      <c r="AC16">
        <v>1.7253499999999999</v>
      </c>
      <c r="AD16">
        <v>1.733428</v>
      </c>
      <c r="AE16">
        <v>1.751641</v>
      </c>
      <c r="AF16">
        <v>1.761428</v>
      </c>
      <c r="AG16">
        <v>1.7538629999999999</v>
      </c>
      <c r="AH16">
        <v>1.751479</v>
      </c>
      <c r="AI16">
        <v>1.7521469999999999</v>
      </c>
      <c r="AJ16">
        <v>1.7520420000000001</v>
      </c>
      <c r="AK16" s="27">
        <v>-6.0000000000000001E-3</v>
      </c>
    </row>
    <row r="17" spans="1:37" x14ac:dyDescent="0.45">
      <c r="AK17" s="27"/>
    </row>
    <row r="18" spans="1:37" x14ac:dyDescent="0.45">
      <c r="A18" s="1" t="s">
        <v>80</v>
      </c>
      <c r="C18" t="s">
        <v>146</v>
      </c>
    </row>
    <row r="19" spans="1:37" x14ac:dyDescent="0.45">
      <c r="A19" s="38" t="s">
        <v>118</v>
      </c>
      <c r="B19" t="s">
        <v>147</v>
      </c>
      <c r="C19" t="s">
        <v>148</v>
      </c>
      <c r="D19" t="s">
        <v>121</v>
      </c>
      <c r="F19">
        <v>2.3633999999999999E-2</v>
      </c>
      <c r="G19">
        <v>2.3820999999999998E-2</v>
      </c>
      <c r="H19">
        <v>2.3363999999999999E-2</v>
      </c>
      <c r="I19">
        <v>2.2959E-2</v>
      </c>
      <c r="J19">
        <v>2.2544000000000002E-2</v>
      </c>
      <c r="K19">
        <v>2.2128999999999999E-2</v>
      </c>
      <c r="L19">
        <v>2.2231000000000001E-2</v>
      </c>
      <c r="M19">
        <v>2.2345E-2</v>
      </c>
      <c r="N19">
        <v>2.2442E-2</v>
      </c>
      <c r="O19">
        <v>2.2554999999999999E-2</v>
      </c>
      <c r="P19">
        <v>2.2523000000000001E-2</v>
      </c>
      <c r="Q19">
        <v>2.264E-2</v>
      </c>
      <c r="R19">
        <v>2.2734999999999998E-2</v>
      </c>
      <c r="S19">
        <v>2.2856000000000001E-2</v>
      </c>
      <c r="T19">
        <v>2.2983E-2</v>
      </c>
      <c r="U19">
        <v>2.3109999999999999E-2</v>
      </c>
      <c r="V19">
        <v>2.3234000000000001E-2</v>
      </c>
      <c r="W19">
        <v>2.3356999999999999E-2</v>
      </c>
      <c r="X19">
        <v>2.3477999999999999E-2</v>
      </c>
      <c r="Y19">
        <v>2.3604E-2</v>
      </c>
      <c r="Z19">
        <v>2.3723000000000001E-2</v>
      </c>
      <c r="AA19">
        <v>2.3844000000000001E-2</v>
      </c>
      <c r="AB19">
        <v>2.3973999999999999E-2</v>
      </c>
      <c r="AC19">
        <v>2.4098999999999999E-2</v>
      </c>
      <c r="AD19">
        <v>2.4230999999999999E-2</v>
      </c>
      <c r="AE19">
        <v>2.4375000000000001E-2</v>
      </c>
      <c r="AF19">
        <v>2.4500000000000001E-2</v>
      </c>
      <c r="AG19">
        <v>2.4627E-2</v>
      </c>
      <c r="AH19">
        <v>2.4763E-2</v>
      </c>
      <c r="AI19">
        <v>2.4899999999999999E-2</v>
      </c>
      <c r="AJ19">
        <v>2.5037E-2</v>
      </c>
      <c r="AK19" s="27">
        <v>2E-3</v>
      </c>
    </row>
    <row r="20" spans="1:37" x14ac:dyDescent="0.45">
      <c r="A20" s="38" t="s">
        <v>149</v>
      </c>
      <c r="B20" t="s">
        <v>150</v>
      </c>
      <c r="C20" t="s">
        <v>151</v>
      </c>
      <c r="D20" t="s">
        <v>121</v>
      </c>
      <c r="F20">
        <v>5.9612999999999999E-2</v>
      </c>
      <c r="G20">
        <v>6.4895999999999995E-2</v>
      </c>
      <c r="H20">
        <v>6.5531000000000006E-2</v>
      </c>
      <c r="I20">
        <v>6.6164000000000001E-2</v>
      </c>
      <c r="J20">
        <v>6.6831000000000002E-2</v>
      </c>
      <c r="K20">
        <v>6.7489999999999994E-2</v>
      </c>
      <c r="L20">
        <v>6.7515000000000006E-2</v>
      </c>
      <c r="M20">
        <v>6.7569000000000004E-2</v>
      </c>
      <c r="N20">
        <v>6.7590999999999998E-2</v>
      </c>
      <c r="O20">
        <v>6.7640000000000006E-2</v>
      </c>
      <c r="P20">
        <v>6.7407999999999996E-2</v>
      </c>
      <c r="Q20">
        <v>6.7474000000000006E-2</v>
      </c>
      <c r="R20">
        <v>6.7484000000000002E-2</v>
      </c>
      <c r="S20">
        <v>6.7545999999999995E-2</v>
      </c>
      <c r="T20">
        <v>6.7607E-2</v>
      </c>
      <c r="U20">
        <v>6.7666000000000004E-2</v>
      </c>
      <c r="V20">
        <v>6.7725999999999995E-2</v>
      </c>
      <c r="W20">
        <v>6.7783999999999997E-2</v>
      </c>
      <c r="X20">
        <v>6.7835000000000006E-2</v>
      </c>
      <c r="Y20">
        <v>6.7907999999999996E-2</v>
      </c>
      <c r="Z20">
        <v>6.7948999999999996E-2</v>
      </c>
      <c r="AA20">
        <v>6.8007999999999999E-2</v>
      </c>
      <c r="AB20">
        <v>6.8072999999999995E-2</v>
      </c>
      <c r="AC20">
        <v>6.8130999999999997E-2</v>
      </c>
      <c r="AD20">
        <v>6.8203E-2</v>
      </c>
      <c r="AE20">
        <v>6.8279999999999993E-2</v>
      </c>
      <c r="AF20">
        <v>6.8330000000000002E-2</v>
      </c>
      <c r="AG20">
        <v>6.8400000000000002E-2</v>
      </c>
      <c r="AH20">
        <v>6.8469000000000002E-2</v>
      </c>
      <c r="AI20">
        <v>6.8543000000000007E-2</v>
      </c>
      <c r="AJ20">
        <v>6.8616999999999997E-2</v>
      </c>
      <c r="AK20" s="27">
        <v>5.0000000000000001E-3</v>
      </c>
    </row>
    <row r="21" spans="1:37" x14ac:dyDescent="0.45">
      <c r="A21" s="38" t="s">
        <v>20</v>
      </c>
      <c r="B21" t="s">
        <v>152</v>
      </c>
      <c r="C21" t="s">
        <v>153</v>
      </c>
      <c r="D21" t="s">
        <v>121</v>
      </c>
      <c r="F21">
        <v>6.2000000000000003E-5</v>
      </c>
      <c r="G21">
        <v>6.8999999999999997E-5</v>
      </c>
      <c r="H21">
        <v>6.9999999999999994E-5</v>
      </c>
      <c r="I21">
        <v>1.02E-4</v>
      </c>
      <c r="J21">
        <v>1.12E-4</v>
      </c>
      <c r="K21">
        <v>1.34E-4</v>
      </c>
      <c r="L21">
        <v>1.2400000000000001E-4</v>
      </c>
      <c r="M21">
        <v>1.1900000000000001E-4</v>
      </c>
      <c r="N21">
        <v>1.07E-4</v>
      </c>
      <c r="O21">
        <v>1.02E-4</v>
      </c>
      <c r="P21">
        <v>4.6999999999999997E-5</v>
      </c>
      <c r="Q21">
        <v>4.3000000000000002E-5</v>
      </c>
      <c r="R21">
        <v>3.1999999999999999E-5</v>
      </c>
      <c r="S21">
        <v>2.9E-5</v>
      </c>
      <c r="T21">
        <v>2.6999999999999999E-5</v>
      </c>
      <c r="U21">
        <v>2.5000000000000001E-5</v>
      </c>
      <c r="V21">
        <v>2.4000000000000001E-5</v>
      </c>
      <c r="W21">
        <v>2.0000000000000002E-5</v>
      </c>
      <c r="X21">
        <v>1.5999999999999999E-5</v>
      </c>
      <c r="Y21">
        <v>1.5999999999999999E-5</v>
      </c>
      <c r="Z21">
        <v>1.1E-5</v>
      </c>
      <c r="AA21">
        <v>7.9999999999999996E-6</v>
      </c>
      <c r="AB21">
        <v>6.0000000000000002E-6</v>
      </c>
      <c r="AC21">
        <v>9.9999999999999995E-7</v>
      </c>
      <c r="AD21">
        <v>9.9999999999999995E-7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154</v>
      </c>
    </row>
    <row r="22" spans="1:37" x14ac:dyDescent="0.45">
      <c r="A22" s="38" t="s">
        <v>122</v>
      </c>
      <c r="B22" t="s">
        <v>155</v>
      </c>
      <c r="C22" t="s">
        <v>156</v>
      </c>
      <c r="D22" t="s">
        <v>121</v>
      </c>
      <c r="F22">
        <v>3.8855000000000001E-2</v>
      </c>
      <c r="G22">
        <v>4.0336999999999998E-2</v>
      </c>
      <c r="H22">
        <v>4.4538000000000001E-2</v>
      </c>
      <c r="I22">
        <v>4.3965999999999998E-2</v>
      </c>
      <c r="J22">
        <v>4.3462000000000001E-2</v>
      </c>
      <c r="K22">
        <v>4.3117000000000003E-2</v>
      </c>
      <c r="L22">
        <v>4.3194000000000003E-2</v>
      </c>
      <c r="M22">
        <v>4.3199000000000001E-2</v>
      </c>
      <c r="N22">
        <v>4.3040000000000002E-2</v>
      </c>
      <c r="O22">
        <v>4.2902999999999997E-2</v>
      </c>
      <c r="P22">
        <v>4.2262000000000001E-2</v>
      </c>
      <c r="Q22">
        <v>4.1817E-2</v>
      </c>
      <c r="R22">
        <v>4.1503999999999999E-2</v>
      </c>
      <c r="S22">
        <v>4.1401E-2</v>
      </c>
      <c r="T22">
        <v>4.1341000000000003E-2</v>
      </c>
      <c r="U22">
        <v>4.1320999999999997E-2</v>
      </c>
      <c r="V22">
        <v>4.1306000000000002E-2</v>
      </c>
      <c r="W22">
        <v>4.1258999999999997E-2</v>
      </c>
      <c r="X22">
        <v>4.1194000000000001E-2</v>
      </c>
      <c r="Y22">
        <v>4.1175999999999997E-2</v>
      </c>
      <c r="Z22">
        <v>4.1109E-2</v>
      </c>
      <c r="AA22">
        <v>4.1035000000000002E-2</v>
      </c>
      <c r="AB22">
        <v>4.0974999999999998E-2</v>
      </c>
      <c r="AC22">
        <v>4.0915E-2</v>
      </c>
      <c r="AD22">
        <v>4.0902000000000001E-2</v>
      </c>
      <c r="AE22">
        <v>4.0890999999999997E-2</v>
      </c>
      <c r="AF22">
        <v>4.0853E-2</v>
      </c>
      <c r="AG22">
        <v>4.0801999999999998E-2</v>
      </c>
      <c r="AH22">
        <v>4.0794999999999998E-2</v>
      </c>
      <c r="AI22">
        <v>4.0787999999999998E-2</v>
      </c>
      <c r="AJ22">
        <v>4.0800999999999997E-2</v>
      </c>
      <c r="AK22" s="27">
        <v>2E-3</v>
      </c>
    </row>
    <row r="23" spans="1:37" x14ac:dyDescent="0.45">
      <c r="A23" s="38" t="s">
        <v>157</v>
      </c>
      <c r="B23" t="s">
        <v>158</v>
      </c>
      <c r="C23" t="s">
        <v>159</v>
      </c>
      <c r="D23" t="s">
        <v>121</v>
      </c>
      <c r="F23">
        <v>0</v>
      </c>
      <c r="G23">
        <v>0</v>
      </c>
      <c r="H23">
        <v>0</v>
      </c>
      <c r="I23">
        <v>0</v>
      </c>
      <c r="J23">
        <v>3.3000000000000003E-5</v>
      </c>
      <c r="K23">
        <v>1.36E-4</v>
      </c>
      <c r="L23">
        <v>8.8999999999999995E-5</v>
      </c>
      <c r="M23">
        <v>8.0000000000000007E-5</v>
      </c>
      <c r="N23">
        <v>6.0000000000000002E-5</v>
      </c>
      <c r="O23">
        <v>5.3999999999999998E-5</v>
      </c>
      <c r="P23">
        <v>3.6999999999999998E-5</v>
      </c>
      <c r="Q23">
        <v>3.6999999999999998E-5</v>
      </c>
      <c r="R23">
        <v>3.1999999999999999E-5</v>
      </c>
      <c r="S23">
        <v>3.4E-5</v>
      </c>
      <c r="T23">
        <v>3.4999999999999997E-5</v>
      </c>
      <c r="U23">
        <v>3.6000000000000001E-5</v>
      </c>
      <c r="V23">
        <v>3.8999999999999999E-5</v>
      </c>
      <c r="W23">
        <v>3.8999999999999999E-5</v>
      </c>
      <c r="X23">
        <v>3.4999999999999997E-5</v>
      </c>
      <c r="Y23">
        <v>4.1999999999999998E-5</v>
      </c>
      <c r="Z23">
        <v>3.0000000000000001E-5</v>
      </c>
      <c r="AA23">
        <v>2.8E-5</v>
      </c>
      <c r="AB23">
        <v>3.0000000000000001E-5</v>
      </c>
      <c r="AC23">
        <v>2.8E-5</v>
      </c>
      <c r="AD23">
        <v>3.1999999999999999E-5</v>
      </c>
      <c r="AE23">
        <v>3.6999999999999998E-5</v>
      </c>
      <c r="AF23">
        <v>3.6999999999999998E-5</v>
      </c>
      <c r="AG23">
        <v>4.0000000000000003E-5</v>
      </c>
      <c r="AH23">
        <v>4.3000000000000002E-5</v>
      </c>
      <c r="AI23">
        <v>4.6999999999999997E-5</v>
      </c>
      <c r="AJ23">
        <v>5.0000000000000002E-5</v>
      </c>
      <c r="AK23" t="s">
        <v>154</v>
      </c>
    </row>
    <row r="24" spans="1:37" x14ac:dyDescent="0.45">
      <c r="A24" s="38" t="s">
        <v>125</v>
      </c>
      <c r="B24" t="s">
        <v>160</v>
      </c>
      <c r="C24" t="s">
        <v>161</v>
      </c>
      <c r="D24" t="s">
        <v>121</v>
      </c>
      <c r="F24">
        <v>0.12216399999999999</v>
      </c>
      <c r="G24">
        <v>0.12912299999999999</v>
      </c>
      <c r="H24">
        <v>0.13350400000000001</v>
      </c>
      <c r="I24">
        <v>0.133191</v>
      </c>
      <c r="J24">
        <v>0.13298199999999999</v>
      </c>
      <c r="K24">
        <v>0.13300699999999999</v>
      </c>
      <c r="L24">
        <v>0.13315299999999999</v>
      </c>
      <c r="M24">
        <v>0.13331200000000001</v>
      </c>
      <c r="N24">
        <v>0.133241</v>
      </c>
      <c r="O24">
        <v>0.13325400000000001</v>
      </c>
      <c r="P24">
        <v>0.13227700000000001</v>
      </c>
      <c r="Q24">
        <v>0.13200999999999999</v>
      </c>
      <c r="R24">
        <v>0.13178699999999999</v>
      </c>
      <c r="S24">
        <v>0.13186600000000001</v>
      </c>
      <c r="T24">
        <v>0.131994</v>
      </c>
      <c r="U24">
        <v>0.132159</v>
      </c>
      <c r="V24">
        <v>0.132328</v>
      </c>
      <c r="W24">
        <v>0.13245899999999999</v>
      </c>
      <c r="X24">
        <v>0.13255800000000001</v>
      </c>
      <c r="Y24">
        <v>0.132746</v>
      </c>
      <c r="Z24">
        <v>0.132822</v>
      </c>
      <c r="AA24">
        <v>0.13292200000000001</v>
      </c>
      <c r="AB24">
        <v>0.13305800000000001</v>
      </c>
      <c r="AC24">
        <v>0.13317499999999999</v>
      </c>
      <c r="AD24">
        <v>0.13336999999999999</v>
      </c>
      <c r="AE24">
        <v>0.13358300000000001</v>
      </c>
      <c r="AF24">
        <v>0.13372100000000001</v>
      </c>
      <c r="AG24">
        <v>0.13386899999999999</v>
      </c>
      <c r="AH24">
        <v>0.13406999999999999</v>
      </c>
      <c r="AI24">
        <v>0.13427800000000001</v>
      </c>
      <c r="AJ24">
        <v>0.13450500000000001</v>
      </c>
      <c r="AK24" s="27">
        <v>3.0000000000000001E-3</v>
      </c>
    </row>
    <row r="25" spans="1:37" x14ac:dyDescent="0.45">
      <c r="A25" s="38" t="s">
        <v>128</v>
      </c>
      <c r="B25" t="s">
        <v>162</v>
      </c>
      <c r="C25" t="s">
        <v>163</v>
      </c>
      <c r="D25" t="s">
        <v>121</v>
      </c>
      <c r="F25">
        <v>0.35959099999999999</v>
      </c>
      <c r="G25">
        <v>0.35732799999999998</v>
      </c>
      <c r="H25">
        <v>0.344001</v>
      </c>
      <c r="I25">
        <v>0.35878399999999999</v>
      </c>
      <c r="J25">
        <v>0.36777900000000002</v>
      </c>
      <c r="K25">
        <v>0.37628699999999998</v>
      </c>
      <c r="L25">
        <v>0.37837100000000001</v>
      </c>
      <c r="M25">
        <v>0.37962499999999999</v>
      </c>
      <c r="N25">
        <v>0.380382</v>
      </c>
      <c r="O25">
        <v>0.380776</v>
      </c>
      <c r="P25">
        <v>0.37292599999999998</v>
      </c>
      <c r="Q25">
        <v>0.368591</v>
      </c>
      <c r="R25">
        <v>0.36640899999999998</v>
      </c>
      <c r="S25">
        <v>0.36672399999999999</v>
      </c>
      <c r="T25">
        <v>0.36738599999999999</v>
      </c>
      <c r="U25">
        <v>0.36837900000000001</v>
      </c>
      <c r="V25">
        <v>0.36935299999999999</v>
      </c>
      <c r="W25">
        <v>0.37033500000000003</v>
      </c>
      <c r="X25">
        <v>0.37117600000000001</v>
      </c>
      <c r="Y25">
        <v>0.372027</v>
      </c>
      <c r="Z25">
        <v>0.37288399999999999</v>
      </c>
      <c r="AA25">
        <v>0.37391000000000002</v>
      </c>
      <c r="AB25">
        <v>0.37493199999999999</v>
      </c>
      <c r="AC25">
        <v>0.375911</v>
      </c>
      <c r="AD25">
        <v>0.37689899999999998</v>
      </c>
      <c r="AE25">
        <v>0.377722</v>
      </c>
      <c r="AF25">
        <v>0.37858999999999998</v>
      </c>
      <c r="AG25">
        <v>0.37932300000000002</v>
      </c>
      <c r="AH25">
        <v>0.37995899999999999</v>
      </c>
      <c r="AI25">
        <v>0.38041999999999998</v>
      </c>
      <c r="AJ25">
        <v>0.38079099999999999</v>
      </c>
      <c r="AK25" s="27">
        <v>2E-3</v>
      </c>
    </row>
    <row r="26" spans="1:37" x14ac:dyDescent="0.45">
      <c r="A26" s="38" t="s">
        <v>164</v>
      </c>
      <c r="B26" t="s">
        <v>165</v>
      </c>
      <c r="C26" t="s">
        <v>166</v>
      </c>
      <c r="D26" t="s">
        <v>121</v>
      </c>
      <c r="F26">
        <v>6.3610000000000003E-3</v>
      </c>
      <c r="G26">
        <v>5.7739999999999996E-3</v>
      </c>
      <c r="H26">
        <v>5.182E-3</v>
      </c>
      <c r="I26">
        <v>5.182E-3</v>
      </c>
      <c r="J26">
        <v>5.182E-3</v>
      </c>
      <c r="K26">
        <v>5.182E-3</v>
      </c>
      <c r="L26">
        <v>5.182E-3</v>
      </c>
      <c r="M26">
        <v>5.182E-3</v>
      </c>
      <c r="N26">
        <v>5.182E-3</v>
      </c>
      <c r="O26">
        <v>5.182E-3</v>
      </c>
      <c r="P26">
        <v>5.182E-3</v>
      </c>
      <c r="Q26">
        <v>5.182E-3</v>
      </c>
      <c r="R26">
        <v>5.182E-3</v>
      </c>
      <c r="S26">
        <v>5.182E-3</v>
      </c>
      <c r="T26">
        <v>5.182E-3</v>
      </c>
      <c r="U26">
        <v>5.182E-3</v>
      </c>
      <c r="V26">
        <v>5.182E-3</v>
      </c>
      <c r="W26">
        <v>5.182E-3</v>
      </c>
      <c r="X26">
        <v>5.182E-3</v>
      </c>
      <c r="Y26">
        <v>5.182E-3</v>
      </c>
      <c r="Z26">
        <v>5.182E-3</v>
      </c>
      <c r="AA26">
        <v>5.182E-3</v>
      </c>
      <c r="AB26">
        <v>5.182E-3</v>
      </c>
      <c r="AC26">
        <v>5.182E-3</v>
      </c>
      <c r="AD26">
        <v>5.182E-3</v>
      </c>
      <c r="AE26">
        <v>5.182E-3</v>
      </c>
      <c r="AF26">
        <v>5.182E-3</v>
      </c>
      <c r="AG26">
        <v>5.182E-3</v>
      </c>
      <c r="AH26">
        <v>5.182E-3</v>
      </c>
      <c r="AI26">
        <v>5.182E-3</v>
      </c>
      <c r="AJ26">
        <v>5.182E-3</v>
      </c>
      <c r="AK26" s="27">
        <v>-7.0000000000000001E-3</v>
      </c>
    </row>
    <row r="27" spans="1:37" x14ac:dyDescent="0.45">
      <c r="A27" s="38" t="s">
        <v>131</v>
      </c>
      <c r="B27" t="s">
        <v>167</v>
      </c>
      <c r="C27" t="s">
        <v>168</v>
      </c>
      <c r="D27" t="s">
        <v>121</v>
      </c>
      <c r="F27">
        <v>2.8903999999999999E-2</v>
      </c>
      <c r="G27">
        <v>2.8903999999999999E-2</v>
      </c>
      <c r="H27">
        <v>2.8903999999999999E-2</v>
      </c>
      <c r="I27">
        <v>2.8903999999999999E-2</v>
      </c>
      <c r="J27">
        <v>2.8903999999999999E-2</v>
      </c>
      <c r="K27">
        <v>2.8903999999999999E-2</v>
      </c>
      <c r="L27">
        <v>2.8903999999999999E-2</v>
      </c>
      <c r="M27">
        <v>2.8903999999999999E-2</v>
      </c>
      <c r="N27">
        <v>2.8903999999999999E-2</v>
      </c>
      <c r="O27">
        <v>2.8903999999999999E-2</v>
      </c>
      <c r="P27">
        <v>2.8903999999999999E-2</v>
      </c>
      <c r="Q27">
        <v>2.8903999999999999E-2</v>
      </c>
      <c r="R27">
        <v>2.8903999999999999E-2</v>
      </c>
      <c r="S27">
        <v>2.8903999999999999E-2</v>
      </c>
      <c r="T27">
        <v>2.8903999999999999E-2</v>
      </c>
      <c r="U27">
        <v>2.8903999999999999E-2</v>
      </c>
      <c r="V27">
        <v>2.8903999999999999E-2</v>
      </c>
      <c r="W27">
        <v>2.8903999999999999E-2</v>
      </c>
      <c r="X27">
        <v>2.8903999999999999E-2</v>
      </c>
      <c r="Y27">
        <v>2.8903999999999999E-2</v>
      </c>
      <c r="Z27">
        <v>2.8903999999999999E-2</v>
      </c>
      <c r="AA27">
        <v>2.8903999999999999E-2</v>
      </c>
      <c r="AB27">
        <v>2.8903999999999999E-2</v>
      </c>
      <c r="AC27">
        <v>2.8903999999999999E-2</v>
      </c>
      <c r="AD27">
        <v>2.8903999999999999E-2</v>
      </c>
      <c r="AE27">
        <v>2.8903999999999999E-2</v>
      </c>
      <c r="AF27">
        <v>2.8903999999999999E-2</v>
      </c>
      <c r="AG27">
        <v>2.8903999999999999E-2</v>
      </c>
      <c r="AH27">
        <v>2.8903999999999999E-2</v>
      </c>
      <c r="AI27">
        <v>2.8903999999999999E-2</v>
      </c>
      <c r="AJ27">
        <v>2.8903999999999999E-2</v>
      </c>
      <c r="AK27" s="27">
        <v>0</v>
      </c>
    </row>
    <row r="28" spans="1:37" x14ac:dyDescent="0.45">
      <c r="A28" s="38" t="s">
        <v>134</v>
      </c>
      <c r="B28" t="s">
        <v>169</v>
      </c>
      <c r="C28" t="s">
        <v>170</v>
      </c>
      <c r="D28" t="s">
        <v>121</v>
      </c>
      <c r="F28">
        <v>0.52147100000000002</v>
      </c>
      <c r="G28">
        <v>0.51640600000000003</v>
      </c>
      <c r="H28">
        <v>0.52814700000000003</v>
      </c>
      <c r="I28">
        <v>0.53651700000000002</v>
      </c>
      <c r="J28">
        <v>0.54749999999999999</v>
      </c>
      <c r="K28">
        <v>0.55493800000000004</v>
      </c>
      <c r="L28">
        <v>0.55179900000000004</v>
      </c>
      <c r="M28">
        <v>0.55110800000000004</v>
      </c>
      <c r="N28">
        <v>0.55184999999999995</v>
      </c>
      <c r="O28">
        <v>0.55318400000000001</v>
      </c>
      <c r="P28">
        <v>0.55102600000000002</v>
      </c>
      <c r="Q28">
        <v>0.54954000000000003</v>
      </c>
      <c r="R28">
        <v>0.55052800000000002</v>
      </c>
      <c r="S28">
        <v>0.55230999999999997</v>
      </c>
      <c r="T28">
        <v>0.55498400000000003</v>
      </c>
      <c r="U28">
        <v>0.55764400000000003</v>
      </c>
      <c r="V28">
        <v>0.56047800000000003</v>
      </c>
      <c r="W28">
        <v>0.56444499999999997</v>
      </c>
      <c r="X28">
        <v>0.56918000000000002</v>
      </c>
      <c r="Y28">
        <v>0.57419399999999998</v>
      </c>
      <c r="Z28">
        <v>0.578739</v>
      </c>
      <c r="AA28">
        <v>0.58423199999999997</v>
      </c>
      <c r="AB28">
        <v>0.58974499999999996</v>
      </c>
      <c r="AC28">
        <v>0.59656299999999995</v>
      </c>
      <c r="AD28">
        <v>0.60375100000000004</v>
      </c>
      <c r="AE28">
        <v>0.61119999999999997</v>
      </c>
      <c r="AF28">
        <v>0.61864600000000003</v>
      </c>
      <c r="AG28">
        <v>0.62774099999999999</v>
      </c>
      <c r="AH28">
        <v>0.63734500000000005</v>
      </c>
      <c r="AI28">
        <v>0.64774100000000001</v>
      </c>
      <c r="AJ28">
        <v>0.65895000000000004</v>
      </c>
      <c r="AK28" s="27">
        <v>8.0000000000000002E-3</v>
      </c>
    </row>
    <row r="29" spans="1:37" x14ac:dyDescent="0.45">
      <c r="A29" s="38" t="s">
        <v>137</v>
      </c>
      <c r="B29" t="s">
        <v>171</v>
      </c>
      <c r="C29" t="s">
        <v>172</v>
      </c>
      <c r="D29" t="s">
        <v>121</v>
      </c>
      <c r="F29">
        <v>1.0384910000000001</v>
      </c>
      <c r="G29">
        <v>1.0375350000000001</v>
      </c>
      <c r="H29">
        <v>1.0397380000000001</v>
      </c>
      <c r="I29">
        <v>1.0625770000000001</v>
      </c>
      <c r="J29">
        <v>1.0823469999999999</v>
      </c>
      <c r="K29">
        <v>1.098317</v>
      </c>
      <c r="L29">
        <v>1.0974090000000001</v>
      </c>
      <c r="M29">
        <v>1.098131</v>
      </c>
      <c r="N29">
        <v>1.099558</v>
      </c>
      <c r="O29">
        <v>1.1013010000000001</v>
      </c>
      <c r="P29">
        <v>1.0903149999999999</v>
      </c>
      <c r="Q29">
        <v>1.0842259999999999</v>
      </c>
      <c r="R29">
        <v>1.0828089999999999</v>
      </c>
      <c r="S29">
        <v>1.084986</v>
      </c>
      <c r="T29">
        <v>1.0884499999999999</v>
      </c>
      <c r="U29">
        <v>1.0922670000000001</v>
      </c>
      <c r="V29">
        <v>1.0962449999999999</v>
      </c>
      <c r="W29">
        <v>1.1013250000000001</v>
      </c>
      <c r="X29">
        <v>1.107</v>
      </c>
      <c r="Y29">
        <v>1.1130530000000001</v>
      </c>
      <c r="Z29">
        <v>1.1185309999999999</v>
      </c>
      <c r="AA29">
        <v>1.1251500000000001</v>
      </c>
      <c r="AB29">
        <v>1.131821</v>
      </c>
      <c r="AC29">
        <v>1.1397349999999999</v>
      </c>
      <c r="AD29">
        <v>1.1481060000000001</v>
      </c>
      <c r="AE29">
        <v>1.1565920000000001</v>
      </c>
      <c r="AF29">
        <v>1.1650430000000001</v>
      </c>
      <c r="AG29">
        <v>1.1750179999999999</v>
      </c>
      <c r="AH29">
        <v>1.18546</v>
      </c>
      <c r="AI29">
        <v>1.1965239999999999</v>
      </c>
      <c r="AJ29">
        <v>1.208332</v>
      </c>
      <c r="AK29" s="27">
        <v>5.0000000000000001E-3</v>
      </c>
    </row>
    <row r="30" spans="1:37" x14ac:dyDescent="0.45">
      <c r="A30" s="38" t="s">
        <v>140</v>
      </c>
      <c r="B30" t="s">
        <v>173</v>
      </c>
      <c r="C30" t="s">
        <v>174</v>
      </c>
      <c r="D30" t="s">
        <v>121</v>
      </c>
      <c r="F30">
        <v>0.73861500000000002</v>
      </c>
      <c r="G30">
        <v>0.71756399999999998</v>
      </c>
      <c r="H30">
        <v>0.77441800000000005</v>
      </c>
      <c r="I30">
        <v>0.78202400000000005</v>
      </c>
      <c r="J30">
        <v>0.76728200000000002</v>
      </c>
      <c r="K30">
        <v>0.75659799999999999</v>
      </c>
      <c r="L30">
        <v>0.69756099999999999</v>
      </c>
      <c r="M30">
        <v>0.69779400000000003</v>
      </c>
      <c r="N30">
        <v>0.69811900000000005</v>
      </c>
      <c r="O30">
        <v>0.70612799999999998</v>
      </c>
      <c r="P30">
        <v>0.68284199999999995</v>
      </c>
      <c r="Q30">
        <v>0.65146300000000001</v>
      </c>
      <c r="R30">
        <v>0.63609199999999999</v>
      </c>
      <c r="S30">
        <v>0.63503799999999999</v>
      </c>
      <c r="T30">
        <v>0.63686699999999996</v>
      </c>
      <c r="U30">
        <v>0.64188199999999995</v>
      </c>
      <c r="V30">
        <v>0.64324599999999998</v>
      </c>
      <c r="W30">
        <v>0.64004399999999995</v>
      </c>
      <c r="X30">
        <v>0.63932599999999995</v>
      </c>
      <c r="Y30">
        <v>0.63881399999999999</v>
      </c>
      <c r="Z30">
        <v>0.64649599999999996</v>
      </c>
      <c r="AA30">
        <v>0.65226200000000001</v>
      </c>
      <c r="AB30">
        <v>0.65397099999999997</v>
      </c>
      <c r="AC30">
        <v>0.659995</v>
      </c>
      <c r="AD30">
        <v>0.67642500000000005</v>
      </c>
      <c r="AE30">
        <v>0.70655699999999999</v>
      </c>
      <c r="AF30">
        <v>0.72591099999999997</v>
      </c>
      <c r="AG30">
        <v>0.72523499999999996</v>
      </c>
      <c r="AH30">
        <v>0.73087199999999997</v>
      </c>
      <c r="AI30">
        <v>0.74140700000000004</v>
      </c>
      <c r="AJ30">
        <v>0.75120399999999998</v>
      </c>
      <c r="AK30" s="27">
        <v>1E-3</v>
      </c>
    </row>
    <row r="31" spans="1:37" x14ac:dyDescent="0.45">
      <c r="A31" s="38" t="s">
        <v>143</v>
      </c>
      <c r="B31" t="s">
        <v>175</v>
      </c>
      <c r="C31" t="s">
        <v>176</v>
      </c>
      <c r="D31" t="s">
        <v>121</v>
      </c>
      <c r="F31">
        <v>1.7771060000000001</v>
      </c>
      <c r="G31">
        <v>1.755099</v>
      </c>
      <c r="H31">
        <v>1.814155</v>
      </c>
      <c r="I31">
        <v>1.8446</v>
      </c>
      <c r="J31">
        <v>1.849629</v>
      </c>
      <c r="K31">
        <v>1.8549150000000001</v>
      </c>
      <c r="L31">
        <v>1.79497</v>
      </c>
      <c r="M31">
        <v>1.795925</v>
      </c>
      <c r="N31">
        <v>1.797677</v>
      </c>
      <c r="O31">
        <v>1.807428</v>
      </c>
      <c r="P31">
        <v>1.7731570000000001</v>
      </c>
      <c r="Q31">
        <v>1.735689</v>
      </c>
      <c r="R31">
        <v>1.718901</v>
      </c>
      <c r="S31">
        <v>1.720024</v>
      </c>
      <c r="T31">
        <v>1.725317</v>
      </c>
      <c r="U31">
        <v>1.7341489999999999</v>
      </c>
      <c r="V31">
        <v>1.7394909999999999</v>
      </c>
      <c r="W31">
        <v>1.7413689999999999</v>
      </c>
      <c r="X31">
        <v>1.7463249999999999</v>
      </c>
      <c r="Y31">
        <v>1.7518670000000001</v>
      </c>
      <c r="Z31">
        <v>1.7650269999999999</v>
      </c>
      <c r="AA31">
        <v>1.777412</v>
      </c>
      <c r="AB31">
        <v>1.7857909999999999</v>
      </c>
      <c r="AC31">
        <v>1.799731</v>
      </c>
      <c r="AD31">
        <v>1.8245309999999999</v>
      </c>
      <c r="AE31">
        <v>1.863148</v>
      </c>
      <c r="AF31">
        <v>1.890954</v>
      </c>
      <c r="AG31">
        <v>1.900253</v>
      </c>
      <c r="AH31">
        <v>1.9163319999999999</v>
      </c>
      <c r="AI31">
        <v>1.9379310000000001</v>
      </c>
      <c r="AJ31">
        <v>1.9595359999999999</v>
      </c>
      <c r="AK31" s="27">
        <v>3.0000000000000001E-3</v>
      </c>
    </row>
    <row r="32" spans="1:37" x14ac:dyDescent="0.45">
      <c r="AK32" s="27"/>
    </row>
    <row r="33" spans="1:37" x14ac:dyDescent="0.45">
      <c r="A33" s="1" t="s">
        <v>81</v>
      </c>
      <c r="C33" t="s">
        <v>177</v>
      </c>
    </row>
    <row r="34" spans="1:37" x14ac:dyDescent="0.45">
      <c r="A34" s="38" t="s">
        <v>178</v>
      </c>
      <c r="B34" t="s">
        <v>179</v>
      </c>
      <c r="C34" t="s">
        <v>180</v>
      </c>
      <c r="D34" t="s">
        <v>121</v>
      </c>
      <c r="F34">
        <v>3.7649000000000002E-2</v>
      </c>
      <c r="G34">
        <v>3.3170999999999999E-2</v>
      </c>
      <c r="H34">
        <v>2.9212999999999999E-2</v>
      </c>
      <c r="I34">
        <v>2.9829000000000001E-2</v>
      </c>
      <c r="J34">
        <v>2.9728000000000001E-2</v>
      </c>
      <c r="K34">
        <v>2.9978999999999999E-2</v>
      </c>
      <c r="L34">
        <v>3.0155000000000001E-2</v>
      </c>
      <c r="M34">
        <v>3.0388999999999999E-2</v>
      </c>
      <c r="N34">
        <v>3.0546E-2</v>
      </c>
      <c r="O34">
        <v>3.0790999999999999E-2</v>
      </c>
      <c r="P34">
        <v>3.1189000000000001E-2</v>
      </c>
      <c r="Q34">
        <v>3.1468000000000003E-2</v>
      </c>
      <c r="R34">
        <v>3.1773999999999997E-2</v>
      </c>
      <c r="S34">
        <v>3.2112000000000002E-2</v>
      </c>
      <c r="T34">
        <v>3.2481999999999997E-2</v>
      </c>
      <c r="U34">
        <v>3.2842000000000003E-2</v>
      </c>
      <c r="V34">
        <v>3.3133999999999997E-2</v>
      </c>
      <c r="W34">
        <v>3.3410000000000002E-2</v>
      </c>
      <c r="X34">
        <v>3.3710999999999998E-2</v>
      </c>
      <c r="Y34">
        <v>3.3993000000000002E-2</v>
      </c>
      <c r="Z34">
        <v>3.4182999999999998E-2</v>
      </c>
      <c r="AA34">
        <v>3.4491000000000001E-2</v>
      </c>
      <c r="AB34">
        <v>3.4882000000000003E-2</v>
      </c>
      <c r="AC34">
        <v>3.5262000000000002E-2</v>
      </c>
      <c r="AD34">
        <v>3.5645999999999997E-2</v>
      </c>
      <c r="AE34">
        <v>3.6082999999999997E-2</v>
      </c>
      <c r="AF34">
        <v>3.6437999999999998E-2</v>
      </c>
      <c r="AG34">
        <v>3.6812999999999999E-2</v>
      </c>
      <c r="AH34">
        <v>3.7231E-2</v>
      </c>
      <c r="AI34">
        <v>3.7745000000000001E-2</v>
      </c>
      <c r="AJ34">
        <v>3.8247999999999997E-2</v>
      </c>
      <c r="AK34" s="27">
        <v>1E-3</v>
      </c>
    </row>
    <row r="35" spans="1:37" x14ac:dyDescent="0.45">
      <c r="A35" s="38" t="s">
        <v>149</v>
      </c>
      <c r="B35" t="s">
        <v>181</v>
      </c>
      <c r="C35" t="s">
        <v>182</v>
      </c>
      <c r="D35" t="s">
        <v>121</v>
      </c>
      <c r="F35">
        <v>3.6609999999999997E-2</v>
      </c>
      <c r="G35">
        <v>4.0425999999999997E-2</v>
      </c>
      <c r="H35">
        <v>4.1623E-2</v>
      </c>
      <c r="I35">
        <v>4.2671000000000001E-2</v>
      </c>
      <c r="J35">
        <v>4.3560000000000001E-2</v>
      </c>
      <c r="K35">
        <v>4.4444999999999998E-2</v>
      </c>
      <c r="L35">
        <v>4.5137999999999998E-2</v>
      </c>
      <c r="M35">
        <v>4.573E-2</v>
      </c>
      <c r="N35">
        <v>4.6274999999999997E-2</v>
      </c>
      <c r="O35">
        <v>4.6796999999999998E-2</v>
      </c>
      <c r="P35">
        <v>4.7382000000000001E-2</v>
      </c>
      <c r="Q35">
        <v>4.8016999999999997E-2</v>
      </c>
      <c r="R35">
        <v>4.8599999999999997E-2</v>
      </c>
      <c r="S35">
        <v>4.9232999999999999E-2</v>
      </c>
      <c r="T35">
        <v>4.9917999999999997E-2</v>
      </c>
      <c r="U35">
        <v>5.0582000000000002E-2</v>
      </c>
      <c r="V35">
        <v>5.1187999999999997E-2</v>
      </c>
      <c r="W35">
        <v>5.1762000000000002E-2</v>
      </c>
      <c r="X35">
        <v>5.2375999999999999E-2</v>
      </c>
      <c r="Y35">
        <v>5.3009000000000001E-2</v>
      </c>
      <c r="Z35">
        <v>5.3727999999999998E-2</v>
      </c>
      <c r="AA35">
        <v>5.4489999999999997E-2</v>
      </c>
      <c r="AB35">
        <v>5.5233999999999998E-2</v>
      </c>
      <c r="AC35">
        <v>5.6030999999999997E-2</v>
      </c>
      <c r="AD35">
        <v>5.6848999999999997E-2</v>
      </c>
      <c r="AE35">
        <v>5.7652000000000002E-2</v>
      </c>
      <c r="AF35">
        <v>5.8464000000000002E-2</v>
      </c>
      <c r="AG35">
        <v>5.9270000000000003E-2</v>
      </c>
      <c r="AH35">
        <v>6.0109000000000003E-2</v>
      </c>
      <c r="AI35">
        <v>6.0985999999999999E-2</v>
      </c>
      <c r="AJ35">
        <v>6.1882E-2</v>
      </c>
      <c r="AK35" s="27">
        <v>1.7999999999999999E-2</v>
      </c>
    </row>
    <row r="36" spans="1:37" x14ac:dyDescent="0.45">
      <c r="A36" s="38" t="s">
        <v>122</v>
      </c>
      <c r="B36" t="s">
        <v>183</v>
      </c>
      <c r="C36" t="s">
        <v>184</v>
      </c>
      <c r="D36" t="s">
        <v>121</v>
      </c>
      <c r="F36">
        <v>0.110994</v>
      </c>
      <c r="G36">
        <v>0.11806</v>
      </c>
      <c r="H36">
        <v>0.12045500000000001</v>
      </c>
      <c r="I36">
        <v>0.122694</v>
      </c>
      <c r="J36">
        <v>0.125245</v>
      </c>
      <c r="K36">
        <v>0.128048</v>
      </c>
      <c r="L36">
        <v>0.13034200000000001</v>
      </c>
      <c r="M36">
        <v>0.132215</v>
      </c>
      <c r="N36">
        <v>0.133969</v>
      </c>
      <c r="O36">
        <v>0.13578000000000001</v>
      </c>
      <c r="P36">
        <v>0.13798299999999999</v>
      </c>
      <c r="Q36">
        <v>0.14017399999999999</v>
      </c>
      <c r="R36">
        <v>0.142124</v>
      </c>
      <c r="S36">
        <v>0.14421900000000001</v>
      </c>
      <c r="T36">
        <v>0.14657999999999999</v>
      </c>
      <c r="U36">
        <v>0.148954</v>
      </c>
      <c r="V36">
        <v>0.151009</v>
      </c>
      <c r="W36">
        <v>0.15292900000000001</v>
      </c>
      <c r="X36">
        <v>0.15507000000000001</v>
      </c>
      <c r="Y36">
        <v>0.15714800000000001</v>
      </c>
      <c r="Z36">
        <v>0.15931899999999999</v>
      </c>
      <c r="AA36">
        <v>0.161799</v>
      </c>
      <c r="AB36">
        <v>0.164436</v>
      </c>
      <c r="AC36">
        <v>0.167188</v>
      </c>
      <c r="AD36">
        <v>0.16991100000000001</v>
      </c>
      <c r="AE36">
        <v>0.172708</v>
      </c>
      <c r="AF36">
        <v>0.175432</v>
      </c>
      <c r="AG36">
        <v>0.17818100000000001</v>
      </c>
      <c r="AH36">
        <v>0.18107500000000001</v>
      </c>
      <c r="AI36">
        <v>0.18440400000000001</v>
      </c>
      <c r="AJ36">
        <v>0.18773200000000001</v>
      </c>
      <c r="AK36" s="27">
        <v>1.7999999999999999E-2</v>
      </c>
    </row>
    <row r="37" spans="1:37" x14ac:dyDescent="0.45">
      <c r="A37" s="38" t="s">
        <v>157</v>
      </c>
      <c r="B37" t="s">
        <v>185</v>
      </c>
      <c r="C37" t="s">
        <v>186</v>
      </c>
      <c r="D37" t="s">
        <v>121</v>
      </c>
      <c r="F37">
        <v>1.271E-3</v>
      </c>
      <c r="G37">
        <v>1.2179999999999999E-3</v>
      </c>
      <c r="H37">
        <v>1.3190000000000001E-3</v>
      </c>
      <c r="I37">
        <v>1.4350000000000001E-3</v>
      </c>
      <c r="J37">
        <v>1.493E-3</v>
      </c>
      <c r="K37">
        <v>1.5529999999999999E-3</v>
      </c>
      <c r="L37">
        <v>1.5939999999999999E-3</v>
      </c>
      <c r="M37">
        <v>1.622E-3</v>
      </c>
      <c r="N37">
        <v>1.6360000000000001E-3</v>
      </c>
      <c r="O37">
        <v>1.653E-3</v>
      </c>
      <c r="P37">
        <v>1.6739999999999999E-3</v>
      </c>
      <c r="Q37">
        <v>1.6919999999999999E-3</v>
      </c>
      <c r="R37">
        <v>1.689E-3</v>
      </c>
      <c r="S37">
        <v>1.6930000000000001E-3</v>
      </c>
      <c r="T37">
        <v>1.694E-3</v>
      </c>
      <c r="U37">
        <v>1.6869999999999999E-3</v>
      </c>
      <c r="V37">
        <v>1.6789999999999999E-3</v>
      </c>
      <c r="W37">
        <v>1.676E-3</v>
      </c>
      <c r="X37">
        <v>1.671E-3</v>
      </c>
      <c r="Y37">
        <v>1.668E-3</v>
      </c>
      <c r="Z37">
        <v>1.6620000000000001E-3</v>
      </c>
      <c r="AA37">
        <v>1.658E-3</v>
      </c>
      <c r="AB37">
        <v>1.6639999999999999E-3</v>
      </c>
      <c r="AC37">
        <v>1.6720000000000001E-3</v>
      </c>
      <c r="AD37">
        <v>1.6750000000000001E-3</v>
      </c>
      <c r="AE37">
        <v>1.6689999999999999E-3</v>
      </c>
      <c r="AF37">
        <v>1.6689999999999999E-3</v>
      </c>
      <c r="AG37">
        <v>1.6689999999999999E-3</v>
      </c>
      <c r="AH37">
        <v>1.665E-3</v>
      </c>
      <c r="AI37">
        <v>1.663E-3</v>
      </c>
      <c r="AJ37">
        <v>1.655E-3</v>
      </c>
      <c r="AK37" s="27">
        <v>8.9999999999999993E-3</v>
      </c>
    </row>
    <row r="38" spans="1:37" x14ac:dyDescent="0.45">
      <c r="A38" s="38" t="s">
        <v>187</v>
      </c>
      <c r="B38" t="s">
        <v>188</v>
      </c>
      <c r="C38" t="s">
        <v>189</v>
      </c>
      <c r="D38" t="s">
        <v>121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154</v>
      </c>
    </row>
    <row r="39" spans="1:37" x14ac:dyDescent="0.45">
      <c r="A39" s="38" t="s">
        <v>190</v>
      </c>
      <c r="B39" t="s">
        <v>191</v>
      </c>
      <c r="C39" t="s">
        <v>192</v>
      </c>
      <c r="D39" t="s">
        <v>121</v>
      </c>
      <c r="F39">
        <v>0.46377499999999999</v>
      </c>
      <c r="G39">
        <v>0.48621199999999998</v>
      </c>
      <c r="H39">
        <v>0.384351</v>
      </c>
      <c r="I39">
        <v>0.37550499999999998</v>
      </c>
      <c r="J39">
        <v>0.36637399999999998</v>
      </c>
      <c r="K39">
        <v>0.36942199999999997</v>
      </c>
      <c r="L39">
        <v>0.38119199999999998</v>
      </c>
      <c r="M39">
        <v>0.38066800000000001</v>
      </c>
      <c r="N39">
        <v>0.39025700000000002</v>
      </c>
      <c r="O39">
        <v>0.39512599999999998</v>
      </c>
      <c r="P39">
        <v>0.38650400000000001</v>
      </c>
      <c r="Q39">
        <v>0.39230199999999998</v>
      </c>
      <c r="R39">
        <v>0.39027200000000001</v>
      </c>
      <c r="S39">
        <v>0.38999299999999998</v>
      </c>
      <c r="T39">
        <v>0.397843</v>
      </c>
      <c r="U39">
        <v>0.40171000000000001</v>
      </c>
      <c r="V39">
        <v>0.41933599999999999</v>
      </c>
      <c r="W39">
        <v>0.433282</v>
      </c>
      <c r="X39">
        <v>0.43360599999999999</v>
      </c>
      <c r="Y39">
        <v>0.44052599999999997</v>
      </c>
      <c r="Z39">
        <v>0.43903799999999998</v>
      </c>
      <c r="AA39">
        <v>0.44025500000000001</v>
      </c>
      <c r="AB39">
        <v>0.44013600000000003</v>
      </c>
      <c r="AC39">
        <v>0.42452499999999999</v>
      </c>
      <c r="AD39">
        <v>0.42163</v>
      </c>
      <c r="AE39">
        <v>0.42396499999999998</v>
      </c>
      <c r="AF39">
        <v>0.42899300000000001</v>
      </c>
      <c r="AG39">
        <v>0.43653900000000001</v>
      </c>
      <c r="AH39">
        <v>0.44256499999999999</v>
      </c>
      <c r="AI39">
        <v>0.444884</v>
      </c>
      <c r="AJ39">
        <v>0.45450699999999999</v>
      </c>
      <c r="AK39" s="27">
        <v>-1E-3</v>
      </c>
    </row>
    <row r="40" spans="1:37" x14ac:dyDescent="0.45">
      <c r="A40" s="38" t="s">
        <v>125</v>
      </c>
      <c r="B40" t="s">
        <v>193</v>
      </c>
      <c r="C40" t="s">
        <v>194</v>
      </c>
      <c r="D40" t="s">
        <v>121</v>
      </c>
      <c r="F40">
        <v>0.65029899999999996</v>
      </c>
      <c r="G40">
        <v>0.679087</v>
      </c>
      <c r="H40">
        <v>0.57696099999999995</v>
      </c>
      <c r="I40">
        <v>0.572133</v>
      </c>
      <c r="J40">
        <v>0.56640000000000001</v>
      </c>
      <c r="K40">
        <v>0.57344700000000004</v>
      </c>
      <c r="L40">
        <v>0.588422</v>
      </c>
      <c r="M40">
        <v>0.59062300000000001</v>
      </c>
      <c r="N40">
        <v>0.60268299999999997</v>
      </c>
      <c r="O40">
        <v>0.61014699999999999</v>
      </c>
      <c r="P40">
        <v>0.60473200000000005</v>
      </c>
      <c r="Q40">
        <v>0.61365199999999998</v>
      </c>
      <c r="R40">
        <v>0.61445899999999998</v>
      </c>
      <c r="S40">
        <v>0.61724900000000005</v>
      </c>
      <c r="T40">
        <v>0.62851800000000002</v>
      </c>
      <c r="U40">
        <v>0.63577600000000001</v>
      </c>
      <c r="V40">
        <v>0.65634599999999998</v>
      </c>
      <c r="W40">
        <v>0.67305800000000005</v>
      </c>
      <c r="X40">
        <v>0.67643399999999998</v>
      </c>
      <c r="Y40">
        <v>0.68634499999999998</v>
      </c>
      <c r="Z40">
        <v>0.68793000000000004</v>
      </c>
      <c r="AA40">
        <v>0.692693</v>
      </c>
      <c r="AB40">
        <v>0.696353</v>
      </c>
      <c r="AC40">
        <v>0.68467800000000001</v>
      </c>
      <c r="AD40">
        <v>0.68571199999999999</v>
      </c>
      <c r="AE40">
        <v>0.69207700000000005</v>
      </c>
      <c r="AF40">
        <v>0.70099599999999995</v>
      </c>
      <c r="AG40">
        <v>0.71247099999999997</v>
      </c>
      <c r="AH40">
        <v>0.72264499999999998</v>
      </c>
      <c r="AI40">
        <v>0.72968299999999997</v>
      </c>
      <c r="AJ40">
        <v>0.74402400000000002</v>
      </c>
      <c r="AK40" s="27">
        <v>4.0000000000000001E-3</v>
      </c>
    </row>
    <row r="41" spans="1:37" x14ac:dyDescent="0.45">
      <c r="A41" s="38" t="s">
        <v>128</v>
      </c>
      <c r="B41" t="s">
        <v>195</v>
      </c>
      <c r="C41" t="s">
        <v>196</v>
      </c>
      <c r="D41" t="s">
        <v>121</v>
      </c>
      <c r="F41">
        <v>0.96288899999999999</v>
      </c>
      <c r="G41">
        <v>0.98363500000000004</v>
      </c>
      <c r="H41">
        <v>1.078749</v>
      </c>
      <c r="I41">
        <v>1.0878060000000001</v>
      </c>
      <c r="J41">
        <v>1.1008929999999999</v>
      </c>
      <c r="K41">
        <v>1.112285</v>
      </c>
      <c r="L41">
        <v>1.121939</v>
      </c>
      <c r="M41">
        <v>1.1180129999999999</v>
      </c>
      <c r="N41">
        <v>1.1309070000000001</v>
      </c>
      <c r="O41">
        <v>1.142182</v>
      </c>
      <c r="P41">
        <v>1.067901</v>
      </c>
      <c r="Q41">
        <v>1.0723849999999999</v>
      </c>
      <c r="R41">
        <v>1.075404</v>
      </c>
      <c r="S41">
        <v>1.083496</v>
      </c>
      <c r="T41">
        <v>1.0982350000000001</v>
      </c>
      <c r="U41">
        <v>1.106325</v>
      </c>
      <c r="V41">
        <v>1.125116</v>
      </c>
      <c r="W41">
        <v>1.1370690000000001</v>
      </c>
      <c r="X41">
        <v>1.148773</v>
      </c>
      <c r="Y41">
        <v>1.1534610000000001</v>
      </c>
      <c r="Z41">
        <v>1.161875</v>
      </c>
      <c r="AA41">
        <v>1.17449</v>
      </c>
      <c r="AB41">
        <v>1.1866410000000001</v>
      </c>
      <c r="AC41">
        <v>1.1998439999999999</v>
      </c>
      <c r="AD41">
        <v>1.208021</v>
      </c>
      <c r="AE41">
        <v>1.2151000000000001</v>
      </c>
      <c r="AF41">
        <v>1.227609</v>
      </c>
      <c r="AG41">
        <v>1.240051</v>
      </c>
      <c r="AH41">
        <v>1.250553</v>
      </c>
      <c r="AI41">
        <v>1.2598469999999999</v>
      </c>
      <c r="AJ41">
        <v>1.2711460000000001</v>
      </c>
      <c r="AK41" s="27">
        <v>8.9999999999999993E-3</v>
      </c>
    </row>
    <row r="42" spans="1:37" x14ac:dyDescent="0.45">
      <c r="A42" s="38" t="s">
        <v>197</v>
      </c>
      <c r="B42" t="s">
        <v>198</v>
      </c>
      <c r="C42" t="s">
        <v>199</v>
      </c>
      <c r="D42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154</v>
      </c>
    </row>
    <row r="43" spans="1:37" x14ac:dyDescent="0.45">
      <c r="A43" s="38" t="s">
        <v>200</v>
      </c>
      <c r="B43" t="s">
        <v>201</v>
      </c>
      <c r="C43" t="s">
        <v>202</v>
      </c>
      <c r="D43" t="s">
        <v>121</v>
      </c>
      <c r="F43">
        <v>0.28741899999999998</v>
      </c>
      <c r="G43">
        <v>0.28118500000000002</v>
      </c>
      <c r="H43">
        <v>0.279584</v>
      </c>
      <c r="I43">
        <v>0.28892000000000001</v>
      </c>
      <c r="J43">
        <v>0.28322599999999998</v>
      </c>
      <c r="K43">
        <v>0.283387</v>
      </c>
      <c r="L43">
        <v>0.28504499999999999</v>
      </c>
      <c r="M43">
        <v>0.28822799999999998</v>
      </c>
      <c r="N43">
        <v>0.29441000000000001</v>
      </c>
      <c r="O43">
        <v>0.29430099999999998</v>
      </c>
      <c r="P43">
        <v>0.30094799999999999</v>
      </c>
      <c r="Q43">
        <v>0.31120399999999998</v>
      </c>
      <c r="R43">
        <v>0.31890200000000002</v>
      </c>
      <c r="S43">
        <v>0.33055299999999999</v>
      </c>
      <c r="T43">
        <v>0.33546500000000001</v>
      </c>
      <c r="U43">
        <v>0.33269900000000002</v>
      </c>
      <c r="V43">
        <v>0.32720300000000002</v>
      </c>
      <c r="W43">
        <v>0.32995400000000003</v>
      </c>
      <c r="X43">
        <v>0.32271499999999997</v>
      </c>
      <c r="Y43">
        <v>0.32466800000000001</v>
      </c>
      <c r="Z43">
        <v>0.32738400000000001</v>
      </c>
      <c r="AA43">
        <v>0.33183200000000002</v>
      </c>
      <c r="AB43">
        <v>0.33252900000000002</v>
      </c>
      <c r="AC43">
        <v>0.34967700000000002</v>
      </c>
      <c r="AD43">
        <v>0.34900799999999998</v>
      </c>
      <c r="AE43">
        <v>0.33699800000000002</v>
      </c>
      <c r="AF43">
        <v>0.34682600000000002</v>
      </c>
      <c r="AG43">
        <v>0.343306</v>
      </c>
      <c r="AH43">
        <v>0.34277299999999999</v>
      </c>
      <c r="AI43">
        <v>0.33455099999999999</v>
      </c>
      <c r="AJ43">
        <v>0.32361899999999999</v>
      </c>
      <c r="AK43" s="27">
        <v>4.0000000000000001E-3</v>
      </c>
    </row>
    <row r="44" spans="1:37" x14ac:dyDescent="0.45">
      <c r="A44" s="38" t="s">
        <v>203</v>
      </c>
      <c r="B44" t="s">
        <v>204</v>
      </c>
      <c r="C44" t="s">
        <v>205</v>
      </c>
      <c r="D44" t="s">
        <v>121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154</v>
      </c>
    </row>
    <row r="45" spans="1:37" x14ac:dyDescent="0.45">
      <c r="A45" s="38" t="s">
        <v>206</v>
      </c>
      <c r="B45" t="s">
        <v>207</v>
      </c>
      <c r="C45" t="s">
        <v>208</v>
      </c>
      <c r="D45" t="s">
        <v>121</v>
      </c>
      <c r="F45">
        <v>1.2503089999999999</v>
      </c>
      <c r="G45">
        <v>1.2648189999999999</v>
      </c>
      <c r="H45">
        <v>1.358333</v>
      </c>
      <c r="I45">
        <v>1.376727</v>
      </c>
      <c r="J45">
        <v>1.3841190000000001</v>
      </c>
      <c r="K45">
        <v>1.395672</v>
      </c>
      <c r="L45">
        <v>1.406984</v>
      </c>
      <c r="M45">
        <v>1.4062399999999999</v>
      </c>
      <c r="N45">
        <v>1.425316</v>
      </c>
      <c r="O45">
        <v>1.436483</v>
      </c>
      <c r="P45">
        <v>1.368849</v>
      </c>
      <c r="Q45">
        <v>1.383589</v>
      </c>
      <c r="R45">
        <v>1.394306</v>
      </c>
      <c r="S45">
        <v>1.4140489999999999</v>
      </c>
      <c r="T45">
        <v>1.4337</v>
      </c>
      <c r="U45">
        <v>1.4390240000000001</v>
      </c>
      <c r="V45">
        <v>1.4523189999999999</v>
      </c>
      <c r="W45">
        <v>1.4670240000000001</v>
      </c>
      <c r="X45">
        <v>1.4714879999999999</v>
      </c>
      <c r="Y45">
        <v>1.478129</v>
      </c>
      <c r="Z45">
        <v>1.4892590000000001</v>
      </c>
      <c r="AA45">
        <v>1.5063219999999999</v>
      </c>
      <c r="AB45">
        <v>1.519169</v>
      </c>
      <c r="AC45">
        <v>1.5495209999999999</v>
      </c>
      <c r="AD45">
        <v>1.5570299999999999</v>
      </c>
      <c r="AE45">
        <v>1.552098</v>
      </c>
      <c r="AF45">
        <v>1.574435</v>
      </c>
      <c r="AG45">
        <v>1.5833569999999999</v>
      </c>
      <c r="AH45">
        <v>1.5933269999999999</v>
      </c>
      <c r="AI45">
        <v>1.594398</v>
      </c>
      <c r="AJ45">
        <v>1.5947640000000001</v>
      </c>
      <c r="AK45" s="27">
        <v>8.0000000000000002E-3</v>
      </c>
    </row>
    <row r="46" spans="1:37" x14ac:dyDescent="0.45">
      <c r="A46" s="38" t="s">
        <v>209</v>
      </c>
      <c r="B46" t="s">
        <v>210</v>
      </c>
      <c r="C46" t="s">
        <v>211</v>
      </c>
      <c r="D46" t="s">
        <v>121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154</v>
      </c>
    </row>
    <row r="47" spans="1:37" x14ac:dyDescent="0.45">
      <c r="A47" s="38" t="s">
        <v>212</v>
      </c>
      <c r="B47" t="s">
        <v>213</v>
      </c>
      <c r="C47" t="s">
        <v>214</v>
      </c>
      <c r="D47" t="s">
        <v>121</v>
      </c>
      <c r="F47">
        <v>2.9201000000000001E-2</v>
      </c>
      <c r="G47">
        <v>2.8906000000000001E-2</v>
      </c>
      <c r="H47">
        <v>2.9176000000000001E-2</v>
      </c>
      <c r="I47">
        <v>2.9041999999999998E-2</v>
      </c>
      <c r="J47">
        <v>2.8677000000000001E-2</v>
      </c>
      <c r="K47">
        <v>2.8306999999999999E-2</v>
      </c>
      <c r="L47">
        <v>2.7900999999999999E-2</v>
      </c>
      <c r="M47">
        <v>2.7434E-2</v>
      </c>
      <c r="N47">
        <v>2.6929000000000002E-2</v>
      </c>
      <c r="O47">
        <v>2.6487E-2</v>
      </c>
      <c r="P47">
        <v>2.6032E-2</v>
      </c>
      <c r="Q47">
        <v>2.5656999999999999E-2</v>
      </c>
      <c r="R47">
        <v>2.5225000000000001E-2</v>
      </c>
      <c r="S47">
        <v>2.4819000000000001E-2</v>
      </c>
      <c r="T47">
        <v>2.4435999999999999E-2</v>
      </c>
      <c r="U47">
        <v>2.4351000000000001E-2</v>
      </c>
      <c r="V47">
        <v>2.4250000000000001E-2</v>
      </c>
      <c r="W47">
        <v>2.4160999999999998E-2</v>
      </c>
      <c r="X47">
        <v>2.4240999999999999E-2</v>
      </c>
      <c r="Y47">
        <v>2.4194E-2</v>
      </c>
      <c r="Z47">
        <v>2.4163E-2</v>
      </c>
      <c r="AA47">
        <v>2.4169E-2</v>
      </c>
      <c r="AB47">
        <v>2.4206999999999999E-2</v>
      </c>
      <c r="AC47">
        <v>2.4264999999999998E-2</v>
      </c>
      <c r="AD47">
        <v>2.4317999999999999E-2</v>
      </c>
      <c r="AE47">
        <v>2.4375000000000001E-2</v>
      </c>
      <c r="AF47">
        <v>2.4457E-2</v>
      </c>
      <c r="AG47">
        <v>2.4531000000000001E-2</v>
      </c>
      <c r="AH47">
        <v>2.46E-2</v>
      </c>
      <c r="AI47">
        <v>2.4802999999999999E-2</v>
      </c>
      <c r="AJ47">
        <v>2.4896999999999999E-2</v>
      </c>
      <c r="AK47" s="27">
        <v>-5.0000000000000001E-3</v>
      </c>
    </row>
    <row r="48" spans="1:37" x14ac:dyDescent="0.45">
      <c r="A48" s="38" t="s">
        <v>215</v>
      </c>
      <c r="B48" t="s">
        <v>216</v>
      </c>
      <c r="C48" t="s">
        <v>217</v>
      </c>
      <c r="D48" t="s">
        <v>121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154</v>
      </c>
    </row>
    <row r="49" spans="1:37" x14ac:dyDescent="0.45">
      <c r="A49" s="38" t="s">
        <v>218</v>
      </c>
      <c r="B49" t="s">
        <v>219</v>
      </c>
      <c r="C49" t="s">
        <v>220</v>
      </c>
      <c r="D49" t="s">
        <v>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154</v>
      </c>
    </row>
    <row r="50" spans="1:37" x14ac:dyDescent="0.45">
      <c r="A50" s="38" t="s">
        <v>221</v>
      </c>
      <c r="B50" t="s">
        <v>222</v>
      </c>
      <c r="C50" t="s">
        <v>223</v>
      </c>
      <c r="D50" t="s">
        <v>121</v>
      </c>
      <c r="F50">
        <v>2.9201000000000001E-2</v>
      </c>
      <c r="G50">
        <v>2.8906000000000001E-2</v>
      </c>
      <c r="H50">
        <v>2.9176000000000001E-2</v>
      </c>
      <c r="I50">
        <v>2.9041999999999998E-2</v>
      </c>
      <c r="J50">
        <v>2.8677000000000001E-2</v>
      </c>
      <c r="K50">
        <v>2.8306999999999999E-2</v>
      </c>
      <c r="L50">
        <v>2.7900999999999999E-2</v>
      </c>
      <c r="M50">
        <v>2.7434E-2</v>
      </c>
      <c r="N50">
        <v>2.6929000000000002E-2</v>
      </c>
      <c r="O50">
        <v>2.6487E-2</v>
      </c>
      <c r="P50">
        <v>2.6032E-2</v>
      </c>
      <c r="Q50">
        <v>2.5656999999999999E-2</v>
      </c>
      <c r="R50">
        <v>2.5225000000000001E-2</v>
      </c>
      <c r="S50">
        <v>2.4819000000000001E-2</v>
      </c>
      <c r="T50">
        <v>2.4435999999999999E-2</v>
      </c>
      <c r="U50">
        <v>2.4351000000000001E-2</v>
      </c>
      <c r="V50">
        <v>2.4250000000000001E-2</v>
      </c>
      <c r="W50">
        <v>2.4160999999999998E-2</v>
      </c>
      <c r="X50">
        <v>2.4240999999999999E-2</v>
      </c>
      <c r="Y50">
        <v>2.4194E-2</v>
      </c>
      <c r="Z50">
        <v>2.4163E-2</v>
      </c>
      <c r="AA50">
        <v>2.4169E-2</v>
      </c>
      <c r="AB50">
        <v>2.4206999999999999E-2</v>
      </c>
      <c r="AC50">
        <v>2.4264999999999998E-2</v>
      </c>
      <c r="AD50">
        <v>2.4317999999999999E-2</v>
      </c>
      <c r="AE50">
        <v>2.4375000000000001E-2</v>
      </c>
      <c r="AF50">
        <v>2.4457E-2</v>
      </c>
      <c r="AG50">
        <v>2.4531000000000001E-2</v>
      </c>
      <c r="AH50">
        <v>2.46E-2</v>
      </c>
      <c r="AI50">
        <v>2.4802999999999999E-2</v>
      </c>
      <c r="AJ50">
        <v>2.4896999999999999E-2</v>
      </c>
      <c r="AK50" s="27">
        <v>-5.0000000000000001E-3</v>
      </c>
    </row>
    <row r="51" spans="1:37" x14ac:dyDescent="0.45">
      <c r="A51" s="38" t="s">
        <v>224</v>
      </c>
      <c r="B51" t="s">
        <v>225</v>
      </c>
      <c r="C51" t="s">
        <v>226</v>
      </c>
      <c r="D51" t="s">
        <v>121</v>
      </c>
      <c r="F51">
        <v>0.12955700000000001</v>
      </c>
      <c r="G51">
        <v>0.12639700000000001</v>
      </c>
      <c r="H51">
        <v>0.12503700000000001</v>
      </c>
      <c r="I51">
        <v>0.125164</v>
      </c>
      <c r="J51">
        <v>0.12548200000000001</v>
      </c>
      <c r="K51">
        <v>0.126279</v>
      </c>
      <c r="L51">
        <v>0.12659500000000001</v>
      </c>
      <c r="M51">
        <v>0.12698400000000001</v>
      </c>
      <c r="N51">
        <v>0.12731600000000001</v>
      </c>
      <c r="O51">
        <v>0.12764800000000001</v>
      </c>
      <c r="P51">
        <v>0.12806400000000001</v>
      </c>
      <c r="Q51">
        <v>0.12934899999999999</v>
      </c>
      <c r="R51">
        <v>0.12978400000000001</v>
      </c>
      <c r="S51">
        <v>0.13034200000000001</v>
      </c>
      <c r="T51">
        <v>0.13102800000000001</v>
      </c>
      <c r="U51">
        <v>0.13167100000000001</v>
      </c>
      <c r="V51">
        <v>0.13219400000000001</v>
      </c>
      <c r="W51">
        <v>0.132746</v>
      </c>
      <c r="X51">
        <v>0.133328</v>
      </c>
      <c r="Y51">
        <v>0.13400799999999999</v>
      </c>
      <c r="Z51">
        <v>0.134746</v>
      </c>
      <c r="AA51">
        <v>0.13547999999999999</v>
      </c>
      <c r="AB51">
        <v>0.136383</v>
      </c>
      <c r="AC51">
        <v>0.13747300000000001</v>
      </c>
      <c r="AD51">
        <v>0.13853799999999999</v>
      </c>
      <c r="AE51">
        <v>0.14024700000000001</v>
      </c>
      <c r="AF51">
        <v>0.14067399999999999</v>
      </c>
      <c r="AG51">
        <v>0.14283299999999999</v>
      </c>
      <c r="AH51">
        <v>0.14381099999999999</v>
      </c>
      <c r="AI51">
        <v>0.14497299999999999</v>
      </c>
      <c r="AJ51">
        <v>0.14615800000000001</v>
      </c>
      <c r="AK51" s="27">
        <v>4.0000000000000001E-3</v>
      </c>
    </row>
    <row r="52" spans="1:37" x14ac:dyDescent="0.45">
      <c r="A52" s="38" t="s">
        <v>131</v>
      </c>
      <c r="B52" t="s">
        <v>227</v>
      </c>
      <c r="C52" t="s">
        <v>228</v>
      </c>
      <c r="D52" t="s">
        <v>121</v>
      </c>
      <c r="F52">
        <v>0.14011199999999999</v>
      </c>
      <c r="G52">
        <v>0.140122</v>
      </c>
      <c r="H52">
        <v>0.14511499999999999</v>
      </c>
      <c r="I52">
        <v>0.14643900000000001</v>
      </c>
      <c r="J52">
        <v>0.14805299999999999</v>
      </c>
      <c r="K52">
        <v>0.15001200000000001</v>
      </c>
      <c r="L52">
        <v>0.15127399999999999</v>
      </c>
      <c r="M52">
        <v>0.15207899999999999</v>
      </c>
      <c r="N52">
        <v>0.15235699999999999</v>
      </c>
      <c r="O52">
        <v>0.15287100000000001</v>
      </c>
      <c r="P52">
        <v>0.15401500000000001</v>
      </c>
      <c r="Q52">
        <v>0.155249</v>
      </c>
      <c r="R52">
        <v>0.155885</v>
      </c>
      <c r="S52">
        <v>0.15607499999999999</v>
      </c>
      <c r="T52">
        <v>0.15626200000000001</v>
      </c>
      <c r="U52">
        <v>0.15726799999999999</v>
      </c>
      <c r="V52">
        <v>0.158141</v>
      </c>
      <c r="W52">
        <v>0.15901499999999999</v>
      </c>
      <c r="X52">
        <v>0.160631</v>
      </c>
      <c r="Y52">
        <v>0.16212099999999999</v>
      </c>
      <c r="Z52">
        <v>0.16342400000000001</v>
      </c>
      <c r="AA52">
        <v>0.165296</v>
      </c>
      <c r="AB52">
        <v>0.16736500000000001</v>
      </c>
      <c r="AC52">
        <v>0.16964399999999999</v>
      </c>
      <c r="AD52">
        <v>0.171934</v>
      </c>
      <c r="AE52">
        <v>0.17435999999999999</v>
      </c>
      <c r="AF52">
        <v>0.176786</v>
      </c>
      <c r="AG52">
        <v>0.17935499999999999</v>
      </c>
      <c r="AH52">
        <v>0.18190500000000001</v>
      </c>
      <c r="AI52">
        <v>0.18468999999999999</v>
      </c>
      <c r="AJ52">
        <v>0.18754100000000001</v>
      </c>
      <c r="AK52" s="27">
        <v>0.01</v>
      </c>
    </row>
    <row r="53" spans="1:37" x14ac:dyDescent="0.45">
      <c r="A53" s="38" t="s">
        <v>134</v>
      </c>
      <c r="B53" t="s">
        <v>229</v>
      </c>
      <c r="C53" t="s">
        <v>230</v>
      </c>
      <c r="D53" t="s">
        <v>121</v>
      </c>
      <c r="F53">
        <v>0.29591899999999999</v>
      </c>
      <c r="G53">
        <v>0.29723899999999998</v>
      </c>
      <c r="H53">
        <v>0.30634</v>
      </c>
      <c r="I53">
        <v>0.31398100000000001</v>
      </c>
      <c r="J53">
        <v>0.319355</v>
      </c>
      <c r="K53">
        <v>0.325708</v>
      </c>
      <c r="L53">
        <v>0.33184900000000001</v>
      </c>
      <c r="M53">
        <v>0.33515600000000001</v>
      </c>
      <c r="N53">
        <v>0.34001999999999999</v>
      </c>
      <c r="O53">
        <v>0.34414</v>
      </c>
      <c r="P53">
        <v>0.34595199999999998</v>
      </c>
      <c r="Q53">
        <v>0.34979100000000002</v>
      </c>
      <c r="R53">
        <v>0.35326299999999999</v>
      </c>
      <c r="S53">
        <v>0.356904</v>
      </c>
      <c r="T53">
        <v>0.36192299999999999</v>
      </c>
      <c r="U53">
        <v>0.36586200000000002</v>
      </c>
      <c r="V53">
        <v>0.37137999999999999</v>
      </c>
      <c r="W53">
        <v>0.37502600000000003</v>
      </c>
      <c r="X53">
        <v>0.379552</v>
      </c>
      <c r="Y53">
        <v>0.38438099999999997</v>
      </c>
      <c r="Z53">
        <v>0.38868000000000003</v>
      </c>
      <c r="AA53">
        <v>0.39433600000000002</v>
      </c>
      <c r="AB53">
        <v>0.40020899999999998</v>
      </c>
      <c r="AC53">
        <v>0.40581299999999998</v>
      </c>
      <c r="AD53">
        <v>0.411047</v>
      </c>
      <c r="AE53">
        <v>0.416321</v>
      </c>
      <c r="AF53">
        <v>0.42221999999999998</v>
      </c>
      <c r="AG53">
        <v>0.42847400000000002</v>
      </c>
      <c r="AH53">
        <v>0.43439</v>
      </c>
      <c r="AI53">
        <v>0.44036900000000001</v>
      </c>
      <c r="AJ53">
        <v>0.447216</v>
      </c>
      <c r="AK53" s="27">
        <v>1.4E-2</v>
      </c>
    </row>
    <row r="54" spans="1:37" x14ac:dyDescent="0.45">
      <c r="A54" s="38" t="s">
        <v>137</v>
      </c>
      <c r="B54" t="s">
        <v>231</v>
      </c>
      <c r="C54" t="s">
        <v>232</v>
      </c>
      <c r="D54" t="s">
        <v>121</v>
      </c>
      <c r="F54">
        <v>2.4953979999999998</v>
      </c>
      <c r="G54">
        <v>2.5365709999999999</v>
      </c>
      <c r="H54">
        <v>2.5409630000000001</v>
      </c>
      <c r="I54">
        <v>2.5634860000000002</v>
      </c>
      <c r="J54">
        <v>2.5720860000000001</v>
      </c>
      <c r="K54">
        <v>2.5994250000000001</v>
      </c>
      <c r="L54">
        <v>2.6330249999999999</v>
      </c>
      <c r="M54">
        <v>2.6385169999999998</v>
      </c>
      <c r="N54">
        <v>2.6746210000000001</v>
      </c>
      <c r="O54">
        <v>2.6977769999999999</v>
      </c>
      <c r="P54">
        <v>2.6276440000000001</v>
      </c>
      <c r="Q54">
        <v>2.6572870000000002</v>
      </c>
      <c r="R54">
        <v>2.6729229999999999</v>
      </c>
      <c r="S54">
        <v>2.6994379999999998</v>
      </c>
      <c r="T54">
        <v>2.7358660000000001</v>
      </c>
      <c r="U54">
        <v>2.753952</v>
      </c>
      <c r="V54">
        <v>2.7946300000000002</v>
      </c>
      <c r="W54">
        <v>2.8310309999999999</v>
      </c>
      <c r="X54">
        <v>2.8456739999999998</v>
      </c>
      <c r="Y54">
        <v>2.8691779999999998</v>
      </c>
      <c r="Z54">
        <v>2.8882020000000002</v>
      </c>
      <c r="AA54">
        <v>2.9182939999999999</v>
      </c>
      <c r="AB54">
        <v>2.943686</v>
      </c>
      <c r="AC54">
        <v>2.9713940000000001</v>
      </c>
      <c r="AD54">
        <v>2.9885790000000001</v>
      </c>
      <c r="AE54">
        <v>2.9994779999999999</v>
      </c>
      <c r="AF54">
        <v>3.0395669999999999</v>
      </c>
      <c r="AG54">
        <v>3.071021</v>
      </c>
      <c r="AH54">
        <v>3.100679</v>
      </c>
      <c r="AI54">
        <v>3.1189170000000002</v>
      </c>
      <c r="AJ54">
        <v>3.1446000000000001</v>
      </c>
      <c r="AK54" s="27">
        <v>8.0000000000000002E-3</v>
      </c>
    </row>
    <row r="55" spans="1:37" x14ac:dyDescent="0.45">
      <c r="A55" s="38" t="s">
        <v>140</v>
      </c>
      <c r="B55" t="s">
        <v>233</v>
      </c>
      <c r="C55" t="s">
        <v>234</v>
      </c>
      <c r="D55" t="s">
        <v>121</v>
      </c>
      <c r="F55">
        <v>0.41914200000000001</v>
      </c>
      <c r="G55">
        <v>0.41302499999999998</v>
      </c>
      <c r="H55">
        <v>0.44918400000000003</v>
      </c>
      <c r="I55">
        <v>0.45765699999999998</v>
      </c>
      <c r="J55">
        <v>0.44755299999999998</v>
      </c>
      <c r="K55">
        <v>0.44406699999999999</v>
      </c>
      <c r="L55">
        <v>0.41950999999999999</v>
      </c>
      <c r="M55">
        <v>0.42436299999999999</v>
      </c>
      <c r="N55">
        <v>0.43014200000000002</v>
      </c>
      <c r="O55">
        <v>0.43928699999999998</v>
      </c>
      <c r="P55">
        <v>0.42870999999999998</v>
      </c>
      <c r="Q55">
        <v>0.41466599999999998</v>
      </c>
      <c r="R55">
        <v>0.40816799999999998</v>
      </c>
      <c r="S55">
        <v>0.41036299999999998</v>
      </c>
      <c r="T55">
        <v>0.41532200000000002</v>
      </c>
      <c r="U55">
        <v>0.42113</v>
      </c>
      <c r="V55">
        <v>0.42622300000000002</v>
      </c>
      <c r="W55">
        <v>0.42525499999999999</v>
      </c>
      <c r="X55">
        <v>0.42632799999999998</v>
      </c>
      <c r="Y55">
        <v>0.42763899999999999</v>
      </c>
      <c r="Z55">
        <v>0.43418499999999999</v>
      </c>
      <c r="AA55">
        <v>0.44025300000000001</v>
      </c>
      <c r="AB55">
        <v>0.44379299999999999</v>
      </c>
      <c r="AC55">
        <v>0.448963</v>
      </c>
      <c r="AD55">
        <v>0.46052500000000002</v>
      </c>
      <c r="AE55">
        <v>0.48127300000000001</v>
      </c>
      <c r="AF55">
        <v>0.49542700000000001</v>
      </c>
      <c r="AG55">
        <v>0.49501899999999999</v>
      </c>
      <c r="AH55">
        <v>0.49813499999999999</v>
      </c>
      <c r="AI55">
        <v>0.50404800000000005</v>
      </c>
      <c r="AJ55">
        <v>0.509826</v>
      </c>
      <c r="AK55" s="27">
        <v>7.0000000000000001E-3</v>
      </c>
    </row>
    <row r="56" spans="1:37" x14ac:dyDescent="0.45">
      <c r="A56" s="38" t="s">
        <v>143</v>
      </c>
      <c r="B56" t="s">
        <v>235</v>
      </c>
      <c r="C56" t="s">
        <v>236</v>
      </c>
      <c r="D56" t="s">
        <v>121</v>
      </c>
      <c r="F56">
        <v>2.9145400000000001</v>
      </c>
      <c r="G56">
        <v>2.949595</v>
      </c>
      <c r="H56">
        <v>2.9901469999999999</v>
      </c>
      <c r="I56">
        <v>3.0211429999999999</v>
      </c>
      <c r="J56">
        <v>3.0196390000000002</v>
      </c>
      <c r="K56">
        <v>3.0434920000000001</v>
      </c>
      <c r="L56">
        <v>3.0525350000000002</v>
      </c>
      <c r="M56">
        <v>3.0628799999999998</v>
      </c>
      <c r="N56">
        <v>3.1047639999999999</v>
      </c>
      <c r="O56">
        <v>3.1370640000000001</v>
      </c>
      <c r="P56">
        <v>3.0563549999999999</v>
      </c>
      <c r="Q56">
        <v>3.0719530000000002</v>
      </c>
      <c r="R56">
        <v>3.0810900000000001</v>
      </c>
      <c r="S56">
        <v>3.1098020000000002</v>
      </c>
      <c r="T56">
        <v>3.1511879999999999</v>
      </c>
      <c r="U56">
        <v>3.1750820000000002</v>
      </c>
      <c r="V56">
        <v>3.220853</v>
      </c>
      <c r="W56">
        <v>3.2562859999999998</v>
      </c>
      <c r="X56">
        <v>3.2720020000000001</v>
      </c>
      <c r="Y56">
        <v>3.296818</v>
      </c>
      <c r="Z56">
        <v>3.322387</v>
      </c>
      <c r="AA56">
        <v>3.3585470000000002</v>
      </c>
      <c r="AB56">
        <v>3.3874789999999999</v>
      </c>
      <c r="AC56">
        <v>3.420356</v>
      </c>
      <c r="AD56">
        <v>3.4491040000000002</v>
      </c>
      <c r="AE56">
        <v>3.4807510000000002</v>
      </c>
      <c r="AF56">
        <v>3.5349949999999999</v>
      </c>
      <c r="AG56">
        <v>3.5660409999999998</v>
      </c>
      <c r="AH56">
        <v>3.598814</v>
      </c>
      <c r="AI56">
        <v>3.6229640000000001</v>
      </c>
      <c r="AJ56">
        <v>3.6544270000000001</v>
      </c>
      <c r="AK56" s="27">
        <v>8.0000000000000002E-3</v>
      </c>
    </row>
    <row r="57" spans="1:37" x14ac:dyDescent="0.45">
      <c r="AK57" s="27"/>
    </row>
    <row r="58" spans="1:37" x14ac:dyDescent="0.45">
      <c r="A58" s="1" t="s">
        <v>237</v>
      </c>
      <c r="C58" t="s">
        <v>238</v>
      </c>
    </row>
    <row r="59" spans="1:37" x14ac:dyDescent="0.45">
      <c r="A59" s="38" t="s">
        <v>118</v>
      </c>
      <c r="B59" t="s">
        <v>239</v>
      </c>
      <c r="C59" t="s">
        <v>240</v>
      </c>
      <c r="D59" t="s">
        <v>121</v>
      </c>
      <c r="F59">
        <v>9.8499999999999998E-4</v>
      </c>
      <c r="G59">
        <v>1.052E-3</v>
      </c>
      <c r="H59">
        <v>1.0629999999999999E-3</v>
      </c>
      <c r="I59">
        <v>1.096E-3</v>
      </c>
      <c r="J59">
        <v>1.108E-3</v>
      </c>
      <c r="K59">
        <v>1.1230000000000001E-3</v>
      </c>
      <c r="L59">
        <v>1.124E-3</v>
      </c>
      <c r="M59">
        <v>1.122E-3</v>
      </c>
      <c r="N59">
        <v>1.121E-3</v>
      </c>
      <c r="O59">
        <v>1.119E-3</v>
      </c>
      <c r="P59">
        <v>1.1310000000000001E-3</v>
      </c>
      <c r="Q59">
        <v>1.1299999999999999E-3</v>
      </c>
      <c r="R59">
        <v>1.1349999999999999E-3</v>
      </c>
      <c r="S59">
        <v>1.1379999999999999E-3</v>
      </c>
      <c r="T59">
        <v>1.1529999999999999E-3</v>
      </c>
      <c r="U59">
        <v>1.17E-3</v>
      </c>
      <c r="V59">
        <v>1.188E-3</v>
      </c>
      <c r="W59">
        <v>1.209E-3</v>
      </c>
      <c r="X59">
        <v>1.2340000000000001E-3</v>
      </c>
      <c r="Y59">
        <v>1.2589999999999999E-3</v>
      </c>
      <c r="Z59">
        <v>1.289E-3</v>
      </c>
      <c r="AA59">
        <v>1.3190000000000001E-3</v>
      </c>
      <c r="AB59">
        <v>1.3519999999999999E-3</v>
      </c>
      <c r="AC59">
        <v>1.389E-3</v>
      </c>
      <c r="AD59">
        <v>1.426E-3</v>
      </c>
      <c r="AE59">
        <v>1.4660000000000001E-3</v>
      </c>
      <c r="AF59">
        <v>1.5100000000000001E-3</v>
      </c>
      <c r="AG59">
        <v>1.5529999999999999E-3</v>
      </c>
      <c r="AH59">
        <v>1.6000000000000001E-3</v>
      </c>
      <c r="AI59">
        <v>1.6479999999999999E-3</v>
      </c>
      <c r="AJ59">
        <v>1.6999999999999999E-3</v>
      </c>
      <c r="AK59" s="27">
        <v>1.7999999999999999E-2</v>
      </c>
    </row>
    <row r="60" spans="1:37" x14ac:dyDescent="0.45">
      <c r="A60" s="38" t="s">
        <v>149</v>
      </c>
      <c r="B60" t="s">
        <v>241</v>
      </c>
      <c r="C60" t="s">
        <v>242</v>
      </c>
      <c r="D60" t="s">
        <v>121</v>
      </c>
      <c r="F60">
        <v>2.1221860000000001</v>
      </c>
      <c r="G60">
        <v>2.2201399999999998</v>
      </c>
      <c r="H60">
        <v>2.2223329999999999</v>
      </c>
      <c r="I60">
        <v>2.2151689999999999</v>
      </c>
      <c r="J60">
        <v>2.2039610000000001</v>
      </c>
      <c r="K60">
        <v>2.190356</v>
      </c>
      <c r="L60">
        <v>2.1743139999999999</v>
      </c>
      <c r="M60">
        <v>2.1581920000000001</v>
      </c>
      <c r="N60">
        <v>2.1429840000000002</v>
      </c>
      <c r="O60">
        <v>2.1265360000000002</v>
      </c>
      <c r="P60">
        <v>2.1111219999999999</v>
      </c>
      <c r="Q60">
        <v>2.0958039999999998</v>
      </c>
      <c r="R60">
        <v>2.0809120000000001</v>
      </c>
      <c r="S60">
        <v>2.0690620000000002</v>
      </c>
      <c r="T60">
        <v>2.0591010000000001</v>
      </c>
      <c r="U60">
        <v>2.050014</v>
      </c>
      <c r="V60">
        <v>2.0411640000000002</v>
      </c>
      <c r="W60">
        <v>2.0329540000000001</v>
      </c>
      <c r="X60">
        <v>2.025741</v>
      </c>
      <c r="Y60">
        <v>2.0201699999999998</v>
      </c>
      <c r="Z60">
        <v>2.0153219999999998</v>
      </c>
      <c r="AA60">
        <v>2.0113729999999999</v>
      </c>
      <c r="AB60">
        <v>2.0091649999999999</v>
      </c>
      <c r="AC60">
        <v>2.0083730000000002</v>
      </c>
      <c r="AD60">
        <v>2.0082429999999998</v>
      </c>
      <c r="AE60">
        <v>2.008003</v>
      </c>
      <c r="AF60">
        <v>2.0081310000000001</v>
      </c>
      <c r="AG60">
        <v>2.0084300000000002</v>
      </c>
      <c r="AH60">
        <v>2.0094029999999998</v>
      </c>
      <c r="AI60">
        <v>2.011415</v>
      </c>
      <c r="AJ60">
        <v>2.0136859999999999</v>
      </c>
      <c r="AK60" s="27">
        <v>-2E-3</v>
      </c>
    </row>
    <row r="61" spans="1:37" x14ac:dyDescent="0.45">
      <c r="A61" s="38" t="s">
        <v>243</v>
      </c>
      <c r="B61" t="s">
        <v>244</v>
      </c>
      <c r="C61" t="s">
        <v>245</v>
      </c>
      <c r="D61" t="s">
        <v>121</v>
      </c>
      <c r="F61">
        <v>2.3990000000000001E-3</v>
      </c>
      <c r="G61">
        <v>2.4919999999999999E-3</v>
      </c>
      <c r="H61">
        <v>2.7569999999999999E-3</v>
      </c>
      <c r="I61">
        <v>2.7699999999999999E-3</v>
      </c>
      <c r="J61">
        <v>2.7820000000000002E-3</v>
      </c>
      <c r="K61">
        <v>2.7789999999999998E-3</v>
      </c>
      <c r="L61">
        <v>2.7720000000000002E-3</v>
      </c>
      <c r="M61">
        <v>2.7699999999999999E-3</v>
      </c>
      <c r="N61">
        <v>2.7529999999999998E-3</v>
      </c>
      <c r="O61">
        <v>2.745E-3</v>
      </c>
      <c r="P61">
        <v>2.7369999999999998E-3</v>
      </c>
      <c r="Q61">
        <v>2.7360000000000002E-3</v>
      </c>
      <c r="R61">
        <v>2.7330000000000002E-3</v>
      </c>
      <c r="S61">
        <v>2.7360000000000002E-3</v>
      </c>
      <c r="T61">
        <v>2.7430000000000002E-3</v>
      </c>
      <c r="U61">
        <v>2.7529999999999998E-3</v>
      </c>
      <c r="V61">
        <v>2.7680000000000001E-3</v>
      </c>
      <c r="W61">
        <v>2.7829999999999999E-3</v>
      </c>
      <c r="X61">
        <v>2.7920000000000002E-3</v>
      </c>
      <c r="Y61">
        <v>2.8189999999999999E-3</v>
      </c>
      <c r="Z61">
        <v>2.8419999999999999E-3</v>
      </c>
      <c r="AA61">
        <v>2.8760000000000001E-3</v>
      </c>
      <c r="AB61">
        <v>2.9169999999999999E-3</v>
      </c>
      <c r="AC61">
        <v>2.9589999999999998E-3</v>
      </c>
      <c r="AD61">
        <v>3.0100000000000001E-3</v>
      </c>
      <c r="AE61">
        <v>3.0660000000000001E-3</v>
      </c>
      <c r="AF61">
        <v>3.1099999999999999E-3</v>
      </c>
      <c r="AG61">
        <v>3.1670000000000001E-3</v>
      </c>
      <c r="AH61">
        <v>3.2269999999999998E-3</v>
      </c>
      <c r="AI61">
        <v>3.2919999999999998E-3</v>
      </c>
      <c r="AJ61">
        <v>3.3609999999999998E-3</v>
      </c>
      <c r="AK61" s="27">
        <v>1.0999999999999999E-2</v>
      </c>
    </row>
    <row r="62" spans="1:37" x14ac:dyDescent="0.45">
      <c r="A62" s="38" t="s">
        <v>246</v>
      </c>
      <c r="B62" t="s">
        <v>247</v>
      </c>
      <c r="C62" t="s">
        <v>248</v>
      </c>
      <c r="D62" t="s">
        <v>121</v>
      </c>
      <c r="F62">
        <v>0.65227999999999997</v>
      </c>
      <c r="G62">
        <v>0.85352300000000003</v>
      </c>
      <c r="H62">
        <v>0.94130899999999995</v>
      </c>
      <c r="I62">
        <v>0.978545</v>
      </c>
      <c r="J62">
        <v>0.99780999999999997</v>
      </c>
      <c r="K62">
        <v>1.0150939999999999</v>
      </c>
      <c r="L62">
        <v>1.0204869999999999</v>
      </c>
      <c r="M62">
        <v>1.025347</v>
      </c>
      <c r="N62">
        <v>1.033927</v>
      </c>
      <c r="O62">
        <v>1.0402229999999999</v>
      </c>
      <c r="P62">
        <v>1.049242</v>
      </c>
      <c r="Q62">
        <v>1.0606249999999999</v>
      </c>
      <c r="R62">
        <v>1.074692</v>
      </c>
      <c r="S62">
        <v>1.0894239999999999</v>
      </c>
      <c r="T62">
        <v>1.104171</v>
      </c>
      <c r="U62">
        <v>1.11879</v>
      </c>
      <c r="V62">
        <v>1.1302479999999999</v>
      </c>
      <c r="W62">
        <v>1.1403589999999999</v>
      </c>
      <c r="X62">
        <v>1.151783</v>
      </c>
      <c r="Y62">
        <v>1.163727</v>
      </c>
      <c r="Z62">
        <v>1.1780569999999999</v>
      </c>
      <c r="AA62">
        <v>1.192086</v>
      </c>
      <c r="AB62">
        <v>1.207708</v>
      </c>
      <c r="AC62">
        <v>1.2236990000000001</v>
      </c>
      <c r="AD62">
        <v>1.2405079999999999</v>
      </c>
      <c r="AE62">
        <v>1.2563899999999999</v>
      </c>
      <c r="AF62">
        <v>1.271641</v>
      </c>
      <c r="AG62">
        <v>1.285237</v>
      </c>
      <c r="AH62">
        <v>1.29756</v>
      </c>
      <c r="AI62">
        <v>1.3088919999999999</v>
      </c>
      <c r="AJ62">
        <v>1.3203370000000001</v>
      </c>
      <c r="AK62" s="27">
        <v>2.4E-2</v>
      </c>
    </row>
    <row r="63" spans="1:37" x14ac:dyDescent="0.45">
      <c r="A63" s="38" t="s">
        <v>122</v>
      </c>
      <c r="B63" t="s">
        <v>249</v>
      </c>
      <c r="C63" t="s">
        <v>250</v>
      </c>
      <c r="D63" t="s">
        <v>121</v>
      </c>
      <c r="F63">
        <v>0.70316699999999999</v>
      </c>
      <c r="G63">
        <v>0.74469399999999997</v>
      </c>
      <c r="H63">
        <v>0.75862200000000002</v>
      </c>
      <c r="I63">
        <v>0.76591600000000004</v>
      </c>
      <c r="J63">
        <v>0.77183500000000005</v>
      </c>
      <c r="K63">
        <v>0.78687799999999997</v>
      </c>
      <c r="L63">
        <v>0.78606699999999996</v>
      </c>
      <c r="M63">
        <v>0.78701600000000005</v>
      </c>
      <c r="N63">
        <v>0.78322400000000003</v>
      </c>
      <c r="O63">
        <v>0.77860600000000002</v>
      </c>
      <c r="P63">
        <v>0.77089099999999999</v>
      </c>
      <c r="Q63">
        <v>0.77170700000000003</v>
      </c>
      <c r="R63">
        <v>0.76829499999999995</v>
      </c>
      <c r="S63">
        <v>0.765706</v>
      </c>
      <c r="T63">
        <v>0.76400599999999996</v>
      </c>
      <c r="U63">
        <v>0.76319400000000004</v>
      </c>
      <c r="V63">
        <v>0.76264900000000002</v>
      </c>
      <c r="W63">
        <v>0.76202599999999998</v>
      </c>
      <c r="X63">
        <v>0.76229400000000003</v>
      </c>
      <c r="Y63">
        <v>0.76352900000000001</v>
      </c>
      <c r="Z63">
        <v>0.76227500000000004</v>
      </c>
      <c r="AA63">
        <v>0.76212999999999997</v>
      </c>
      <c r="AB63">
        <v>0.76721499999999998</v>
      </c>
      <c r="AC63">
        <v>0.77077499999999999</v>
      </c>
      <c r="AD63">
        <v>0.77568700000000002</v>
      </c>
      <c r="AE63">
        <v>0.77873800000000004</v>
      </c>
      <c r="AF63">
        <v>0.78328799999999998</v>
      </c>
      <c r="AG63">
        <v>0.78696500000000003</v>
      </c>
      <c r="AH63">
        <v>0.79063499999999998</v>
      </c>
      <c r="AI63">
        <v>0.79430100000000003</v>
      </c>
      <c r="AJ63">
        <v>0.79805000000000004</v>
      </c>
      <c r="AK63" s="27">
        <v>4.0000000000000001E-3</v>
      </c>
    </row>
    <row r="64" spans="1:37" x14ac:dyDescent="0.45">
      <c r="A64" s="38" t="s">
        <v>157</v>
      </c>
      <c r="B64" t="s">
        <v>251</v>
      </c>
      <c r="C64" t="s">
        <v>252</v>
      </c>
      <c r="D64" t="s">
        <v>121</v>
      </c>
      <c r="F64">
        <v>0.17138700000000001</v>
      </c>
      <c r="G64">
        <v>0.196412</v>
      </c>
      <c r="H64">
        <v>0.28823900000000002</v>
      </c>
      <c r="I64">
        <v>0.28506199999999998</v>
      </c>
      <c r="J64">
        <v>0.27811599999999997</v>
      </c>
      <c r="K64">
        <v>0.242314</v>
      </c>
      <c r="L64">
        <v>0.24196400000000001</v>
      </c>
      <c r="M64">
        <v>0.22875499999999999</v>
      </c>
      <c r="N64">
        <v>0.22600400000000001</v>
      </c>
      <c r="O64">
        <v>0.22333500000000001</v>
      </c>
      <c r="P64">
        <v>0.24086099999999999</v>
      </c>
      <c r="Q64">
        <v>0.22450100000000001</v>
      </c>
      <c r="R64">
        <v>0.22318299999999999</v>
      </c>
      <c r="S64">
        <v>0.221501</v>
      </c>
      <c r="T64">
        <v>0.219946</v>
      </c>
      <c r="U64">
        <v>0.218251</v>
      </c>
      <c r="V64">
        <v>0.216895</v>
      </c>
      <c r="W64">
        <v>0.21793199999999999</v>
      </c>
      <c r="X64">
        <v>0.21479400000000001</v>
      </c>
      <c r="Y64">
        <v>0.214472</v>
      </c>
      <c r="Z64">
        <v>0.20472499999999999</v>
      </c>
      <c r="AA64">
        <v>0.21118999999999999</v>
      </c>
      <c r="AB64">
        <v>0.199819</v>
      </c>
      <c r="AC64">
        <v>0.19917099999999999</v>
      </c>
      <c r="AD64">
        <v>0.192109</v>
      </c>
      <c r="AE64">
        <v>0.196182</v>
      </c>
      <c r="AF64">
        <v>0.19025300000000001</v>
      </c>
      <c r="AG64">
        <v>0.18673600000000001</v>
      </c>
      <c r="AH64">
        <v>0.185559</v>
      </c>
      <c r="AI64">
        <v>0.184976</v>
      </c>
      <c r="AJ64">
        <v>0.183451</v>
      </c>
      <c r="AK64" s="27">
        <v>2E-3</v>
      </c>
    </row>
    <row r="65" spans="1:37" x14ac:dyDescent="0.45">
      <c r="A65" s="38" t="s">
        <v>190</v>
      </c>
      <c r="B65" t="s">
        <v>253</v>
      </c>
      <c r="C65" t="s">
        <v>254</v>
      </c>
      <c r="D65" t="s">
        <v>121</v>
      </c>
      <c r="F65">
        <v>2.3924999999999998E-2</v>
      </c>
      <c r="G65">
        <v>2.4240000000000001E-2</v>
      </c>
      <c r="H65">
        <v>2.4442999999999999E-2</v>
      </c>
      <c r="I65">
        <v>2.4584999999999999E-2</v>
      </c>
      <c r="J65">
        <v>2.4681999999999999E-2</v>
      </c>
      <c r="K65">
        <v>2.4726999999999999E-2</v>
      </c>
      <c r="L65">
        <v>2.4749E-2</v>
      </c>
      <c r="M65">
        <v>2.4705000000000001E-2</v>
      </c>
      <c r="N65">
        <v>2.4670000000000001E-2</v>
      </c>
      <c r="O65">
        <v>2.4642000000000001E-2</v>
      </c>
      <c r="P65">
        <v>2.4622000000000002E-2</v>
      </c>
      <c r="Q65">
        <v>2.4601999999999999E-2</v>
      </c>
      <c r="R65">
        <v>2.4582E-2</v>
      </c>
      <c r="S65">
        <v>2.4570000000000002E-2</v>
      </c>
      <c r="T65">
        <v>2.4569000000000001E-2</v>
      </c>
      <c r="U65">
        <v>2.4563999999999999E-2</v>
      </c>
      <c r="V65">
        <v>2.4552000000000001E-2</v>
      </c>
      <c r="W65">
        <v>2.4545000000000001E-2</v>
      </c>
      <c r="X65">
        <v>2.4538000000000001E-2</v>
      </c>
      <c r="Y65">
        <v>2.4532000000000002E-2</v>
      </c>
      <c r="Z65">
        <v>2.4534E-2</v>
      </c>
      <c r="AA65">
        <v>2.4539999999999999E-2</v>
      </c>
      <c r="AB65">
        <v>2.4551E-2</v>
      </c>
      <c r="AC65">
        <v>2.4551E-2</v>
      </c>
      <c r="AD65">
        <v>2.4558E-2</v>
      </c>
      <c r="AE65">
        <v>2.4580999999999999E-2</v>
      </c>
      <c r="AF65">
        <v>2.4604999999999998E-2</v>
      </c>
      <c r="AG65">
        <v>2.4618999999999999E-2</v>
      </c>
      <c r="AH65">
        <v>2.4622000000000002E-2</v>
      </c>
      <c r="AI65">
        <v>2.4617E-2</v>
      </c>
      <c r="AJ65">
        <v>2.4607E-2</v>
      </c>
      <c r="AK65" s="27">
        <v>1E-3</v>
      </c>
    </row>
    <row r="66" spans="1:37" x14ac:dyDescent="0.45">
      <c r="A66" s="38" t="s">
        <v>125</v>
      </c>
      <c r="B66" t="s">
        <v>255</v>
      </c>
      <c r="C66" t="s">
        <v>256</v>
      </c>
      <c r="D66" t="s">
        <v>121</v>
      </c>
      <c r="F66">
        <v>3.6739310000000001</v>
      </c>
      <c r="G66">
        <v>4.0400609999999997</v>
      </c>
      <c r="H66">
        <v>4.2360100000000003</v>
      </c>
      <c r="I66">
        <v>4.2703749999999996</v>
      </c>
      <c r="J66">
        <v>4.2775119999999998</v>
      </c>
      <c r="K66">
        <v>4.2604920000000002</v>
      </c>
      <c r="L66">
        <v>4.2487050000000002</v>
      </c>
      <c r="M66">
        <v>4.2251380000000003</v>
      </c>
      <c r="N66">
        <v>4.2119299999999997</v>
      </c>
      <c r="O66">
        <v>4.1944610000000004</v>
      </c>
      <c r="P66">
        <v>4.1978679999999997</v>
      </c>
      <c r="Q66">
        <v>4.1783700000000001</v>
      </c>
      <c r="R66">
        <v>4.1727999999999996</v>
      </c>
      <c r="S66">
        <v>4.1714019999999996</v>
      </c>
      <c r="T66">
        <v>4.1729459999999996</v>
      </c>
      <c r="U66">
        <v>4.1759820000000003</v>
      </c>
      <c r="V66">
        <v>4.1766969999999999</v>
      </c>
      <c r="W66">
        <v>4.1790250000000002</v>
      </c>
      <c r="X66">
        <v>4.1803860000000004</v>
      </c>
      <c r="Y66">
        <v>4.1876899999999999</v>
      </c>
      <c r="Z66">
        <v>4.1862009999999996</v>
      </c>
      <c r="AA66">
        <v>4.2026370000000002</v>
      </c>
      <c r="AB66">
        <v>4.2098089999999999</v>
      </c>
      <c r="AC66">
        <v>4.2279580000000001</v>
      </c>
      <c r="AD66">
        <v>4.2425319999999997</v>
      </c>
      <c r="AE66">
        <v>4.2653590000000001</v>
      </c>
      <c r="AF66">
        <v>4.2794280000000002</v>
      </c>
      <c r="AG66">
        <v>4.2935400000000001</v>
      </c>
      <c r="AH66">
        <v>4.30938</v>
      </c>
      <c r="AI66">
        <v>4.3258489999999998</v>
      </c>
      <c r="AJ66">
        <v>4.341831</v>
      </c>
      <c r="AK66" s="27">
        <v>6.0000000000000001E-3</v>
      </c>
    </row>
    <row r="67" spans="1:37" x14ac:dyDescent="0.45">
      <c r="A67" s="38" t="s">
        <v>257</v>
      </c>
      <c r="B67" t="s">
        <v>258</v>
      </c>
      <c r="C67" t="s">
        <v>259</v>
      </c>
      <c r="D67" t="s">
        <v>121</v>
      </c>
      <c r="F67">
        <v>4.6810999999999998E-2</v>
      </c>
      <c r="G67">
        <v>4.8954999999999999E-2</v>
      </c>
      <c r="H67">
        <v>4.4031000000000001E-2</v>
      </c>
      <c r="I67">
        <v>4.3520999999999997E-2</v>
      </c>
      <c r="J67">
        <v>4.3104999999999997E-2</v>
      </c>
      <c r="K67">
        <v>4.3598999999999999E-2</v>
      </c>
      <c r="L67">
        <v>4.3313999999999998E-2</v>
      </c>
      <c r="M67">
        <v>4.3691000000000001E-2</v>
      </c>
      <c r="N67">
        <v>4.3815E-2</v>
      </c>
      <c r="O67">
        <v>4.3756000000000003E-2</v>
      </c>
      <c r="P67">
        <v>4.1973000000000003E-2</v>
      </c>
      <c r="Q67">
        <v>4.1793999999999998E-2</v>
      </c>
      <c r="R67">
        <v>4.1924000000000003E-2</v>
      </c>
      <c r="S67">
        <v>4.1902000000000002E-2</v>
      </c>
      <c r="T67">
        <v>4.2186000000000001E-2</v>
      </c>
      <c r="U67">
        <v>4.2581000000000001E-2</v>
      </c>
      <c r="V67">
        <v>4.2941E-2</v>
      </c>
      <c r="W67">
        <v>4.3237999999999999E-2</v>
      </c>
      <c r="X67">
        <v>4.3951999999999998E-2</v>
      </c>
      <c r="Y67">
        <v>4.4245E-2</v>
      </c>
      <c r="Z67">
        <v>4.5284999999999999E-2</v>
      </c>
      <c r="AA67">
        <v>4.5711000000000002E-2</v>
      </c>
      <c r="AB67">
        <v>4.6439000000000001E-2</v>
      </c>
      <c r="AC67">
        <v>4.6989999999999997E-2</v>
      </c>
      <c r="AD67">
        <v>4.7486E-2</v>
      </c>
      <c r="AE67">
        <v>4.7918000000000002E-2</v>
      </c>
      <c r="AF67">
        <v>4.8446999999999997E-2</v>
      </c>
      <c r="AG67">
        <v>4.9093999999999999E-2</v>
      </c>
      <c r="AH67">
        <v>4.9494000000000003E-2</v>
      </c>
      <c r="AI67">
        <v>4.9980999999999998E-2</v>
      </c>
      <c r="AJ67">
        <v>5.0566E-2</v>
      </c>
      <c r="AK67" s="27">
        <v>3.0000000000000001E-3</v>
      </c>
    </row>
    <row r="68" spans="1:37" x14ac:dyDescent="0.45">
      <c r="A68" s="38" t="s">
        <v>260</v>
      </c>
      <c r="B68" t="s">
        <v>261</v>
      </c>
      <c r="C68" t="s">
        <v>262</v>
      </c>
      <c r="D68" t="s">
        <v>121</v>
      </c>
      <c r="F68">
        <v>2.0253E-2</v>
      </c>
      <c r="G68">
        <v>3.0088E-2</v>
      </c>
      <c r="H68">
        <v>2.3657999999999998E-2</v>
      </c>
      <c r="I68">
        <v>2.7026999999999999E-2</v>
      </c>
      <c r="J68">
        <v>2.9878999999999999E-2</v>
      </c>
      <c r="K68">
        <v>3.4838000000000001E-2</v>
      </c>
      <c r="L68">
        <v>3.6505999999999997E-2</v>
      </c>
      <c r="M68">
        <v>3.8862000000000001E-2</v>
      </c>
      <c r="N68">
        <v>4.0819000000000001E-2</v>
      </c>
      <c r="O68">
        <v>4.2105999999999998E-2</v>
      </c>
      <c r="P68">
        <v>4.0245999999999997E-2</v>
      </c>
      <c r="Q68">
        <v>4.3649E-2</v>
      </c>
      <c r="R68">
        <v>4.5490000000000003E-2</v>
      </c>
      <c r="S68">
        <v>4.6891000000000002E-2</v>
      </c>
      <c r="T68">
        <v>4.8531999999999999E-2</v>
      </c>
      <c r="U68">
        <v>5.0325000000000002E-2</v>
      </c>
      <c r="V68">
        <v>5.1803000000000002E-2</v>
      </c>
      <c r="W68">
        <v>5.3241999999999998E-2</v>
      </c>
      <c r="X68">
        <v>5.5992E-2</v>
      </c>
      <c r="Y68">
        <v>5.7363999999999998E-2</v>
      </c>
      <c r="Z68">
        <v>6.3365000000000005E-2</v>
      </c>
      <c r="AA68">
        <v>6.5060000000000007E-2</v>
      </c>
      <c r="AB68">
        <v>6.9369E-2</v>
      </c>
      <c r="AC68">
        <v>7.2121000000000005E-2</v>
      </c>
      <c r="AD68">
        <v>7.5287999999999994E-2</v>
      </c>
      <c r="AE68">
        <v>7.6476000000000002E-2</v>
      </c>
      <c r="AF68">
        <v>8.0571000000000004E-2</v>
      </c>
      <c r="AG68">
        <v>8.3565E-2</v>
      </c>
      <c r="AH68">
        <v>8.5269999999999999E-2</v>
      </c>
      <c r="AI68">
        <v>8.7220000000000006E-2</v>
      </c>
      <c r="AJ68">
        <v>8.9308999999999999E-2</v>
      </c>
      <c r="AK68" s="27">
        <v>5.0999999999999997E-2</v>
      </c>
    </row>
    <row r="69" spans="1:37" x14ac:dyDescent="0.45">
      <c r="A69" s="38" t="s">
        <v>263</v>
      </c>
      <c r="B69" t="s">
        <v>264</v>
      </c>
      <c r="C69" t="s">
        <v>265</v>
      </c>
      <c r="D69" t="s">
        <v>121</v>
      </c>
      <c r="F69">
        <v>2.2100000000000001E-4</v>
      </c>
      <c r="G69">
        <v>2.3800000000000001E-4</v>
      </c>
      <c r="H69">
        <v>2.4499999999999999E-4</v>
      </c>
      <c r="I69">
        <v>2.5099999999999998E-4</v>
      </c>
      <c r="J69">
        <v>2.5599999999999999E-4</v>
      </c>
      <c r="K69">
        <v>2.61E-4</v>
      </c>
      <c r="L69">
        <v>2.6400000000000002E-4</v>
      </c>
      <c r="M69">
        <v>2.6800000000000001E-4</v>
      </c>
      <c r="N69">
        <v>2.7E-4</v>
      </c>
      <c r="O69">
        <v>2.72E-4</v>
      </c>
      <c r="P69">
        <v>2.7399999999999999E-4</v>
      </c>
      <c r="Q69">
        <v>2.7500000000000002E-4</v>
      </c>
      <c r="R69">
        <v>2.7500000000000002E-4</v>
      </c>
      <c r="S69">
        <v>2.7399999999999999E-4</v>
      </c>
      <c r="T69">
        <v>2.7399999999999999E-4</v>
      </c>
      <c r="U69">
        <v>2.7700000000000001E-4</v>
      </c>
      <c r="V69">
        <v>2.8200000000000002E-4</v>
      </c>
      <c r="W69">
        <v>2.8899999999999998E-4</v>
      </c>
      <c r="X69">
        <v>2.99E-4</v>
      </c>
      <c r="Y69">
        <v>3.0899999999999998E-4</v>
      </c>
      <c r="Z69">
        <v>3.2299999999999999E-4</v>
      </c>
      <c r="AA69">
        <v>3.3799999999999998E-4</v>
      </c>
      <c r="AB69">
        <v>3.5500000000000001E-4</v>
      </c>
      <c r="AC69">
        <v>3.7800000000000003E-4</v>
      </c>
      <c r="AD69">
        <v>3.97E-4</v>
      </c>
      <c r="AE69">
        <v>4.17E-4</v>
      </c>
      <c r="AF69">
        <v>4.37E-4</v>
      </c>
      <c r="AG69">
        <v>4.5800000000000002E-4</v>
      </c>
      <c r="AH69">
        <v>4.8099999999999998E-4</v>
      </c>
      <c r="AI69">
        <v>5.0500000000000002E-4</v>
      </c>
      <c r="AJ69">
        <v>5.2999999999999998E-4</v>
      </c>
      <c r="AK69" s="27">
        <v>0.03</v>
      </c>
    </row>
    <row r="70" spans="1:37" x14ac:dyDescent="0.45">
      <c r="A70" s="38" t="s">
        <v>134</v>
      </c>
      <c r="B70" t="s">
        <v>266</v>
      </c>
      <c r="C70" t="s">
        <v>267</v>
      </c>
      <c r="D70" t="s">
        <v>121</v>
      </c>
      <c r="F70">
        <v>9.9310000000000006E-3</v>
      </c>
      <c r="G70">
        <v>1.1320999999999999E-2</v>
      </c>
      <c r="H70">
        <v>1.2248999999999999E-2</v>
      </c>
      <c r="I70">
        <v>1.3098E-2</v>
      </c>
      <c r="J70">
        <v>1.3898000000000001E-2</v>
      </c>
      <c r="K70">
        <v>1.4657E-2</v>
      </c>
      <c r="L70">
        <v>1.5561999999999999E-2</v>
      </c>
      <c r="M70">
        <v>1.6490999999999999E-2</v>
      </c>
      <c r="N70">
        <v>1.7392000000000001E-2</v>
      </c>
      <c r="O70">
        <v>1.8339999999999999E-2</v>
      </c>
      <c r="P70">
        <v>1.9494999999999998E-2</v>
      </c>
      <c r="Q70">
        <v>2.0820000000000002E-2</v>
      </c>
      <c r="R70">
        <v>2.2335000000000001E-2</v>
      </c>
      <c r="S70">
        <v>2.4056999999999999E-2</v>
      </c>
      <c r="T70">
        <v>2.5994E-2</v>
      </c>
      <c r="U70">
        <v>2.8149E-2</v>
      </c>
      <c r="V70">
        <v>3.0516999999999999E-2</v>
      </c>
      <c r="W70">
        <v>3.3096E-2</v>
      </c>
      <c r="X70">
        <v>3.5911999999999999E-2</v>
      </c>
      <c r="Y70">
        <v>3.8920999999999997E-2</v>
      </c>
      <c r="Z70">
        <v>4.2169999999999999E-2</v>
      </c>
      <c r="AA70">
        <v>4.5506999999999999E-2</v>
      </c>
      <c r="AB70">
        <v>4.8989999999999999E-2</v>
      </c>
      <c r="AC70">
        <v>5.2602000000000003E-2</v>
      </c>
      <c r="AD70">
        <v>5.6454999999999998E-2</v>
      </c>
      <c r="AE70">
        <v>6.0205000000000002E-2</v>
      </c>
      <c r="AF70">
        <v>6.4102999999999993E-2</v>
      </c>
      <c r="AG70">
        <v>6.8169999999999994E-2</v>
      </c>
      <c r="AH70">
        <v>7.2470000000000007E-2</v>
      </c>
      <c r="AI70">
        <v>7.7160999999999993E-2</v>
      </c>
      <c r="AJ70">
        <v>8.1839999999999996E-2</v>
      </c>
      <c r="AK70" s="27">
        <v>7.2999999999999995E-2</v>
      </c>
    </row>
    <row r="71" spans="1:37" x14ac:dyDescent="0.45">
      <c r="A71" s="38" t="s">
        <v>137</v>
      </c>
      <c r="B71" t="s">
        <v>268</v>
      </c>
      <c r="C71" t="s">
        <v>269</v>
      </c>
      <c r="D71" t="s">
        <v>121</v>
      </c>
      <c r="F71">
        <v>3.751147</v>
      </c>
      <c r="G71">
        <v>4.1306620000000001</v>
      </c>
      <c r="H71">
        <v>4.3161930000000002</v>
      </c>
      <c r="I71">
        <v>4.3542719999999999</v>
      </c>
      <c r="J71">
        <v>4.3646500000000001</v>
      </c>
      <c r="K71">
        <v>4.353847</v>
      </c>
      <c r="L71">
        <v>4.3443509999999996</v>
      </c>
      <c r="M71">
        <v>4.3244499999999997</v>
      </c>
      <c r="N71">
        <v>4.3142269999999998</v>
      </c>
      <c r="O71">
        <v>4.2989350000000002</v>
      </c>
      <c r="P71">
        <v>4.2998560000000001</v>
      </c>
      <c r="Q71">
        <v>4.2849079999999997</v>
      </c>
      <c r="R71">
        <v>4.2828249999999999</v>
      </c>
      <c r="S71">
        <v>4.2845269999999998</v>
      </c>
      <c r="T71">
        <v>4.2899320000000003</v>
      </c>
      <c r="U71">
        <v>4.2973129999999999</v>
      </c>
      <c r="V71">
        <v>4.3022410000000004</v>
      </c>
      <c r="W71">
        <v>4.3088889999999997</v>
      </c>
      <c r="X71">
        <v>4.3165399999999998</v>
      </c>
      <c r="Y71">
        <v>4.3285299999999998</v>
      </c>
      <c r="Z71">
        <v>4.3373439999999999</v>
      </c>
      <c r="AA71">
        <v>4.3592529999999998</v>
      </c>
      <c r="AB71">
        <v>4.374962</v>
      </c>
      <c r="AC71">
        <v>4.4000500000000002</v>
      </c>
      <c r="AD71">
        <v>4.4221589999999997</v>
      </c>
      <c r="AE71">
        <v>4.4503740000000001</v>
      </c>
      <c r="AF71">
        <v>4.4729869999999998</v>
      </c>
      <c r="AG71">
        <v>4.494828</v>
      </c>
      <c r="AH71">
        <v>4.5170960000000004</v>
      </c>
      <c r="AI71">
        <v>4.5407169999999999</v>
      </c>
      <c r="AJ71">
        <v>4.5640749999999999</v>
      </c>
      <c r="AK71" s="27">
        <v>7.0000000000000001E-3</v>
      </c>
    </row>
    <row r="72" spans="1:37" x14ac:dyDescent="0.45">
      <c r="A72" s="38" t="s">
        <v>140</v>
      </c>
      <c r="B72" t="s">
        <v>270</v>
      </c>
      <c r="C72" t="s">
        <v>271</v>
      </c>
      <c r="D72" t="s">
        <v>121</v>
      </c>
      <c r="F72">
        <v>1.4066E-2</v>
      </c>
      <c r="G72">
        <v>1.5730999999999998E-2</v>
      </c>
      <c r="H72">
        <v>1.796E-2</v>
      </c>
      <c r="I72">
        <v>1.9092000000000001E-2</v>
      </c>
      <c r="J72">
        <v>1.9476E-2</v>
      </c>
      <c r="K72">
        <v>1.9983000000000001E-2</v>
      </c>
      <c r="L72">
        <v>1.9671999999999999E-2</v>
      </c>
      <c r="M72">
        <v>2.0881E-2</v>
      </c>
      <c r="N72">
        <v>2.2002000000000001E-2</v>
      </c>
      <c r="O72">
        <v>2.341E-2</v>
      </c>
      <c r="P72">
        <v>2.4159E-2</v>
      </c>
      <c r="Q72">
        <v>2.4681000000000002E-2</v>
      </c>
      <c r="R72">
        <v>2.5807E-2</v>
      </c>
      <c r="S72">
        <v>2.7661000000000002E-2</v>
      </c>
      <c r="T72">
        <v>2.9829000000000001E-2</v>
      </c>
      <c r="U72">
        <v>3.2400999999999999E-2</v>
      </c>
      <c r="V72">
        <v>3.5024E-2</v>
      </c>
      <c r="W72">
        <v>3.7527999999999999E-2</v>
      </c>
      <c r="X72">
        <v>4.0336999999999998E-2</v>
      </c>
      <c r="Y72">
        <v>4.3300999999999999E-2</v>
      </c>
      <c r="Z72">
        <v>4.7107000000000003E-2</v>
      </c>
      <c r="AA72">
        <v>5.0805999999999997E-2</v>
      </c>
      <c r="AB72">
        <v>5.4324999999999998E-2</v>
      </c>
      <c r="AC72">
        <v>5.8194999999999997E-2</v>
      </c>
      <c r="AD72">
        <v>6.3251000000000002E-2</v>
      </c>
      <c r="AE72">
        <v>6.9597000000000006E-2</v>
      </c>
      <c r="AF72">
        <v>7.5217999999999993E-2</v>
      </c>
      <c r="AG72">
        <v>7.8756999999999994E-2</v>
      </c>
      <c r="AH72">
        <v>8.3104999999999998E-2</v>
      </c>
      <c r="AI72">
        <v>8.8318999999999995E-2</v>
      </c>
      <c r="AJ72">
        <v>9.3297000000000005E-2</v>
      </c>
      <c r="AK72" s="27">
        <v>6.5000000000000002E-2</v>
      </c>
    </row>
    <row r="73" spans="1:37" x14ac:dyDescent="0.45">
      <c r="A73" s="38" t="s">
        <v>143</v>
      </c>
      <c r="B73" t="s">
        <v>272</v>
      </c>
      <c r="C73" t="s">
        <v>273</v>
      </c>
      <c r="D73" t="s">
        <v>121</v>
      </c>
      <c r="F73">
        <v>3.7652130000000001</v>
      </c>
      <c r="G73">
        <v>4.1463929999999998</v>
      </c>
      <c r="H73">
        <v>4.3341539999999998</v>
      </c>
      <c r="I73">
        <v>4.3733639999999996</v>
      </c>
      <c r="J73">
        <v>4.3841260000000002</v>
      </c>
      <c r="K73">
        <v>4.3738289999999997</v>
      </c>
      <c r="L73">
        <v>4.3640230000000004</v>
      </c>
      <c r="M73">
        <v>4.3453299999999997</v>
      </c>
      <c r="N73">
        <v>4.3362290000000003</v>
      </c>
      <c r="O73">
        <v>4.3223459999999996</v>
      </c>
      <c r="P73">
        <v>4.3240150000000002</v>
      </c>
      <c r="Q73">
        <v>4.3095889999999999</v>
      </c>
      <c r="R73">
        <v>4.3086310000000001</v>
      </c>
      <c r="S73">
        <v>4.3121879999999999</v>
      </c>
      <c r="T73">
        <v>4.3197609999999997</v>
      </c>
      <c r="U73">
        <v>4.3297129999999999</v>
      </c>
      <c r="V73">
        <v>4.3372650000000004</v>
      </c>
      <c r="W73">
        <v>4.3464169999999998</v>
      </c>
      <c r="X73">
        <v>4.356878</v>
      </c>
      <c r="Y73">
        <v>4.3718300000000001</v>
      </c>
      <c r="Z73">
        <v>4.3844500000000002</v>
      </c>
      <c r="AA73">
        <v>4.4100590000000004</v>
      </c>
      <c r="AB73">
        <v>4.4292870000000004</v>
      </c>
      <c r="AC73">
        <v>4.4582439999999997</v>
      </c>
      <c r="AD73">
        <v>4.4854099999999999</v>
      </c>
      <c r="AE73">
        <v>4.519971</v>
      </c>
      <c r="AF73">
        <v>4.5482050000000003</v>
      </c>
      <c r="AG73">
        <v>4.5735849999999996</v>
      </c>
      <c r="AH73">
        <v>4.6002010000000002</v>
      </c>
      <c r="AI73">
        <v>4.6290360000000002</v>
      </c>
      <c r="AJ73">
        <v>4.6573719999999996</v>
      </c>
      <c r="AK73" s="27">
        <v>7.0000000000000001E-3</v>
      </c>
    </row>
    <row r="74" spans="1:37" x14ac:dyDescent="0.45">
      <c r="AK74" s="27"/>
    </row>
    <row r="75" spans="1:37" x14ac:dyDescent="0.45">
      <c r="A75" s="1" t="s">
        <v>274</v>
      </c>
      <c r="C75" t="s">
        <v>275</v>
      </c>
    </row>
    <row r="76" spans="1:37" x14ac:dyDescent="0.45">
      <c r="A76" s="38" t="s">
        <v>143</v>
      </c>
      <c r="B76" t="s">
        <v>276</v>
      </c>
      <c r="C76" t="s">
        <v>277</v>
      </c>
      <c r="D76" t="s">
        <v>121</v>
      </c>
      <c r="F76">
        <v>-5.2999999999999999E-2</v>
      </c>
      <c r="G76">
        <v>-5.6333000000000001E-2</v>
      </c>
      <c r="H76">
        <v>-5.7192E-2</v>
      </c>
      <c r="I76">
        <v>-5.7529999999999998E-2</v>
      </c>
      <c r="J76">
        <v>-5.7716999999999997E-2</v>
      </c>
      <c r="K76">
        <v>-5.8250000000000003E-2</v>
      </c>
      <c r="L76">
        <v>-5.8067000000000001E-2</v>
      </c>
      <c r="M76">
        <v>-5.7952999999999998E-2</v>
      </c>
      <c r="N76">
        <v>-5.7665000000000001E-2</v>
      </c>
      <c r="O76">
        <v>-5.7321999999999998E-2</v>
      </c>
      <c r="P76">
        <v>-5.6869999999999997E-2</v>
      </c>
      <c r="Q76">
        <v>-5.6779999999999997E-2</v>
      </c>
      <c r="R76">
        <v>-5.6526E-2</v>
      </c>
      <c r="S76">
        <v>-5.6341000000000002E-2</v>
      </c>
      <c r="T76">
        <v>-5.6210999999999997E-2</v>
      </c>
      <c r="U76">
        <v>-5.6127000000000003E-2</v>
      </c>
      <c r="V76">
        <v>-5.6047E-2</v>
      </c>
      <c r="W76">
        <v>-5.5966000000000002E-2</v>
      </c>
      <c r="X76">
        <v>-5.5936E-2</v>
      </c>
      <c r="Y76">
        <v>-5.5965000000000001E-2</v>
      </c>
      <c r="Z76">
        <v>-5.5905999999999997E-2</v>
      </c>
      <c r="AA76">
        <v>-5.5899999999999998E-2</v>
      </c>
      <c r="AB76">
        <v>-5.6134000000000003E-2</v>
      </c>
      <c r="AC76">
        <v>-5.6321000000000003E-2</v>
      </c>
      <c r="AD76">
        <v>-5.6571999999999997E-2</v>
      </c>
      <c r="AE76">
        <v>-5.6743000000000002E-2</v>
      </c>
      <c r="AF76">
        <v>-5.6978000000000001E-2</v>
      </c>
      <c r="AG76">
        <v>-5.7173000000000002E-2</v>
      </c>
      <c r="AH76">
        <v>-5.7370999999999998E-2</v>
      </c>
      <c r="AI76">
        <v>-5.7577000000000003E-2</v>
      </c>
      <c r="AJ76">
        <v>-5.7789E-2</v>
      </c>
      <c r="AK76" s="27">
        <v>3.0000000000000001E-3</v>
      </c>
    </row>
    <row r="77" spans="1:37" x14ac:dyDescent="0.45">
      <c r="AK77" s="27"/>
    </row>
    <row r="78" spans="1:37" x14ac:dyDescent="0.45">
      <c r="A78" s="1" t="s">
        <v>278</v>
      </c>
      <c r="B78" t="s">
        <v>279</v>
      </c>
      <c r="D78" t="s">
        <v>280</v>
      </c>
    </row>
    <row r="79" spans="1:37" x14ac:dyDescent="0.45">
      <c r="A79" s="38" t="s">
        <v>178</v>
      </c>
      <c r="B79" t="s">
        <v>281</v>
      </c>
      <c r="C79" t="s">
        <v>282</v>
      </c>
      <c r="D79" t="s">
        <v>121</v>
      </c>
      <c r="F79">
        <v>9.8833000000000004E-2</v>
      </c>
      <c r="G79">
        <v>9.4957E-2</v>
      </c>
      <c r="H79">
        <v>8.9389999999999997E-2</v>
      </c>
      <c r="I79">
        <v>8.9347999999999997E-2</v>
      </c>
      <c r="J79">
        <v>8.8530999999999999E-2</v>
      </c>
      <c r="K79">
        <v>8.8077000000000003E-2</v>
      </c>
      <c r="L79">
        <v>8.8058999999999998E-2</v>
      </c>
      <c r="M79">
        <v>8.8137999999999994E-2</v>
      </c>
      <c r="N79">
        <v>8.8152999999999995E-2</v>
      </c>
      <c r="O79">
        <v>8.8301000000000004E-2</v>
      </c>
      <c r="P79">
        <v>8.8231000000000004E-2</v>
      </c>
      <c r="Q79">
        <v>8.8276999999999994E-2</v>
      </c>
      <c r="R79">
        <v>8.8402999999999995E-2</v>
      </c>
      <c r="S79">
        <v>8.8681999999999997E-2</v>
      </c>
      <c r="T79">
        <v>8.9039999999999994E-2</v>
      </c>
      <c r="U79">
        <v>8.9427999999999994E-2</v>
      </c>
      <c r="V79">
        <v>8.9746999999999993E-2</v>
      </c>
      <c r="W79">
        <v>9.0064000000000005E-2</v>
      </c>
      <c r="X79">
        <v>9.0409000000000003E-2</v>
      </c>
      <c r="Y79">
        <v>9.0748999999999996E-2</v>
      </c>
      <c r="Z79">
        <v>9.0998999999999997E-2</v>
      </c>
      <c r="AA79">
        <v>9.1375999999999999E-2</v>
      </c>
      <c r="AB79">
        <v>9.1855999999999993E-2</v>
      </c>
      <c r="AC79">
        <v>9.2337000000000002E-2</v>
      </c>
      <c r="AD79">
        <v>9.2845999999999998E-2</v>
      </c>
      <c r="AE79">
        <v>9.3441999999999997E-2</v>
      </c>
      <c r="AF79">
        <v>9.3954999999999997E-2</v>
      </c>
      <c r="AG79">
        <v>9.4489000000000004E-2</v>
      </c>
      <c r="AH79">
        <v>9.5089000000000007E-2</v>
      </c>
      <c r="AI79">
        <v>9.5801999999999998E-2</v>
      </c>
      <c r="AJ79">
        <v>9.6521999999999997E-2</v>
      </c>
      <c r="AK79" s="27">
        <v>-1E-3</v>
      </c>
    </row>
    <row r="80" spans="1:37" x14ac:dyDescent="0.45">
      <c r="A80" s="38" t="s">
        <v>149</v>
      </c>
      <c r="B80" t="s">
        <v>283</v>
      </c>
      <c r="C80" t="s">
        <v>284</v>
      </c>
      <c r="D80" t="s">
        <v>121</v>
      </c>
      <c r="F80">
        <v>2.1964589999999999</v>
      </c>
      <c r="G80">
        <v>2.3024969999999998</v>
      </c>
      <c r="H80">
        <v>2.3065039999999999</v>
      </c>
      <c r="I80">
        <v>2.301094</v>
      </c>
      <c r="J80">
        <v>2.2915580000000002</v>
      </c>
      <c r="K80">
        <v>2.2796379999999998</v>
      </c>
      <c r="L80">
        <v>2.2644799999999998</v>
      </c>
      <c r="M80">
        <v>2.249171</v>
      </c>
      <c r="N80">
        <v>2.2346870000000001</v>
      </c>
      <c r="O80">
        <v>2.2189809999999999</v>
      </c>
      <c r="P80">
        <v>2.204078</v>
      </c>
      <c r="Q80">
        <v>2.1896209999999998</v>
      </c>
      <c r="R80">
        <v>2.1754760000000002</v>
      </c>
      <c r="S80">
        <v>2.164444</v>
      </c>
      <c r="T80">
        <v>2.1553330000000002</v>
      </c>
      <c r="U80">
        <v>2.147062</v>
      </c>
      <c r="V80">
        <v>2.13897</v>
      </c>
      <c r="W80">
        <v>2.1314769999999998</v>
      </c>
      <c r="X80">
        <v>2.1250040000000001</v>
      </c>
      <c r="Y80">
        <v>2.1201970000000001</v>
      </c>
      <c r="Z80">
        <v>2.1161599999999998</v>
      </c>
      <c r="AA80">
        <v>2.1130719999999998</v>
      </c>
      <c r="AB80">
        <v>2.1116959999999998</v>
      </c>
      <c r="AC80">
        <v>2.1117689999999998</v>
      </c>
      <c r="AD80">
        <v>2.11253</v>
      </c>
      <c r="AE80">
        <v>2.1131739999999999</v>
      </c>
      <c r="AF80">
        <v>2.114163</v>
      </c>
      <c r="AG80">
        <v>2.115335</v>
      </c>
      <c r="AH80">
        <v>2.1172070000000001</v>
      </c>
      <c r="AI80">
        <v>2.1201490000000001</v>
      </c>
      <c r="AJ80">
        <v>2.1233689999999998</v>
      </c>
      <c r="AK80" s="27">
        <v>-1E-3</v>
      </c>
    </row>
    <row r="81" spans="1:37" x14ac:dyDescent="0.45">
      <c r="A81" s="38" t="s">
        <v>243</v>
      </c>
      <c r="B81" t="s">
        <v>285</v>
      </c>
      <c r="C81" t="s">
        <v>286</v>
      </c>
      <c r="D81" t="s">
        <v>121</v>
      </c>
      <c r="F81">
        <v>2.3990000000000001E-3</v>
      </c>
      <c r="G81">
        <v>2.4919999999999999E-3</v>
      </c>
      <c r="H81">
        <v>2.7569999999999999E-3</v>
      </c>
      <c r="I81">
        <v>2.7699999999999999E-3</v>
      </c>
      <c r="J81">
        <v>2.7820000000000002E-3</v>
      </c>
      <c r="K81">
        <v>2.7789999999999998E-3</v>
      </c>
      <c r="L81">
        <v>2.7720000000000002E-3</v>
      </c>
      <c r="M81">
        <v>2.7699999999999999E-3</v>
      </c>
      <c r="N81">
        <v>2.7529999999999998E-3</v>
      </c>
      <c r="O81">
        <v>2.745E-3</v>
      </c>
      <c r="P81">
        <v>2.7369999999999998E-3</v>
      </c>
      <c r="Q81">
        <v>2.7360000000000002E-3</v>
      </c>
      <c r="R81">
        <v>2.7330000000000002E-3</v>
      </c>
      <c r="S81">
        <v>2.7360000000000002E-3</v>
      </c>
      <c r="T81">
        <v>2.7430000000000002E-3</v>
      </c>
      <c r="U81">
        <v>2.7529999999999998E-3</v>
      </c>
      <c r="V81">
        <v>2.7680000000000001E-3</v>
      </c>
      <c r="W81">
        <v>2.7829999999999999E-3</v>
      </c>
      <c r="X81">
        <v>2.7920000000000002E-3</v>
      </c>
      <c r="Y81">
        <v>2.8189999999999999E-3</v>
      </c>
      <c r="Z81">
        <v>2.8419999999999999E-3</v>
      </c>
      <c r="AA81">
        <v>2.8760000000000001E-3</v>
      </c>
      <c r="AB81">
        <v>2.9169999999999999E-3</v>
      </c>
      <c r="AC81">
        <v>2.9589999999999998E-3</v>
      </c>
      <c r="AD81">
        <v>3.0100000000000001E-3</v>
      </c>
      <c r="AE81">
        <v>3.0660000000000001E-3</v>
      </c>
      <c r="AF81">
        <v>3.1099999999999999E-3</v>
      </c>
      <c r="AG81">
        <v>3.1670000000000001E-3</v>
      </c>
      <c r="AH81">
        <v>3.2269999999999998E-3</v>
      </c>
      <c r="AI81">
        <v>3.2919999999999998E-3</v>
      </c>
      <c r="AJ81">
        <v>3.3609999999999998E-3</v>
      </c>
      <c r="AK81" s="27">
        <v>1.0999999999999999E-2</v>
      </c>
    </row>
    <row r="82" spans="1:37" x14ac:dyDescent="0.45">
      <c r="A82" s="38" t="s">
        <v>246</v>
      </c>
      <c r="B82" t="s">
        <v>287</v>
      </c>
      <c r="C82" t="s">
        <v>288</v>
      </c>
      <c r="D82" t="s">
        <v>121</v>
      </c>
      <c r="F82">
        <v>0.65032999999999996</v>
      </c>
      <c r="G82">
        <v>0.85097199999999995</v>
      </c>
      <c r="H82">
        <v>0.938496</v>
      </c>
      <c r="I82">
        <v>0.97562099999999996</v>
      </c>
      <c r="J82">
        <v>0.99482800000000005</v>
      </c>
      <c r="K82">
        <v>1.0120610000000001</v>
      </c>
      <c r="L82">
        <v>1.0174369999999999</v>
      </c>
      <c r="M82">
        <v>1.0222830000000001</v>
      </c>
      <c r="N82">
        <v>1.030837</v>
      </c>
      <c r="O82">
        <v>1.037115</v>
      </c>
      <c r="P82">
        <v>1.046106</v>
      </c>
      <c r="Q82">
        <v>1.057455</v>
      </c>
      <c r="R82">
        <v>1.07148</v>
      </c>
      <c r="S82">
        <v>1.0861689999999999</v>
      </c>
      <c r="T82">
        <v>1.1008720000000001</v>
      </c>
      <c r="U82">
        <v>1.1154459999999999</v>
      </c>
      <c r="V82">
        <v>1.12687</v>
      </c>
      <c r="W82">
        <v>1.136951</v>
      </c>
      <c r="X82">
        <v>1.1483410000000001</v>
      </c>
      <c r="Y82">
        <v>1.16025</v>
      </c>
      <c r="Z82">
        <v>1.174536</v>
      </c>
      <c r="AA82">
        <v>1.1885239999999999</v>
      </c>
      <c r="AB82">
        <v>1.204099</v>
      </c>
      <c r="AC82">
        <v>1.2200420000000001</v>
      </c>
      <c r="AD82">
        <v>1.236801</v>
      </c>
      <c r="AE82">
        <v>1.2526349999999999</v>
      </c>
      <c r="AF82">
        <v>1.267841</v>
      </c>
      <c r="AG82">
        <v>1.281396</v>
      </c>
      <c r="AH82">
        <v>1.293682</v>
      </c>
      <c r="AI82">
        <v>1.30498</v>
      </c>
      <c r="AJ82">
        <v>1.3163910000000001</v>
      </c>
      <c r="AK82" s="27">
        <v>2.4E-2</v>
      </c>
    </row>
    <row r="83" spans="1:37" x14ac:dyDescent="0.45">
      <c r="A83" s="38" t="s">
        <v>20</v>
      </c>
      <c r="B83" t="s">
        <v>289</v>
      </c>
      <c r="C83" t="s">
        <v>290</v>
      </c>
      <c r="D83" t="s">
        <v>121</v>
      </c>
      <c r="F83">
        <v>6.9999999999999994E-5</v>
      </c>
      <c r="G83">
        <v>7.7000000000000001E-5</v>
      </c>
      <c r="H83">
        <v>7.7999999999999999E-5</v>
      </c>
      <c r="I83">
        <v>1.1E-4</v>
      </c>
      <c r="J83">
        <v>1.2E-4</v>
      </c>
      <c r="K83">
        <v>1.4200000000000001E-4</v>
      </c>
      <c r="L83">
        <v>1.3200000000000001E-4</v>
      </c>
      <c r="M83">
        <v>1.27E-4</v>
      </c>
      <c r="N83">
        <v>1.15E-4</v>
      </c>
      <c r="O83">
        <v>1.1E-4</v>
      </c>
      <c r="P83">
        <v>5.5000000000000002E-5</v>
      </c>
      <c r="Q83">
        <v>5.1E-5</v>
      </c>
      <c r="R83">
        <v>4.0000000000000003E-5</v>
      </c>
      <c r="S83">
        <v>3.6999999999999998E-5</v>
      </c>
      <c r="T83">
        <v>3.4999999999999997E-5</v>
      </c>
      <c r="U83">
        <v>3.3000000000000003E-5</v>
      </c>
      <c r="V83">
        <v>3.1999999999999999E-5</v>
      </c>
      <c r="W83">
        <v>2.8E-5</v>
      </c>
      <c r="X83">
        <v>2.4000000000000001E-5</v>
      </c>
      <c r="Y83">
        <v>2.4000000000000001E-5</v>
      </c>
      <c r="Z83">
        <v>1.9000000000000001E-5</v>
      </c>
      <c r="AA83">
        <v>1.5999999999999999E-5</v>
      </c>
      <c r="AB83">
        <v>1.4E-5</v>
      </c>
      <c r="AC83">
        <v>9.0000000000000002E-6</v>
      </c>
      <c r="AD83">
        <v>9.0000000000000002E-6</v>
      </c>
      <c r="AE83">
        <v>7.9999999999999996E-6</v>
      </c>
      <c r="AF83">
        <v>7.9999999999999996E-6</v>
      </c>
      <c r="AG83">
        <v>7.9999999999999996E-6</v>
      </c>
      <c r="AH83">
        <v>7.9999999999999996E-6</v>
      </c>
      <c r="AI83">
        <v>7.9999999999999996E-6</v>
      </c>
      <c r="AJ83">
        <v>7.9999999999999996E-6</v>
      </c>
      <c r="AK83" s="27">
        <v>-7.0000000000000007E-2</v>
      </c>
    </row>
    <row r="84" spans="1:37" x14ac:dyDescent="0.45">
      <c r="A84" s="38" t="s">
        <v>122</v>
      </c>
      <c r="B84" t="s">
        <v>291</v>
      </c>
      <c r="C84" t="s">
        <v>292</v>
      </c>
      <c r="D84" t="s">
        <v>121</v>
      </c>
      <c r="F84">
        <v>0.83880999999999994</v>
      </c>
      <c r="G84">
        <v>0.88701099999999999</v>
      </c>
      <c r="H84">
        <v>0.90650900000000001</v>
      </c>
      <c r="I84">
        <v>0.91478700000000002</v>
      </c>
      <c r="J84">
        <v>0.92213900000000004</v>
      </c>
      <c r="K84">
        <v>0.93869599999999997</v>
      </c>
      <c r="L84">
        <v>0.94000099999999998</v>
      </c>
      <c r="M84">
        <v>0.94253799999999999</v>
      </c>
      <c r="N84">
        <v>0.94026500000000002</v>
      </c>
      <c r="O84">
        <v>0.93729799999999996</v>
      </c>
      <c r="P84">
        <v>0.931253</v>
      </c>
      <c r="Q84">
        <v>0.93358699999999994</v>
      </c>
      <c r="R84">
        <v>0.93175799999999998</v>
      </c>
      <c r="S84">
        <v>0.93108400000000002</v>
      </c>
      <c r="T84">
        <v>0.93157699999999999</v>
      </c>
      <c r="U84">
        <v>0.93298400000000004</v>
      </c>
      <c r="V84">
        <v>0.93433200000000005</v>
      </c>
      <c r="W84">
        <v>0.93543699999999996</v>
      </c>
      <c r="X84">
        <v>0.93760299999999996</v>
      </c>
      <c r="Y84">
        <v>0.94069000000000003</v>
      </c>
      <c r="Z84">
        <v>0.94143299999999996</v>
      </c>
      <c r="AA84">
        <v>0.94354300000000002</v>
      </c>
      <c r="AB84">
        <v>0.95084299999999999</v>
      </c>
      <c r="AC84">
        <v>0.95679700000000001</v>
      </c>
      <c r="AD84">
        <v>0.96407399999999999</v>
      </c>
      <c r="AE84">
        <v>0.96964700000000004</v>
      </c>
      <c r="AF84">
        <v>0.97655899999999995</v>
      </c>
      <c r="AG84">
        <v>0.98264700000000005</v>
      </c>
      <c r="AH84">
        <v>0.988923</v>
      </c>
      <c r="AI84">
        <v>0.99563599999999997</v>
      </c>
      <c r="AJ84">
        <v>1.002448</v>
      </c>
      <c r="AK84" s="27">
        <v>6.0000000000000001E-3</v>
      </c>
    </row>
    <row r="85" spans="1:37" x14ac:dyDescent="0.45">
      <c r="A85" s="38" t="s">
        <v>157</v>
      </c>
      <c r="B85" t="s">
        <v>293</v>
      </c>
      <c r="C85" t="s">
        <v>294</v>
      </c>
      <c r="D85" t="s">
        <v>121</v>
      </c>
      <c r="F85">
        <v>0.17265800000000001</v>
      </c>
      <c r="G85">
        <v>0.19763</v>
      </c>
      <c r="H85">
        <v>0.28955799999999998</v>
      </c>
      <c r="I85">
        <v>0.286497</v>
      </c>
      <c r="J85">
        <v>0.279642</v>
      </c>
      <c r="K85">
        <v>0.244003</v>
      </c>
      <c r="L85">
        <v>0.243647</v>
      </c>
      <c r="M85">
        <v>0.230457</v>
      </c>
      <c r="N85">
        <v>0.22770000000000001</v>
      </c>
      <c r="O85">
        <v>0.22504299999999999</v>
      </c>
      <c r="P85">
        <v>0.24257300000000001</v>
      </c>
      <c r="Q85">
        <v>0.22622999999999999</v>
      </c>
      <c r="R85">
        <v>0.22490499999999999</v>
      </c>
      <c r="S85">
        <v>0.22322800000000001</v>
      </c>
      <c r="T85">
        <v>0.22167600000000001</v>
      </c>
      <c r="U85">
        <v>0.219974</v>
      </c>
      <c r="V85">
        <v>0.218613</v>
      </c>
      <c r="W85">
        <v>0.21964700000000001</v>
      </c>
      <c r="X85">
        <v>0.2165</v>
      </c>
      <c r="Y85">
        <v>0.21618200000000001</v>
      </c>
      <c r="Z85">
        <v>0.20641699999999999</v>
      </c>
      <c r="AA85">
        <v>0.21287500000000001</v>
      </c>
      <c r="AB85">
        <v>0.201513</v>
      </c>
      <c r="AC85">
        <v>0.20087099999999999</v>
      </c>
      <c r="AD85">
        <v>0.19381599999999999</v>
      </c>
      <c r="AE85">
        <v>0.19788800000000001</v>
      </c>
      <c r="AF85">
        <v>0.19195899999999999</v>
      </c>
      <c r="AG85">
        <v>0.188445</v>
      </c>
      <c r="AH85">
        <v>0.18726699999999999</v>
      </c>
      <c r="AI85">
        <v>0.18668599999999999</v>
      </c>
      <c r="AJ85">
        <v>0.18515499999999999</v>
      </c>
      <c r="AK85" s="27">
        <v>2E-3</v>
      </c>
    </row>
    <row r="86" spans="1:37" x14ac:dyDescent="0.45">
      <c r="A86" s="38" t="s">
        <v>187</v>
      </c>
      <c r="B86" t="s">
        <v>295</v>
      </c>
      <c r="C86" t="s">
        <v>296</v>
      </c>
      <c r="D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154</v>
      </c>
    </row>
    <row r="87" spans="1:37" x14ac:dyDescent="0.45">
      <c r="A87" s="38" t="s">
        <v>190</v>
      </c>
      <c r="B87" t="s">
        <v>297</v>
      </c>
      <c r="C87" t="s">
        <v>298</v>
      </c>
      <c r="D87" t="s">
        <v>121</v>
      </c>
      <c r="F87">
        <v>0.48769200000000001</v>
      </c>
      <c r="G87">
        <v>0.51044400000000001</v>
      </c>
      <c r="H87">
        <v>0.40878599999999998</v>
      </c>
      <c r="I87">
        <v>0.40008199999999999</v>
      </c>
      <c r="J87">
        <v>0.39104800000000001</v>
      </c>
      <c r="K87">
        <v>0.39413999999999999</v>
      </c>
      <c r="L87">
        <v>0.40593400000000002</v>
      </c>
      <c r="M87">
        <v>0.40536499999999998</v>
      </c>
      <c r="N87">
        <v>0.41491899999999998</v>
      </c>
      <c r="O87">
        <v>0.41976000000000002</v>
      </c>
      <c r="P87">
        <v>0.41111799999999998</v>
      </c>
      <c r="Q87">
        <v>0.41689599999999999</v>
      </c>
      <c r="R87">
        <v>0.41484599999999999</v>
      </c>
      <c r="S87">
        <v>0.41455500000000001</v>
      </c>
      <c r="T87">
        <v>0.422404</v>
      </c>
      <c r="U87">
        <v>0.42626599999999998</v>
      </c>
      <c r="V87">
        <v>0.44388100000000003</v>
      </c>
      <c r="W87">
        <v>0.457818</v>
      </c>
      <c r="X87">
        <v>0.45813700000000002</v>
      </c>
      <c r="Y87">
        <v>0.46505099999999999</v>
      </c>
      <c r="Z87">
        <v>0.463563</v>
      </c>
      <c r="AA87">
        <v>0.46478599999999998</v>
      </c>
      <c r="AB87">
        <v>0.46467999999999998</v>
      </c>
      <c r="AC87">
        <v>0.44906800000000002</v>
      </c>
      <c r="AD87">
        <v>0.44618000000000002</v>
      </c>
      <c r="AE87">
        <v>0.44853700000000002</v>
      </c>
      <c r="AF87">
        <v>0.45358999999999999</v>
      </c>
      <c r="AG87">
        <v>0.46114899999999998</v>
      </c>
      <c r="AH87">
        <v>0.46717900000000001</v>
      </c>
      <c r="AI87">
        <v>0.46949400000000002</v>
      </c>
      <c r="AJ87">
        <v>0.47910599999999998</v>
      </c>
      <c r="AK87" s="27">
        <v>-1E-3</v>
      </c>
    </row>
    <row r="88" spans="1:37" x14ac:dyDescent="0.45">
      <c r="A88" s="38" t="s">
        <v>125</v>
      </c>
      <c r="B88" t="s">
        <v>299</v>
      </c>
      <c r="C88" t="s">
        <v>300</v>
      </c>
      <c r="D88" t="s">
        <v>121</v>
      </c>
      <c r="F88">
        <v>4.4448530000000002</v>
      </c>
      <c r="G88">
        <v>4.8435879999999996</v>
      </c>
      <c r="H88">
        <v>4.9393219999999998</v>
      </c>
      <c r="I88">
        <v>4.9675390000000004</v>
      </c>
      <c r="J88">
        <v>4.967867</v>
      </c>
      <c r="K88">
        <v>4.9567579999999998</v>
      </c>
      <c r="L88">
        <v>4.9596910000000003</v>
      </c>
      <c r="M88">
        <v>4.9380790000000001</v>
      </c>
      <c r="N88">
        <v>4.9366760000000003</v>
      </c>
      <c r="O88">
        <v>4.9266069999999997</v>
      </c>
      <c r="P88">
        <v>4.9234140000000002</v>
      </c>
      <c r="Q88">
        <v>4.9121170000000003</v>
      </c>
      <c r="R88">
        <v>4.9069070000000004</v>
      </c>
      <c r="S88">
        <v>4.9081989999999998</v>
      </c>
      <c r="T88">
        <v>4.9209360000000002</v>
      </c>
      <c r="U88">
        <v>4.9311930000000004</v>
      </c>
      <c r="V88">
        <v>4.952445</v>
      </c>
      <c r="W88">
        <v>4.9714219999999996</v>
      </c>
      <c r="X88">
        <v>4.9760179999999998</v>
      </c>
      <c r="Y88">
        <v>4.9931419999999997</v>
      </c>
      <c r="Z88">
        <v>4.9931270000000003</v>
      </c>
      <c r="AA88">
        <v>5.0141920000000004</v>
      </c>
      <c r="AB88">
        <v>5.0247010000000003</v>
      </c>
      <c r="AC88">
        <v>5.030894</v>
      </c>
      <c r="AD88">
        <v>5.0462569999999998</v>
      </c>
      <c r="AE88">
        <v>5.0753320000000004</v>
      </c>
      <c r="AF88">
        <v>5.0980749999999997</v>
      </c>
      <c r="AG88">
        <v>5.1234690000000001</v>
      </c>
      <c r="AH88">
        <v>5.1493549999999999</v>
      </c>
      <c r="AI88">
        <v>5.1727550000000004</v>
      </c>
      <c r="AJ88">
        <v>5.2029990000000002</v>
      </c>
      <c r="AK88" s="27">
        <v>5.0000000000000001E-3</v>
      </c>
    </row>
    <row r="89" spans="1:37" x14ac:dyDescent="0.45">
      <c r="A89" s="38" t="s">
        <v>128</v>
      </c>
      <c r="B89" t="s">
        <v>301</v>
      </c>
      <c r="C89" t="s">
        <v>302</v>
      </c>
      <c r="D89" t="s">
        <v>121</v>
      </c>
      <c r="F89">
        <v>2.000038</v>
      </c>
      <c r="G89">
        <v>2.0003470000000001</v>
      </c>
      <c r="H89">
        <v>2.049906</v>
      </c>
      <c r="I89">
        <v>2.0793659999999998</v>
      </c>
      <c r="J89">
        <v>2.1080459999999999</v>
      </c>
      <c r="K89">
        <v>2.1372909999999998</v>
      </c>
      <c r="L89">
        <v>2.1550609999999999</v>
      </c>
      <c r="M89">
        <v>2.1567910000000001</v>
      </c>
      <c r="N89">
        <v>2.173111</v>
      </c>
      <c r="O89">
        <v>2.186048</v>
      </c>
      <c r="P89">
        <v>2.0949040000000001</v>
      </c>
      <c r="Q89">
        <v>2.0937079999999999</v>
      </c>
      <c r="R89">
        <v>2.0933459999999999</v>
      </c>
      <c r="S89">
        <v>2.1023130000000001</v>
      </c>
      <c r="T89">
        <v>2.118833</v>
      </c>
      <c r="U89">
        <v>2.1296249999999999</v>
      </c>
      <c r="V89">
        <v>2.1506189999999998</v>
      </c>
      <c r="W89">
        <v>2.164701</v>
      </c>
      <c r="X89">
        <v>2.1795529999999999</v>
      </c>
      <c r="Y89">
        <v>2.1859989999999998</v>
      </c>
      <c r="Z89">
        <v>2.2008260000000002</v>
      </c>
      <c r="AA89">
        <v>2.2156799999999999</v>
      </c>
      <c r="AB89">
        <v>2.232691</v>
      </c>
      <c r="AC89">
        <v>2.249193</v>
      </c>
      <c r="AD89">
        <v>2.261199</v>
      </c>
      <c r="AE89">
        <v>2.269835</v>
      </c>
      <c r="AF89">
        <v>2.2870520000000001</v>
      </c>
      <c r="AG89">
        <v>2.3029139999999999</v>
      </c>
      <c r="AH89">
        <v>2.3154249999999998</v>
      </c>
      <c r="AI89">
        <v>2.326708</v>
      </c>
      <c r="AJ89">
        <v>2.3400300000000001</v>
      </c>
      <c r="AK89" s="27">
        <v>5.0000000000000001E-3</v>
      </c>
    </row>
    <row r="90" spans="1:37" x14ac:dyDescent="0.45">
      <c r="A90" s="38" t="s">
        <v>197</v>
      </c>
      <c r="B90" t="s">
        <v>303</v>
      </c>
      <c r="C90" t="s">
        <v>304</v>
      </c>
      <c r="D90" t="s">
        <v>121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154</v>
      </c>
    </row>
    <row r="91" spans="1:37" x14ac:dyDescent="0.45">
      <c r="A91" s="38" t="s">
        <v>200</v>
      </c>
      <c r="B91" t="s">
        <v>305</v>
      </c>
      <c r="C91" t="s">
        <v>306</v>
      </c>
      <c r="D91" t="s">
        <v>121</v>
      </c>
      <c r="F91">
        <v>0.28741899999999998</v>
      </c>
      <c r="G91">
        <v>0.28118500000000002</v>
      </c>
      <c r="H91">
        <v>0.279584</v>
      </c>
      <c r="I91">
        <v>0.28892000000000001</v>
      </c>
      <c r="J91">
        <v>0.28322599999999998</v>
      </c>
      <c r="K91">
        <v>0.283387</v>
      </c>
      <c r="L91">
        <v>0.28504499999999999</v>
      </c>
      <c r="M91">
        <v>0.28822799999999998</v>
      </c>
      <c r="N91">
        <v>0.29441000000000001</v>
      </c>
      <c r="O91">
        <v>0.29430099999999998</v>
      </c>
      <c r="P91">
        <v>0.30094799999999999</v>
      </c>
      <c r="Q91">
        <v>0.31120399999999998</v>
      </c>
      <c r="R91">
        <v>0.31890200000000002</v>
      </c>
      <c r="S91">
        <v>0.33055299999999999</v>
      </c>
      <c r="T91">
        <v>0.33546500000000001</v>
      </c>
      <c r="U91">
        <v>0.33269900000000002</v>
      </c>
      <c r="V91">
        <v>0.32720300000000002</v>
      </c>
      <c r="W91">
        <v>0.32995400000000003</v>
      </c>
      <c r="X91">
        <v>0.32271499999999997</v>
      </c>
      <c r="Y91">
        <v>0.32466800000000001</v>
      </c>
      <c r="Z91">
        <v>0.32738400000000001</v>
      </c>
      <c r="AA91">
        <v>0.33183200000000002</v>
      </c>
      <c r="AB91">
        <v>0.33252900000000002</v>
      </c>
      <c r="AC91">
        <v>0.34967700000000002</v>
      </c>
      <c r="AD91">
        <v>0.34900799999999998</v>
      </c>
      <c r="AE91">
        <v>0.33699800000000002</v>
      </c>
      <c r="AF91">
        <v>0.34682600000000002</v>
      </c>
      <c r="AG91">
        <v>0.343306</v>
      </c>
      <c r="AH91">
        <v>0.34277299999999999</v>
      </c>
      <c r="AI91">
        <v>0.33455099999999999</v>
      </c>
      <c r="AJ91">
        <v>0.32361899999999999</v>
      </c>
      <c r="AK91" s="27">
        <v>4.0000000000000001E-3</v>
      </c>
    </row>
    <row r="92" spans="1:37" x14ac:dyDescent="0.45">
      <c r="A92" s="38" t="s">
        <v>203</v>
      </c>
      <c r="B92" t="s">
        <v>307</v>
      </c>
      <c r="C92" t="s">
        <v>308</v>
      </c>
      <c r="D92" t="s">
        <v>121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154</v>
      </c>
    </row>
    <row r="93" spans="1:37" x14ac:dyDescent="0.45">
      <c r="A93" s="38" t="s">
        <v>257</v>
      </c>
      <c r="B93" t="s">
        <v>309</v>
      </c>
      <c r="C93" t="s">
        <v>310</v>
      </c>
      <c r="D93" t="s">
        <v>121</v>
      </c>
      <c r="F93">
        <v>4.6810999999999998E-2</v>
      </c>
      <c r="G93">
        <v>4.8954999999999999E-2</v>
      </c>
      <c r="H93">
        <v>4.4031000000000001E-2</v>
      </c>
      <c r="I93">
        <v>4.3520999999999997E-2</v>
      </c>
      <c r="J93">
        <v>4.3104999999999997E-2</v>
      </c>
      <c r="K93">
        <v>4.3598999999999999E-2</v>
      </c>
      <c r="L93">
        <v>4.3313999999999998E-2</v>
      </c>
      <c r="M93">
        <v>4.3691000000000001E-2</v>
      </c>
      <c r="N93">
        <v>4.3815E-2</v>
      </c>
      <c r="O93">
        <v>4.3756000000000003E-2</v>
      </c>
      <c r="P93">
        <v>4.1973000000000003E-2</v>
      </c>
      <c r="Q93">
        <v>4.1793999999999998E-2</v>
      </c>
      <c r="R93">
        <v>4.1924000000000003E-2</v>
      </c>
      <c r="S93">
        <v>4.1902000000000002E-2</v>
      </c>
      <c r="T93">
        <v>4.2186000000000001E-2</v>
      </c>
      <c r="U93">
        <v>4.2581000000000001E-2</v>
      </c>
      <c r="V93">
        <v>4.2941E-2</v>
      </c>
      <c r="W93">
        <v>4.3237999999999999E-2</v>
      </c>
      <c r="X93">
        <v>4.3951999999999998E-2</v>
      </c>
      <c r="Y93">
        <v>4.4245E-2</v>
      </c>
      <c r="Z93">
        <v>4.5284999999999999E-2</v>
      </c>
      <c r="AA93">
        <v>4.5711000000000002E-2</v>
      </c>
      <c r="AB93">
        <v>4.6439000000000001E-2</v>
      </c>
      <c r="AC93">
        <v>4.6989999999999997E-2</v>
      </c>
      <c r="AD93">
        <v>4.7486E-2</v>
      </c>
      <c r="AE93">
        <v>4.7918000000000002E-2</v>
      </c>
      <c r="AF93">
        <v>4.8446999999999997E-2</v>
      </c>
      <c r="AG93">
        <v>4.9093999999999999E-2</v>
      </c>
      <c r="AH93">
        <v>4.9494000000000003E-2</v>
      </c>
      <c r="AI93">
        <v>4.9980999999999998E-2</v>
      </c>
      <c r="AJ93">
        <v>5.0566E-2</v>
      </c>
      <c r="AK93" s="27">
        <v>3.0000000000000001E-3</v>
      </c>
    </row>
    <row r="94" spans="1:37" x14ac:dyDescent="0.45">
      <c r="A94" s="38" t="s">
        <v>206</v>
      </c>
      <c r="B94" t="s">
        <v>311</v>
      </c>
      <c r="C94" t="s">
        <v>312</v>
      </c>
      <c r="D94" t="s">
        <v>121</v>
      </c>
      <c r="F94">
        <v>2.3342679999999998</v>
      </c>
      <c r="G94">
        <v>2.3304870000000002</v>
      </c>
      <c r="H94">
        <v>2.3735219999999999</v>
      </c>
      <c r="I94">
        <v>2.4118080000000002</v>
      </c>
      <c r="J94">
        <v>2.434377</v>
      </c>
      <c r="K94">
        <v>2.4642770000000001</v>
      </c>
      <c r="L94">
        <v>2.483419</v>
      </c>
      <c r="M94">
        <v>2.4887090000000001</v>
      </c>
      <c r="N94">
        <v>2.511336</v>
      </c>
      <c r="O94">
        <v>2.5241060000000002</v>
      </c>
      <c r="P94">
        <v>2.4378250000000001</v>
      </c>
      <c r="Q94">
        <v>2.446707</v>
      </c>
      <c r="R94">
        <v>2.4541729999999999</v>
      </c>
      <c r="S94">
        <v>2.4747680000000001</v>
      </c>
      <c r="T94">
        <v>2.4964840000000001</v>
      </c>
      <c r="U94">
        <v>2.5049039999999998</v>
      </c>
      <c r="V94">
        <v>2.5207630000000001</v>
      </c>
      <c r="W94">
        <v>2.5378940000000001</v>
      </c>
      <c r="X94">
        <v>2.5462210000000001</v>
      </c>
      <c r="Y94">
        <v>2.554913</v>
      </c>
      <c r="Z94">
        <v>2.5734949999999999</v>
      </c>
      <c r="AA94">
        <v>2.5932230000000001</v>
      </c>
      <c r="AB94">
        <v>2.6116579999999998</v>
      </c>
      <c r="AC94">
        <v>2.6458599999999999</v>
      </c>
      <c r="AD94">
        <v>2.6576930000000001</v>
      </c>
      <c r="AE94">
        <v>2.6547510000000001</v>
      </c>
      <c r="AF94">
        <v>2.6823250000000001</v>
      </c>
      <c r="AG94">
        <v>2.6953140000000002</v>
      </c>
      <c r="AH94">
        <v>2.7076929999999999</v>
      </c>
      <c r="AI94">
        <v>2.7112400000000001</v>
      </c>
      <c r="AJ94">
        <v>2.7142149999999998</v>
      </c>
      <c r="AK94" s="27">
        <v>5.0000000000000001E-3</v>
      </c>
    </row>
    <row r="95" spans="1:37" x14ac:dyDescent="0.45">
      <c r="A95" s="38" t="s">
        <v>209</v>
      </c>
      <c r="B95" t="s">
        <v>313</v>
      </c>
      <c r="C95" t="s">
        <v>314</v>
      </c>
      <c r="D95" t="s">
        <v>121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154</v>
      </c>
    </row>
    <row r="96" spans="1:37" x14ac:dyDescent="0.45">
      <c r="A96" s="38" t="s">
        <v>315</v>
      </c>
      <c r="B96" t="s">
        <v>316</v>
      </c>
      <c r="C96" t="s">
        <v>317</v>
      </c>
      <c r="D96" t="s">
        <v>121</v>
      </c>
      <c r="F96">
        <v>3.5562999999999997E-2</v>
      </c>
      <c r="G96">
        <v>3.4680000000000002E-2</v>
      </c>
      <c r="H96">
        <v>3.4358E-2</v>
      </c>
      <c r="I96">
        <v>3.4223000000000003E-2</v>
      </c>
      <c r="J96">
        <v>3.3859E-2</v>
      </c>
      <c r="K96">
        <v>3.3488999999999998E-2</v>
      </c>
      <c r="L96">
        <v>3.3083000000000001E-2</v>
      </c>
      <c r="M96">
        <v>3.2615999999999999E-2</v>
      </c>
      <c r="N96">
        <v>3.2111000000000001E-2</v>
      </c>
      <c r="O96">
        <v>3.1669000000000003E-2</v>
      </c>
      <c r="P96">
        <v>3.1213000000000001E-2</v>
      </c>
      <c r="Q96">
        <v>3.0838000000000001E-2</v>
      </c>
      <c r="R96">
        <v>3.0407E-2</v>
      </c>
      <c r="S96">
        <v>3.0001E-2</v>
      </c>
      <c r="T96">
        <v>2.9617999999999998E-2</v>
      </c>
      <c r="U96">
        <v>2.9533E-2</v>
      </c>
      <c r="V96">
        <v>2.9430999999999999E-2</v>
      </c>
      <c r="W96">
        <v>2.9343000000000001E-2</v>
      </c>
      <c r="X96">
        <v>2.9423000000000001E-2</v>
      </c>
      <c r="Y96">
        <v>2.9375999999999999E-2</v>
      </c>
      <c r="Z96">
        <v>2.9343999999999999E-2</v>
      </c>
      <c r="AA96">
        <v>2.9350999999999999E-2</v>
      </c>
      <c r="AB96">
        <v>2.9388999999999998E-2</v>
      </c>
      <c r="AC96">
        <v>2.9447000000000001E-2</v>
      </c>
      <c r="AD96">
        <v>2.9499000000000001E-2</v>
      </c>
      <c r="AE96">
        <v>2.9557E-2</v>
      </c>
      <c r="AF96">
        <v>2.9638999999999999E-2</v>
      </c>
      <c r="AG96">
        <v>2.9713E-2</v>
      </c>
      <c r="AH96">
        <v>2.9781999999999999E-2</v>
      </c>
      <c r="AI96">
        <v>2.9985000000000001E-2</v>
      </c>
      <c r="AJ96">
        <v>3.0079000000000002E-2</v>
      </c>
      <c r="AK96" s="27">
        <v>-6.0000000000000001E-3</v>
      </c>
    </row>
    <row r="97" spans="1:37" x14ac:dyDescent="0.45">
      <c r="A97" s="38" t="s">
        <v>215</v>
      </c>
      <c r="B97" t="s">
        <v>318</v>
      </c>
      <c r="C97" t="s">
        <v>319</v>
      </c>
      <c r="D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154</v>
      </c>
    </row>
    <row r="98" spans="1:37" x14ac:dyDescent="0.45">
      <c r="A98" s="38" t="s">
        <v>218</v>
      </c>
      <c r="B98" t="s">
        <v>320</v>
      </c>
      <c r="C98" t="s">
        <v>321</v>
      </c>
      <c r="D98" t="s">
        <v>121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154</v>
      </c>
    </row>
    <row r="99" spans="1:37" x14ac:dyDescent="0.45">
      <c r="A99" s="38" t="s">
        <v>221</v>
      </c>
      <c r="B99" t="s">
        <v>322</v>
      </c>
      <c r="C99" t="s">
        <v>323</v>
      </c>
      <c r="D99" t="s">
        <v>121</v>
      </c>
      <c r="F99">
        <v>3.5562999999999997E-2</v>
      </c>
      <c r="G99">
        <v>3.4680000000000002E-2</v>
      </c>
      <c r="H99">
        <v>3.4358E-2</v>
      </c>
      <c r="I99">
        <v>3.4223000000000003E-2</v>
      </c>
      <c r="J99">
        <v>3.3859E-2</v>
      </c>
      <c r="K99">
        <v>3.3488999999999998E-2</v>
      </c>
      <c r="L99">
        <v>3.3083000000000001E-2</v>
      </c>
      <c r="M99">
        <v>3.2615999999999999E-2</v>
      </c>
      <c r="N99">
        <v>3.2111000000000001E-2</v>
      </c>
      <c r="O99">
        <v>3.1669000000000003E-2</v>
      </c>
      <c r="P99">
        <v>3.1213000000000001E-2</v>
      </c>
      <c r="Q99">
        <v>3.0838000000000001E-2</v>
      </c>
      <c r="R99">
        <v>3.0407E-2</v>
      </c>
      <c r="S99">
        <v>3.0001E-2</v>
      </c>
      <c r="T99">
        <v>2.9617999999999998E-2</v>
      </c>
      <c r="U99">
        <v>2.9533E-2</v>
      </c>
      <c r="V99">
        <v>2.9430999999999999E-2</v>
      </c>
      <c r="W99">
        <v>2.9343000000000001E-2</v>
      </c>
      <c r="X99">
        <v>2.9423000000000001E-2</v>
      </c>
      <c r="Y99">
        <v>2.9375999999999999E-2</v>
      </c>
      <c r="Z99">
        <v>2.9343999999999999E-2</v>
      </c>
      <c r="AA99">
        <v>2.9350999999999999E-2</v>
      </c>
      <c r="AB99">
        <v>2.9388999999999998E-2</v>
      </c>
      <c r="AC99">
        <v>2.9447000000000001E-2</v>
      </c>
      <c r="AD99">
        <v>2.9499000000000001E-2</v>
      </c>
      <c r="AE99">
        <v>2.9557E-2</v>
      </c>
      <c r="AF99">
        <v>2.9638999999999999E-2</v>
      </c>
      <c r="AG99">
        <v>2.9713E-2</v>
      </c>
      <c r="AH99">
        <v>2.9781999999999999E-2</v>
      </c>
      <c r="AI99">
        <v>2.9985000000000001E-2</v>
      </c>
      <c r="AJ99">
        <v>3.0079000000000002E-2</v>
      </c>
      <c r="AK99" s="27">
        <v>-6.0000000000000001E-3</v>
      </c>
    </row>
    <row r="100" spans="1:37" x14ac:dyDescent="0.45">
      <c r="A100" s="38" t="s">
        <v>224</v>
      </c>
      <c r="B100" t="s">
        <v>324</v>
      </c>
      <c r="C100" t="s">
        <v>325</v>
      </c>
      <c r="D100" t="s">
        <v>121</v>
      </c>
      <c r="F100">
        <v>0.12955700000000001</v>
      </c>
      <c r="G100">
        <v>0.12639700000000001</v>
      </c>
      <c r="H100">
        <v>0.12503700000000001</v>
      </c>
      <c r="I100">
        <v>0.125164</v>
      </c>
      <c r="J100">
        <v>0.12548200000000001</v>
      </c>
      <c r="K100">
        <v>0.126279</v>
      </c>
      <c r="L100">
        <v>0.12659500000000001</v>
      </c>
      <c r="M100">
        <v>0.12698400000000001</v>
      </c>
      <c r="N100">
        <v>0.12731600000000001</v>
      </c>
      <c r="O100">
        <v>0.12764800000000001</v>
      </c>
      <c r="P100">
        <v>0.12806400000000001</v>
      </c>
      <c r="Q100">
        <v>0.12934899999999999</v>
      </c>
      <c r="R100">
        <v>0.12978400000000001</v>
      </c>
      <c r="S100">
        <v>0.13034200000000001</v>
      </c>
      <c r="T100">
        <v>0.13102800000000001</v>
      </c>
      <c r="U100">
        <v>0.13167100000000001</v>
      </c>
      <c r="V100">
        <v>0.13219400000000001</v>
      </c>
      <c r="W100">
        <v>0.132746</v>
      </c>
      <c r="X100">
        <v>0.133328</v>
      </c>
      <c r="Y100">
        <v>0.13400799999999999</v>
      </c>
      <c r="Z100">
        <v>0.134746</v>
      </c>
      <c r="AA100">
        <v>0.13547999999999999</v>
      </c>
      <c r="AB100">
        <v>0.136383</v>
      </c>
      <c r="AC100">
        <v>0.13747300000000001</v>
      </c>
      <c r="AD100">
        <v>0.13853799999999999</v>
      </c>
      <c r="AE100">
        <v>0.14024700000000001</v>
      </c>
      <c r="AF100">
        <v>0.14067399999999999</v>
      </c>
      <c r="AG100">
        <v>0.14283299999999999</v>
      </c>
      <c r="AH100">
        <v>0.14381099999999999</v>
      </c>
      <c r="AI100">
        <v>0.14497299999999999</v>
      </c>
      <c r="AJ100">
        <v>0.14615800000000001</v>
      </c>
      <c r="AK100" s="27">
        <v>4.0000000000000001E-3</v>
      </c>
    </row>
    <row r="101" spans="1:37" x14ac:dyDescent="0.45">
      <c r="A101" s="38" t="s">
        <v>131</v>
      </c>
      <c r="B101" t="s">
        <v>326</v>
      </c>
      <c r="C101" t="s">
        <v>327</v>
      </c>
      <c r="D101" t="s">
        <v>121</v>
      </c>
      <c r="F101">
        <v>0.24692800000000001</v>
      </c>
      <c r="G101">
        <v>0.24362</v>
      </c>
      <c r="H101">
        <v>0.24363000000000001</v>
      </c>
      <c r="I101">
        <v>0.245617</v>
      </c>
      <c r="J101">
        <v>0.247949</v>
      </c>
      <c r="K101">
        <v>0.25017400000000001</v>
      </c>
      <c r="L101">
        <v>0.25128499999999998</v>
      </c>
      <c r="M101">
        <v>0.251303</v>
      </c>
      <c r="N101">
        <v>0.250724</v>
      </c>
      <c r="O101">
        <v>0.25012099999999998</v>
      </c>
      <c r="P101">
        <v>0.25003199999999998</v>
      </c>
      <c r="Q101">
        <v>0.249974</v>
      </c>
      <c r="R101">
        <v>0.249306</v>
      </c>
      <c r="S101">
        <v>0.24809800000000001</v>
      </c>
      <c r="T101">
        <v>0.246837</v>
      </c>
      <c r="U101">
        <v>0.24634800000000001</v>
      </c>
      <c r="V101">
        <v>0.245695</v>
      </c>
      <c r="W101">
        <v>0.245203</v>
      </c>
      <c r="X101">
        <v>0.24554000000000001</v>
      </c>
      <c r="Y101">
        <v>0.245668</v>
      </c>
      <c r="Z101">
        <v>0.245753</v>
      </c>
      <c r="AA101">
        <v>0.246474</v>
      </c>
      <c r="AB101">
        <v>0.247419</v>
      </c>
      <c r="AC101">
        <v>0.24865399999999999</v>
      </c>
      <c r="AD101">
        <v>0.249836</v>
      </c>
      <c r="AE101">
        <v>0.251139</v>
      </c>
      <c r="AF101">
        <v>0.25259700000000002</v>
      </c>
      <c r="AG101">
        <v>0.25422400000000001</v>
      </c>
      <c r="AH101">
        <v>0.25574599999999997</v>
      </c>
      <c r="AI101">
        <v>0.25748599999999999</v>
      </c>
      <c r="AJ101">
        <v>0.25928499999999999</v>
      </c>
      <c r="AK101" s="27">
        <v>2E-3</v>
      </c>
    </row>
    <row r="102" spans="1:37" x14ac:dyDescent="0.45">
      <c r="A102" s="38" t="s">
        <v>263</v>
      </c>
      <c r="B102" t="s">
        <v>328</v>
      </c>
      <c r="C102" t="s">
        <v>329</v>
      </c>
      <c r="D102" t="s">
        <v>121</v>
      </c>
      <c r="F102">
        <v>2.2100000000000001E-4</v>
      </c>
      <c r="G102">
        <v>2.3800000000000001E-4</v>
      </c>
      <c r="H102">
        <v>2.4499999999999999E-4</v>
      </c>
      <c r="I102">
        <v>2.5099999999999998E-4</v>
      </c>
      <c r="J102">
        <v>2.5599999999999999E-4</v>
      </c>
      <c r="K102">
        <v>2.61E-4</v>
      </c>
      <c r="L102">
        <v>2.6400000000000002E-4</v>
      </c>
      <c r="M102">
        <v>2.6800000000000001E-4</v>
      </c>
      <c r="N102">
        <v>2.7E-4</v>
      </c>
      <c r="O102">
        <v>2.72E-4</v>
      </c>
      <c r="P102">
        <v>2.7399999999999999E-4</v>
      </c>
      <c r="Q102">
        <v>2.7500000000000002E-4</v>
      </c>
      <c r="R102">
        <v>2.7500000000000002E-4</v>
      </c>
      <c r="S102">
        <v>2.7399999999999999E-4</v>
      </c>
      <c r="T102">
        <v>2.7399999999999999E-4</v>
      </c>
      <c r="U102">
        <v>2.7700000000000001E-4</v>
      </c>
      <c r="V102">
        <v>2.8200000000000002E-4</v>
      </c>
      <c r="W102">
        <v>2.8899999999999998E-4</v>
      </c>
      <c r="X102">
        <v>2.99E-4</v>
      </c>
      <c r="Y102">
        <v>3.0899999999999998E-4</v>
      </c>
      <c r="Z102">
        <v>3.2299999999999999E-4</v>
      </c>
      <c r="AA102">
        <v>3.3799999999999998E-4</v>
      </c>
      <c r="AB102">
        <v>3.5500000000000001E-4</v>
      </c>
      <c r="AC102">
        <v>3.7800000000000003E-4</v>
      </c>
      <c r="AD102">
        <v>3.97E-4</v>
      </c>
      <c r="AE102">
        <v>4.17E-4</v>
      </c>
      <c r="AF102">
        <v>4.37E-4</v>
      </c>
      <c r="AG102">
        <v>4.5800000000000002E-4</v>
      </c>
      <c r="AH102">
        <v>4.8099999999999998E-4</v>
      </c>
      <c r="AI102">
        <v>5.0500000000000002E-4</v>
      </c>
      <c r="AJ102">
        <v>5.2999999999999998E-4</v>
      </c>
      <c r="AK102" s="27">
        <v>0.03</v>
      </c>
    </row>
    <row r="103" spans="1:37" x14ac:dyDescent="0.45">
      <c r="A103" s="38" t="s">
        <v>134</v>
      </c>
      <c r="B103" t="s">
        <v>330</v>
      </c>
      <c r="C103" t="s">
        <v>331</v>
      </c>
      <c r="D103" t="s">
        <v>121</v>
      </c>
      <c r="F103">
        <v>1.376155</v>
      </c>
      <c r="G103">
        <v>1.364789</v>
      </c>
      <c r="H103">
        <v>1.3422240000000001</v>
      </c>
      <c r="I103">
        <v>1.3577600000000001</v>
      </c>
      <c r="J103">
        <v>1.374492</v>
      </c>
      <c r="K103">
        <v>1.3864380000000001</v>
      </c>
      <c r="L103">
        <v>1.386625</v>
      </c>
      <c r="M103">
        <v>1.3872150000000001</v>
      </c>
      <c r="N103">
        <v>1.392139</v>
      </c>
      <c r="O103">
        <v>1.3977489999999999</v>
      </c>
      <c r="P103">
        <v>1.3971420000000001</v>
      </c>
      <c r="Q103">
        <v>1.3991100000000001</v>
      </c>
      <c r="R103">
        <v>1.4041170000000001</v>
      </c>
      <c r="S103">
        <v>1.411052</v>
      </c>
      <c r="T103">
        <v>1.4212579999999999</v>
      </c>
      <c r="U103">
        <v>1.4308920000000001</v>
      </c>
      <c r="V103">
        <v>1.442858</v>
      </c>
      <c r="W103">
        <v>1.454477</v>
      </c>
      <c r="X103">
        <v>1.468323</v>
      </c>
      <c r="Y103">
        <v>1.482972</v>
      </c>
      <c r="Z103">
        <v>1.4963770000000001</v>
      </c>
      <c r="AA103">
        <v>1.5120100000000001</v>
      </c>
      <c r="AB103">
        <v>1.5279959999999999</v>
      </c>
      <c r="AC103">
        <v>1.5451790000000001</v>
      </c>
      <c r="AD103">
        <v>1.562783</v>
      </c>
      <c r="AE103">
        <v>1.580382</v>
      </c>
      <c r="AF103">
        <v>1.5988199999999999</v>
      </c>
      <c r="AG103">
        <v>1.619516</v>
      </c>
      <c r="AH103">
        <v>1.6408959999999999</v>
      </c>
      <c r="AI103">
        <v>1.6635040000000001</v>
      </c>
      <c r="AJ103">
        <v>1.6879999999999999</v>
      </c>
      <c r="AK103" s="27">
        <v>7.0000000000000001E-3</v>
      </c>
    </row>
    <row r="104" spans="1:37" x14ac:dyDescent="0.45">
      <c r="A104" s="38" t="s">
        <v>137</v>
      </c>
      <c r="B104" t="s">
        <v>332</v>
      </c>
      <c r="C104" t="s">
        <v>333</v>
      </c>
      <c r="D104" t="s">
        <v>121</v>
      </c>
      <c r="F104">
        <v>8.5675439999999998</v>
      </c>
      <c r="G104">
        <v>8.9437990000000003</v>
      </c>
      <c r="H104">
        <v>9.0583369999999999</v>
      </c>
      <c r="I104">
        <v>9.1423629999999996</v>
      </c>
      <c r="J104">
        <v>9.1842819999999996</v>
      </c>
      <c r="K104">
        <v>9.2176740000000006</v>
      </c>
      <c r="L104">
        <v>9.240964</v>
      </c>
      <c r="M104">
        <v>9.2251740000000009</v>
      </c>
      <c r="N104">
        <v>9.250572</v>
      </c>
      <c r="O104">
        <v>9.2581710000000008</v>
      </c>
      <c r="P104">
        <v>9.1679639999999996</v>
      </c>
      <c r="Q104">
        <v>9.1683699999999995</v>
      </c>
      <c r="R104">
        <v>9.1749690000000008</v>
      </c>
      <c r="S104">
        <v>9.2027350000000006</v>
      </c>
      <c r="T104">
        <v>9.2464359999999992</v>
      </c>
      <c r="U104">
        <v>9.2748170000000005</v>
      </c>
      <c r="V104">
        <v>9.3236679999999996</v>
      </c>
      <c r="W104">
        <v>9.3713750000000005</v>
      </c>
      <c r="X104">
        <v>9.3991520000000008</v>
      </c>
      <c r="Y104">
        <v>9.4403889999999997</v>
      </c>
      <c r="Z104">
        <v>9.4731649999999998</v>
      </c>
      <c r="AA104">
        <v>9.5310670000000002</v>
      </c>
      <c r="AB104">
        <v>9.5779010000000007</v>
      </c>
      <c r="AC104">
        <v>9.6378850000000007</v>
      </c>
      <c r="AD104">
        <v>9.6850039999999993</v>
      </c>
      <c r="AE104">
        <v>9.7318230000000003</v>
      </c>
      <c r="AF104">
        <v>9.8025669999999998</v>
      </c>
      <c r="AG104">
        <v>9.8655279999999994</v>
      </c>
      <c r="AH104">
        <v>9.9277650000000008</v>
      </c>
      <c r="AI104">
        <v>9.9804490000000001</v>
      </c>
      <c r="AJ104">
        <v>10.041266</v>
      </c>
      <c r="AK104" s="27">
        <v>5.0000000000000001E-3</v>
      </c>
    </row>
    <row r="105" spans="1:37" x14ac:dyDescent="0.45">
      <c r="A105" s="38" t="s">
        <v>140</v>
      </c>
      <c r="B105" t="s">
        <v>334</v>
      </c>
      <c r="C105" t="s">
        <v>335</v>
      </c>
      <c r="D105" t="s">
        <v>121</v>
      </c>
      <c r="F105">
        <v>1.9491959999999999</v>
      </c>
      <c r="G105">
        <v>1.896423</v>
      </c>
      <c r="H105">
        <v>1.968091</v>
      </c>
      <c r="I105">
        <v>1.979063</v>
      </c>
      <c r="J105">
        <v>1.9262520000000001</v>
      </c>
      <c r="K105">
        <v>1.890258</v>
      </c>
      <c r="L105">
        <v>1.7529129999999999</v>
      </c>
      <c r="M105">
        <v>1.756445</v>
      </c>
      <c r="N105">
        <v>1.761128</v>
      </c>
      <c r="O105">
        <v>1.7841959999999999</v>
      </c>
      <c r="P105">
        <v>1.7313639999999999</v>
      </c>
      <c r="Q105">
        <v>1.658603</v>
      </c>
      <c r="R105">
        <v>1.6223460000000001</v>
      </c>
      <c r="S105">
        <v>1.6224080000000001</v>
      </c>
      <c r="T105">
        <v>1.6309530000000001</v>
      </c>
      <c r="U105">
        <v>1.647044</v>
      </c>
      <c r="V105">
        <v>1.655932</v>
      </c>
      <c r="W105">
        <v>1.649284</v>
      </c>
      <c r="X105">
        <v>1.6492789999999999</v>
      </c>
      <c r="Y105">
        <v>1.649867</v>
      </c>
      <c r="Z105">
        <v>1.6715679999999999</v>
      </c>
      <c r="AA105">
        <v>1.6880729999999999</v>
      </c>
      <c r="AB105">
        <v>1.6943999999999999</v>
      </c>
      <c r="AC105">
        <v>1.7094769999999999</v>
      </c>
      <c r="AD105">
        <v>1.750896</v>
      </c>
      <c r="AE105">
        <v>1.8269439999999999</v>
      </c>
      <c r="AF105">
        <v>1.876036</v>
      </c>
      <c r="AG105">
        <v>1.871041</v>
      </c>
      <c r="AH105">
        <v>1.8816889999999999</v>
      </c>
      <c r="AI105">
        <v>1.904053</v>
      </c>
      <c r="AJ105">
        <v>1.9243220000000001</v>
      </c>
      <c r="AK105" s="27">
        <v>0</v>
      </c>
    </row>
    <row r="106" spans="1:37" x14ac:dyDescent="0.45">
      <c r="A106" s="38" t="s">
        <v>143</v>
      </c>
      <c r="B106" t="s">
        <v>336</v>
      </c>
      <c r="C106" t="s">
        <v>337</v>
      </c>
      <c r="D106" t="s">
        <v>121</v>
      </c>
      <c r="F106">
        <v>10.51674</v>
      </c>
      <c r="G106">
        <v>10.840221</v>
      </c>
      <c r="H106">
        <v>11.026427999999999</v>
      </c>
      <c r="I106">
        <v>11.121426</v>
      </c>
      <c r="J106">
        <v>11.110535</v>
      </c>
      <c r="K106">
        <v>11.107932</v>
      </c>
      <c r="L106">
        <v>10.993876</v>
      </c>
      <c r="M106">
        <v>10.981619</v>
      </c>
      <c r="N106">
        <v>11.011701</v>
      </c>
      <c r="O106">
        <v>11.042367</v>
      </c>
      <c r="P106">
        <v>10.899328000000001</v>
      </c>
      <c r="Q106">
        <v>10.826973000000001</v>
      </c>
      <c r="R106">
        <v>10.797314999999999</v>
      </c>
      <c r="S106">
        <v>10.825143000000001</v>
      </c>
      <c r="T106">
        <v>10.877389000000001</v>
      </c>
      <c r="U106">
        <v>10.921861</v>
      </c>
      <c r="V106">
        <v>10.979599</v>
      </c>
      <c r="W106">
        <v>11.020659</v>
      </c>
      <c r="X106">
        <v>11.04843</v>
      </c>
      <c r="Y106">
        <v>11.090256</v>
      </c>
      <c r="Z106">
        <v>11.144731999999999</v>
      </c>
      <c r="AA106">
        <v>11.219139</v>
      </c>
      <c r="AB106">
        <v>11.272301000000001</v>
      </c>
      <c r="AC106">
        <v>11.347362</v>
      </c>
      <c r="AD106">
        <v>11.4359</v>
      </c>
      <c r="AE106">
        <v>11.558767</v>
      </c>
      <c r="AF106">
        <v>11.678603000000001</v>
      </c>
      <c r="AG106">
        <v>11.736568</v>
      </c>
      <c r="AH106">
        <v>11.809454000000001</v>
      </c>
      <c r="AI106">
        <v>11.884501</v>
      </c>
      <c r="AJ106">
        <v>11.965589</v>
      </c>
      <c r="AK106" s="27">
        <v>4.0000000000000001E-3</v>
      </c>
    </row>
    <row r="107" spans="1:37" x14ac:dyDescent="0.45">
      <c r="AK107" s="27"/>
    </row>
    <row r="108" spans="1:37" x14ac:dyDescent="0.45">
      <c r="A108" s="1" t="s">
        <v>338</v>
      </c>
      <c r="C108" t="s">
        <v>339</v>
      </c>
    </row>
    <row r="109" spans="1:37" x14ac:dyDescent="0.45">
      <c r="A109" s="38" t="s">
        <v>122</v>
      </c>
      <c r="B109" t="s">
        <v>340</v>
      </c>
      <c r="C109" t="s">
        <v>341</v>
      </c>
      <c r="D109" t="s">
        <v>121</v>
      </c>
      <c r="F109">
        <v>1.7680999999999999E-2</v>
      </c>
      <c r="G109">
        <v>1.7013E-2</v>
      </c>
      <c r="H109">
        <v>1.6553999999999999E-2</v>
      </c>
      <c r="I109">
        <v>1.6648E-2</v>
      </c>
      <c r="J109">
        <v>1.6645E-2</v>
      </c>
      <c r="K109">
        <v>1.6552999999999998E-2</v>
      </c>
      <c r="L109">
        <v>1.6284E-2</v>
      </c>
      <c r="M109">
        <v>1.609E-2</v>
      </c>
      <c r="N109">
        <v>1.5949999999999999E-2</v>
      </c>
      <c r="O109">
        <v>1.5796999999999999E-2</v>
      </c>
      <c r="P109">
        <v>1.5675999999999999E-2</v>
      </c>
      <c r="Q109">
        <v>1.5599E-2</v>
      </c>
      <c r="R109">
        <v>1.5546000000000001E-2</v>
      </c>
      <c r="S109">
        <v>1.5505E-2</v>
      </c>
      <c r="T109">
        <v>1.5476E-2</v>
      </c>
      <c r="U109">
        <v>1.546E-2</v>
      </c>
      <c r="V109">
        <v>1.5297E-2</v>
      </c>
      <c r="W109">
        <v>1.5129999999999999E-2</v>
      </c>
      <c r="X109">
        <v>1.4973E-2</v>
      </c>
      <c r="Y109">
        <v>1.4862999999999999E-2</v>
      </c>
      <c r="Z109">
        <v>1.4756999999999999E-2</v>
      </c>
      <c r="AA109">
        <v>1.4234E-2</v>
      </c>
      <c r="AB109">
        <v>1.3735000000000001E-2</v>
      </c>
      <c r="AC109">
        <v>1.3221E-2</v>
      </c>
      <c r="AD109">
        <v>1.2708000000000001E-2</v>
      </c>
      <c r="AE109">
        <v>1.218E-2</v>
      </c>
      <c r="AF109">
        <v>1.2298999999999999E-2</v>
      </c>
      <c r="AG109">
        <v>1.2453000000000001E-2</v>
      </c>
      <c r="AH109">
        <v>1.2616E-2</v>
      </c>
      <c r="AI109">
        <v>1.2788000000000001E-2</v>
      </c>
      <c r="AJ109">
        <v>1.2975E-2</v>
      </c>
      <c r="AK109" s="27">
        <v>-0.01</v>
      </c>
    </row>
    <row r="110" spans="1:37" x14ac:dyDescent="0.45">
      <c r="A110" s="38" t="s">
        <v>157</v>
      </c>
      <c r="B110" t="s">
        <v>342</v>
      </c>
      <c r="C110" t="s">
        <v>343</v>
      </c>
      <c r="D110" t="s">
        <v>121</v>
      </c>
      <c r="F110">
        <v>2.8072E-2</v>
      </c>
      <c r="G110">
        <v>2.7210000000000002E-2</v>
      </c>
      <c r="H110">
        <v>2.6161E-2</v>
      </c>
      <c r="I110">
        <v>2.5857999999999999E-2</v>
      </c>
      <c r="J110">
        <v>2.5559999999999999E-2</v>
      </c>
      <c r="K110">
        <v>2.5165E-2</v>
      </c>
      <c r="L110">
        <v>2.4545000000000001E-2</v>
      </c>
      <c r="M110">
        <v>2.3938999999999998E-2</v>
      </c>
      <c r="N110">
        <v>2.3399E-2</v>
      </c>
      <c r="O110">
        <v>2.2872E-2</v>
      </c>
      <c r="P110">
        <v>2.2232999999999999E-2</v>
      </c>
      <c r="Q110">
        <v>2.1921E-2</v>
      </c>
      <c r="R110">
        <v>2.1655000000000001E-2</v>
      </c>
      <c r="S110">
        <v>2.1420000000000002E-2</v>
      </c>
      <c r="T110">
        <v>2.1221E-2</v>
      </c>
      <c r="U110">
        <v>2.1021000000000001E-2</v>
      </c>
      <c r="V110">
        <v>2.0412E-2</v>
      </c>
      <c r="W110">
        <v>1.9800999999999999E-2</v>
      </c>
      <c r="X110">
        <v>1.9203000000000001E-2</v>
      </c>
      <c r="Y110">
        <v>1.8592999999999998E-2</v>
      </c>
      <c r="Z110">
        <v>1.7961999999999999E-2</v>
      </c>
      <c r="AA110">
        <v>1.6028000000000001E-2</v>
      </c>
      <c r="AB110">
        <v>1.4048E-2</v>
      </c>
      <c r="AC110">
        <v>1.204E-2</v>
      </c>
      <c r="AD110">
        <v>9.979E-3</v>
      </c>
      <c r="AE110">
        <v>7.8820000000000001E-3</v>
      </c>
      <c r="AF110">
        <v>7.9679999999999994E-3</v>
      </c>
      <c r="AG110">
        <v>8.0700000000000008E-3</v>
      </c>
      <c r="AH110">
        <v>8.1779999999999995E-3</v>
      </c>
      <c r="AI110">
        <v>8.2920000000000008E-3</v>
      </c>
      <c r="AJ110">
        <v>8.4130000000000003E-3</v>
      </c>
      <c r="AK110" s="27">
        <v>-3.9E-2</v>
      </c>
    </row>
    <row r="111" spans="1:37" x14ac:dyDescent="0.45">
      <c r="A111" s="38" t="s">
        <v>125</v>
      </c>
      <c r="B111" t="s">
        <v>344</v>
      </c>
      <c r="C111" t="s">
        <v>345</v>
      </c>
      <c r="D111" t="s">
        <v>121</v>
      </c>
      <c r="F111">
        <v>4.5753000000000002E-2</v>
      </c>
      <c r="G111">
        <v>4.4222999999999998E-2</v>
      </c>
      <c r="H111">
        <v>4.2714000000000002E-2</v>
      </c>
      <c r="I111">
        <v>4.2506000000000002E-2</v>
      </c>
      <c r="J111">
        <v>4.2204999999999999E-2</v>
      </c>
      <c r="K111">
        <v>4.1717999999999998E-2</v>
      </c>
      <c r="L111">
        <v>4.0828999999999997E-2</v>
      </c>
      <c r="M111">
        <v>4.0029000000000002E-2</v>
      </c>
      <c r="N111">
        <v>3.9349000000000002E-2</v>
      </c>
      <c r="O111">
        <v>3.8669000000000002E-2</v>
      </c>
      <c r="P111">
        <v>3.7909999999999999E-2</v>
      </c>
      <c r="Q111">
        <v>3.7519999999999998E-2</v>
      </c>
      <c r="R111">
        <v>3.7200999999999998E-2</v>
      </c>
      <c r="S111">
        <v>3.6924999999999999E-2</v>
      </c>
      <c r="T111">
        <v>3.6697E-2</v>
      </c>
      <c r="U111">
        <v>3.6481E-2</v>
      </c>
      <c r="V111">
        <v>3.5708999999999998E-2</v>
      </c>
      <c r="W111">
        <v>3.4930999999999997E-2</v>
      </c>
      <c r="X111">
        <v>3.4175999999999998E-2</v>
      </c>
      <c r="Y111">
        <v>3.3454999999999999E-2</v>
      </c>
      <c r="Z111">
        <v>3.2719999999999999E-2</v>
      </c>
      <c r="AA111">
        <v>3.0262000000000001E-2</v>
      </c>
      <c r="AB111">
        <v>2.7782999999999999E-2</v>
      </c>
      <c r="AC111">
        <v>2.5260999999999999E-2</v>
      </c>
      <c r="AD111">
        <v>2.2686999999999999E-2</v>
      </c>
      <c r="AE111">
        <v>2.0062E-2</v>
      </c>
      <c r="AF111">
        <v>2.0268000000000001E-2</v>
      </c>
      <c r="AG111">
        <v>2.0524000000000001E-2</v>
      </c>
      <c r="AH111">
        <v>2.0795000000000001E-2</v>
      </c>
      <c r="AI111">
        <v>2.1080000000000002E-2</v>
      </c>
      <c r="AJ111">
        <v>2.1387E-2</v>
      </c>
      <c r="AK111" s="27">
        <v>-2.5000000000000001E-2</v>
      </c>
    </row>
    <row r="112" spans="1:37" x14ac:dyDescent="0.45">
      <c r="A112" s="38" t="s">
        <v>128</v>
      </c>
      <c r="B112" t="s">
        <v>346</v>
      </c>
      <c r="C112" t="s">
        <v>347</v>
      </c>
      <c r="D112" t="s">
        <v>121</v>
      </c>
      <c r="F112">
        <v>0.84768100000000002</v>
      </c>
      <c r="G112">
        <v>0.76222800000000002</v>
      </c>
      <c r="H112">
        <v>0.74647799999999997</v>
      </c>
      <c r="I112">
        <v>0.72919</v>
      </c>
      <c r="J112">
        <v>0.72768699999999997</v>
      </c>
      <c r="K112">
        <v>0.75674399999999997</v>
      </c>
      <c r="L112">
        <v>0.77681999999999995</v>
      </c>
      <c r="M112">
        <v>0.78416200000000003</v>
      </c>
      <c r="N112">
        <v>0.781003</v>
      </c>
      <c r="O112">
        <v>0.74800699999999998</v>
      </c>
      <c r="P112">
        <v>0.64737299999999998</v>
      </c>
      <c r="Q112">
        <v>0.570909</v>
      </c>
      <c r="R112">
        <v>0.54677600000000004</v>
      </c>
      <c r="S112">
        <v>0.53958799999999996</v>
      </c>
      <c r="T112">
        <v>0.534385</v>
      </c>
      <c r="U112">
        <v>0.53980499999999998</v>
      </c>
      <c r="V112">
        <v>0.54683199999999998</v>
      </c>
      <c r="W112">
        <v>0.53409700000000004</v>
      </c>
      <c r="X112">
        <v>0.54399799999999998</v>
      </c>
      <c r="Y112">
        <v>0.55442899999999995</v>
      </c>
      <c r="Z112">
        <v>0.56457999999999997</v>
      </c>
      <c r="AA112">
        <v>0.57162400000000002</v>
      </c>
      <c r="AB112">
        <v>0.58524100000000001</v>
      </c>
      <c r="AC112">
        <v>0.58799000000000001</v>
      </c>
      <c r="AD112">
        <v>0.59642099999999998</v>
      </c>
      <c r="AE112">
        <v>0.62204300000000001</v>
      </c>
      <c r="AF112">
        <v>0.63908500000000001</v>
      </c>
      <c r="AG112">
        <v>0.63341000000000003</v>
      </c>
      <c r="AH112">
        <v>0.64989600000000003</v>
      </c>
      <c r="AI112">
        <v>0.67501500000000003</v>
      </c>
      <c r="AJ112">
        <v>0.69107300000000005</v>
      </c>
      <c r="AK112" s="27">
        <v>-7.0000000000000001E-3</v>
      </c>
    </row>
    <row r="113" spans="1:37" x14ac:dyDescent="0.45">
      <c r="A113" s="38" t="s">
        <v>348</v>
      </c>
      <c r="B113" t="s">
        <v>349</v>
      </c>
      <c r="C113" t="s">
        <v>350</v>
      </c>
      <c r="D113" t="s">
        <v>121</v>
      </c>
      <c r="F113">
        <v>8.1876000000000004E-2</v>
      </c>
      <c r="G113">
        <v>5.5243E-2</v>
      </c>
      <c r="H113">
        <v>5.2753000000000001E-2</v>
      </c>
      <c r="I113">
        <v>5.0581000000000001E-2</v>
      </c>
      <c r="J113">
        <v>5.1288E-2</v>
      </c>
      <c r="K113">
        <v>5.4774000000000003E-2</v>
      </c>
      <c r="L113">
        <v>1.8971999999999999E-2</v>
      </c>
      <c r="M113">
        <v>1.8782E-2</v>
      </c>
      <c r="N113">
        <v>1.8648000000000001E-2</v>
      </c>
      <c r="O113">
        <v>1.8523999999999999E-2</v>
      </c>
      <c r="P113">
        <v>1.8311999999999998E-2</v>
      </c>
      <c r="Q113">
        <v>1.8227E-2</v>
      </c>
      <c r="R113">
        <v>1.8182E-2</v>
      </c>
      <c r="S113">
        <v>1.8161E-2</v>
      </c>
      <c r="T113">
        <v>1.8176999999999999E-2</v>
      </c>
      <c r="U113">
        <v>1.8193000000000001E-2</v>
      </c>
      <c r="V113">
        <v>1.8088E-2</v>
      </c>
      <c r="W113">
        <v>1.7987E-2</v>
      </c>
      <c r="X113">
        <v>1.7906999999999999E-2</v>
      </c>
      <c r="Y113">
        <v>1.7825000000000001E-2</v>
      </c>
      <c r="Z113">
        <v>1.7732999999999999E-2</v>
      </c>
      <c r="AA113">
        <v>1.7232999999999998E-2</v>
      </c>
      <c r="AB113">
        <v>1.6723999999999999E-2</v>
      </c>
      <c r="AC113">
        <v>1.6216000000000001E-2</v>
      </c>
      <c r="AD113">
        <v>1.5692999999999999E-2</v>
      </c>
      <c r="AE113">
        <v>1.5162E-2</v>
      </c>
      <c r="AF113">
        <v>1.5334E-2</v>
      </c>
      <c r="AG113">
        <v>1.5531E-2</v>
      </c>
      <c r="AH113">
        <v>1.5739E-2</v>
      </c>
      <c r="AI113">
        <v>1.5956999999999999E-2</v>
      </c>
      <c r="AJ113">
        <v>1.6188999999999999E-2</v>
      </c>
      <c r="AK113" s="27">
        <v>-5.2999999999999999E-2</v>
      </c>
    </row>
    <row r="114" spans="1:37" x14ac:dyDescent="0.45">
      <c r="A114" s="38" t="s">
        <v>351</v>
      </c>
      <c r="B114" t="s">
        <v>352</v>
      </c>
      <c r="C114" t="s">
        <v>353</v>
      </c>
      <c r="D114" t="s">
        <v>121</v>
      </c>
      <c r="F114">
        <v>0.27961599999999998</v>
      </c>
      <c r="G114">
        <v>0.27477499999999999</v>
      </c>
      <c r="H114">
        <v>0.27894200000000002</v>
      </c>
      <c r="I114">
        <v>0.28310800000000003</v>
      </c>
      <c r="J114">
        <v>0.28310800000000003</v>
      </c>
      <c r="K114">
        <v>0.18803</v>
      </c>
      <c r="L114">
        <v>9.5765000000000003E-2</v>
      </c>
      <c r="M114">
        <v>9.5765000000000003E-2</v>
      </c>
      <c r="N114">
        <v>9.5765000000000003E-2</v>
      </c>
      <c r="O114">
        <v>9.5765000000000003E-2</v>
      </c>
      <c r="P114">
        <v>9.5765000000000003E-2</v>
      </c>
      <c r="Q114">
        <v>9.5765000000000003E-2</v>
      </c>
      <c r="R114">
        <v>9.5765000000000003E-2</v>
      </c>
      <c r="S114">
        <v>9.5765000000000003E-2</v>
      </c>
      <c r="T114">
        <v>9.5765000000000003E-2</v>
      </c>
      <c r="U114">
        <v>9.5765000000000003E-2</v>
      </c>
      <c r="V114">
        <v>9.5765000000000003E-2</v>
      </c>
      <c r="W114">
        <v>9.5765000000000003E-2</v>
      </c>
      <c r="X114">
        <v>9.5765000000000003E-2</v>
      </c>
      <c r="Y114">
        <v>9.5765000000000003E-2</v>
      </c>
      <c r="Z114">
        <v>9.5765000000000003E-2</v>
      </c>
      <c r="AA114">
        <v>9.5765000000000003E-2</v>
      </c>
      <c r="AB114">
        <v>9.5765000000000003E-2</v>
      </c>
      <c r="AC114">
        <v>9.5765000000000003E-2</v>
      </c>
      <c r="AD114">
        <v>9.5765000000000003E-2</v>
      </c>
      <c r="AE114">
        <v>9.5765000000000003E-2</v>
      </c>
      <c r="AF114">
        <v>9.5765000000000003E-2</v>
      </c>
      <c r="AG114">
        <v>9.5765000000000003E-2</v>
      </c>
      <c r="AH114">
        <v>9.5765000000000003E-2</v>
      </c>
      <c r="AI114">
        <v>9.5765000000000003E-2</v>
      </c>
      <c r="AJ114">
        <v>9.5765000000000003E-2</v>
      </c>
      <c r="AK114" s="27">
        <v>-3.5000000000000003E-2</v>
      </c>
    </row>
    <row r="115" spans="1:37" x14ac:dyDescent="0.45">
      <c r="A115" s="38" t="s">
        <v>131</v>
      </c>
      <c r="B115" t="s">
        <v>354</v>
      </c>
      <c r="C115" t="s">
        <v>355</v>
      </c>
      <c r="D115" t="s">
        <v>121</v>
      </c>
      <c r="F115">
        <v>2.0615480000000002</v>
      </c>
      <c r="G115">
        <v>2.115713</v>
      </c>
      <c r="H115">
        <v>2.1806320000000001</v>
      </c>
      <c r="I115">
        <v>2.2227540000000001</v>
      </c>
      <c r="J115">
        <v>2.1876259999999998</v>
      </c>
      <c r="K115">
        <v>2.226801</v>
      </c>
      <c r="L115">
        <v>2.1984319999999999</v>
      </c>
      <c r="M115">
        <v>2.1959110000000002</v>
      </c>
      <c r="N115">
        <v>2.2093340000000001</v>
      </c>
      <c r="O115">
        <v>2.2718639999999999</v>
      </c>
      <c r="P115">
        <v>2.3198409999999998</v>
      </c>
      <c r="Q115">
        <v>2.326206</v>
      </c>
      <c r="R115">
        <v>2.3192590000000002</v>
      </c>
      <c r="S115">
        <v>2.3337819999999998</v>
      </c>
      <c r="T115">
        <v>2.3577780000000002</v>
      </c>
      <c r="U115">
        <v>2.378323</v>
      </c>
      <c r="V115">
        <v>2.3931290000000001</v>
      </c>
      <c r="W115">
        <v>2.4117679999999999</v>
      </c>
      <c r="X115">
        <v>2.4165730000000001</v>
      </c>
      <c r="Y115">
        <v>2.4221650000000001</v>
      </c>
      <c r="Z115">
        <v>2.4479920000000002</v>
      </c>
      <c r="AA115">
        <v>2.4761150000000001</v>
      </c>
      <c r="AB115">
        <v>2.4878680000000002</v>
      </c>
      <c r="AC115">
        <v>2.520438</v>
      </c>
      <c r="AD115">
        <v>2.5741540000000001</v>
      </c>
      <c r="AE115">
        <v>2.645381</v>
      </c>
      <c r="AF115">
        <v>2.695519</v>
      </c>
      <c r="AG115">
        <v>2.7164709999999999</v>
      </c>
      <c r="AH115">
        <v>2.7315429999999998</v>
      </c>
      <c r="AI115">
        <v>2.7509839999999999</v>
      </c>
      <c r="AJ115">
        <v>2.7791779999999999</v>
      </c>
      <c r="AK115" s="27">
        <v>0.01</v>
      </c>
    </row>
    <row r="116" spans="1:37" x14ac:dyDescent="0.45">
      <c r="A116" s="38" t="s">
        <v>356</v>
      </c>
      <c r="B116" t="s">
        <v>357</v>
      </c>
      <c r="C116" t="s">
        <v>358</v>
      </c>
      <c r="D116" t="s">
        <v>121</v>
      </c>
      <c r="F116">
        <v>5.5420000000000001E-3</v>
      </c>
      <c r="G116">
        <v>5.5420000000000001E-3</v>
      </c>
      <c r="H116">
        <v>5.5420000000000001E-3</v>
      </c>
      <c r="I116">
        <v>5.5420000000000001E-3</v>
      </c>
      <c r="J116">
        <v>5.5420000000000001E-3</v>
      </c>
      <c r="K116">
        <v>5.5420000000000001E-3</v>
      </c>
      <c r="L116">
        <v>5.5420000000000001E-3</v>
      </c>
      <c r="M116">
        <v>5.5420000000000001E-3</v>
      </c>
      <c r="N116">
        <v>5.5420000000000001E-3</v>
      </c>
      <c r="O116">
        <v>5.5420000000000001E-3</v>
      </c>
      <c r="P116">
        <v>5.5420000000000001E-3</v>
      </c>
      <c r="Q116">
        <v>5.5420000000000001E-3</v>
      </c>
      <c r="R116">
        <v>5.5420000000000001E-3</v>
      </c>
      <c r="S116">
        <v>5.5420000000000001E-3</v>
      </c>
      <c r="T116">
        <v>5.5420000000000001E-3</v>
      </c>
      <c r="U116">
        <v>5.5420000000000001E-3</v>
      </c>
      <c r="V116">
        <v>5.5420000000000001E-3</v>
      </c>
      <c r="W116">
        <v>5.5420000000000001E-3</v>
      </c>
      <c r="X116">
        <v>5.5420000000000001E-3</v>
      </c>
      <c r="Y116">
        <v>5.5420000000000001E-3</v>
      </c>
      <c r="Z116">
        <v>5.5420000000000001E-3</v>
      </c>
      <c r="AA116">
        <v>5.5420000000000001E-3</v>
      </c>
      <c r="AB116">
        <v>5.5420000000000001E-3</v>
      </c>
      <c r="AC116">
        <v>5.5420000000000001E-3</v>
      </c>
      <c r="AD116">
        <v>5.5420000000000001E-3</v>
      </c>
      <c r="AE116">
        <v>5.5420000000000001E-3</v>
      </c>
      <c r="AF116">
        <v>5.5420000000000001E-3</v>
      </c>
      <c r="AG116">
        <v>5.5420000000000001E-3</v>
      </c>
      <c r="AH116">
        <v>5.5420000000000001E-3</v>
      </c>
      <c r="AI116">
        <v>5.5420000000000001E-3</v>
      </c>
      <c r="AJ116">
        <v>5.5420000000000001E-3</v>
      </c>
      <c r="AK116" s="27">
        <v>0</v>
      </c>
    </row>
    <row r="117" spans="1:37" x14ac:dyDescent="0.45">
      <c r="A117" s="38" t="s">
        <v>359</v>
      </c>
      <c r="B117" t="s">
        <v>360</v>
      </c>
      <c r="C117" t="s">
        <v>361</v>
      </c>
      <c r="D117" t="s">
        <v>121</v>
      </c>
      <c r="F117">
        <v>3.336E-3</v>
      </c>
      <c r="G117">
        <v>3.4880000000000002E-3</v>
      </c>
      <c r="H117">
        <v>3.2539999999999999E-3</v>
      </c>
      <c r="I117">
        <v>3.1419999999999998E-3</v>
      </c>
      <c r="J117">
        <v>3.287E-3</v>
      </c>
      <c r="K117">
        <v>3.0860000000000002E-3</v>
      </c>
      <c r="L117">
        <v>3.179E-3</v>
      </c>
      <c r="M117">
        <v>3.4680000000000002E-3</v>
      </c>
      <c r="N117">
        <v>3.6280000000000001E-3</v>
      </c>
      <c r="O117">
        <v>3.5729999999999998E-3</v>
      </c>
      <c r="P117">
        <v>3.764E-3</v>
      </c>
      <c r="Q117">
        <v>3.5439999999999998E-3</v>
      </c>
      <c r="R117">
        <v>3.738E-3</v>
      </c>
      <c r="S117">
        <v>3.6970000000000002E-3</v>
      </c>
      <c r="T117">
        <v>3.8660000000000001E-3</v>
      </c>
      <c r="U117">
        <v>3.826E-3</v>
      </c>
      <c r="V117">
        <v>3.725E-3</v>
      </c>
      <c r="W117">
        <v>3.6719999999999999E-3</v>
      </c>
      <c r="X117">
        <v>3.6410000000000001E-3</v>
      </c>
      <c r="Y117">
        <v>3.6579999999999998E-3</v>
      </c>
      <c r="Z117">
        <v>3.6120000000000002E-3</v>
      </c>
      <c r="AA117">
        <v>3.542E-3</v>
      </c>
      <c r="AB117">
        <v>3.473E-3</v>
      </c>
      <c r="AC117">
        <v>3.444E-3</v>
      </c>
      <c r="AD117">
        <v>3.4160000000000002E-3</v>
      </c>
      <c r="AE117">
        <v>3.372E-3</v>
      </c>
      <c r="AF117">
        <v>3.3430000000000001E-3</v>
      </c>
      <c r="AG117">
        <v>3.3140000000000001E-3</v>
      </c>
      <c r="AH117">
        <v>3.3050000000000002E-3</v>
      </c>
      <c r="AI117">
        <v>3.2130000000000001E-3</v>
      </c>
      <c r="AJ117">
        <v>3.1879999999999999E-3</v>
      </c>
      <c r="AK117" s="27">
        <v>-2E-3</v>
      </c>
    </row>
    <row r="118" spans="1:37" x14ac:dyDescent="0.45">
      <c r="A118" s="38" t="s">
        <v>143</v>
      </c>
      <c r="B118" t="s">
        <v>362</v>
      </c>
      <c r="C118" t="s">
        <v>363</v>
      </c>
      <c r="D118" t="s">
        <v>121</v>
      </c>
      <c r="F118">
        <v>3.3253509999999999</v>
      </c>
      <c r="G118">
        <v>3.261212</v>
      </c>
      <c r="H118">
        <v>3.3103150000000001</v>
      </c>
      <c r="I118">
        <v>3.3368229999999999</v>
      </c>
      <c r="J118">
        <v>3.3007439999999999</v>
      </c>
      <c r="K118">
        <v>3.2766959999999998</v>
      </c>
      <c r="L118">
        <v>3.1395379999999999</v>
      </c>
      <c r="M118">
        <v>3.1436600000000001</v>
      </c>
      <c r="N118">
        <v>3.153267</v>
      </c>
      <c r="O118">
        <v>3.1819449999999998</v>
      </c>
      <c r="P118">
        <v>3.1285059999999998</v>
      </c>
      <c r="Q118">
        <v>3.0577130000000001</v>
      </c>
      <c r="R118">
        <v>3.0264630000000001</v>
      </c>
      <c r="S118">
        <v>3.033461</v>
      </c>
      <c r="T118">
        <v>3.0522100000000001</v>
      </c>
      <c r="U118">
        <v>3.0779350000000001</v>
      </c>
      <c r="V118">
        <v>3.0987900000000002</v>
      </c>
      <c r="W118">
        <v>3.103761</v>
      </c>
      <c r="X118">
        <v>3.1176020000000002</v>
      </c>
      <c r="Y118">
        <v>3.1328390000000002</v>
      </c>
      <c r="Z118">
        <v>3.1679439999999999</v>
      </c>
      <c r="AA118">
        <v>3.2000829999999998</v>
      </c>
      <c r="AB118">
        <v>3.2223959999999998</v>
      </c>
      <c r="AC118">
        <v>3.2546560000000002</v>
      </c>
      <c r="AD118">
        <v>3.313679</v>
      </c>
      <c r="AE118">
        <v>3.4073259999999999</v>
      </c>
      <c r="AF118">
        <v>3.4748559999999999</v>
      </c>
      <c r="AG118">
        <v>3.4905560000000002</v>
      </c>
      <c r="AH118">
        <v>3.5225849999999999</v>
      </c>
      <c r="AI118">
        <v>3.5675569999999999</v>
      </c>
      <c r="AJ118">
        <v>3.6123219999999998</v>
      </c>
      <c r="AK118" s="27">
        <v>3.0000000000000001E-3</v>
      </c>
    </row>
    <row r="119" spans="1:37" x14ac:dyDescent="0.45">
      <c r="AK119" s="27"/>
    </row>
    <row r="120" spans="1:37" x14ac:dyDescent="0.45">
      <c r="A120" s="1" t="s">
        <v>364</v>
      </c>
      <c r="C120" t="s">
        <v>365</v>
      </c>
    </row>
    <row r="121" spans="1:37" x14ac:dyDescent="0.45">
      <c r="A121" s="38" t="s">
        <v>178</v>
      </c>
      <c r="B121" t="s">
        <v>366</v>
      </c>
      <c r="C121" t="s">
        <v>367</v>
      </c>
      <c r="D121" t="s">
        <v>121</v>
      </c>
      <c r="F121">
        <v>9.8833000000000004E-2</v>
      </c>
      <c r="G121">
        <v>9.4957E-2</v>
      </c>
      <c r="H121">
        <v>8.9389999999999997E-2</v>
      </c>
      <c r="I121">
        <v>8.9347999999999997E-2</v>
      </c>
      <c r="J121">
        <v>8.8530999999999999E-2</v>
      </c>
      <c r="K121">
        <v>8.8077000000000003E-2</v>
      </c>
      <c r="L121">
        <v>8.8058999999999998E-2</v>
      </c>
      <c r="M121">
        <v>8.8137999999999994E-2</v>
      </c>
      <c r="N121">
        <v>8.8152999999999995E-2</v>
      </c>
      <c r="O121">
        <v>8.8301000000000004E-2</v>
      </c>
      <c r="P121">
        <v>8.8231000000000004E-2</v>
      </c>
      <c r="Q121">
        <v>8.8276999999999994E-2</v>
      </c>
      <c r="R121">
        <v>8.8402999999999995E-2</v>
      </c>
      <c r="S121">
        <v>8.8681999999999997E-2</v>
      </c>
      <c r="T121">
        <v>8.9039999999999994E-2</v>
      </c>
      <c r="U121">
        <v>8.9427999999999994E-2</v>
      </c>
      <c r="V121">
        <v>8.9746999999999993E-2</v>
      </c>
      <c r="W121">
        <v>9.0064000000000005E-2</v>
      </c>
      <c r="X121">
        <v>9.0409000000000003E-2</v>
      </c>
      <c r="Y121">
        <v>9.0748999999999996E-2</v>
      </c>
      <c r="Z121">
        <v>9.0998999999999997E-2</v>
      </c>
      <c r="AA121">
        <v>9.1375999999999999E-2</v>
      </c>
      <c r="AB121">
        <v>9.1855999999999993E-2</v>
      </c>
      <c r="AC121">
        <v>9.2337000000000002E-2</v>
      </c>
      <c r="AD121">
        <v>9.2845999999999998E-2</v>
      </c>
      <c r="AE121">
        <v>9.3441999999999997E-2</v>
      </c>
      <c r="AF121">
        <v>9.3954999999999997E-2</v>
      </c>
      <c r="AG121">
        <v>9.4489000000000004E-2</v>
      </c>
      <c r="AH121">
        <v>9.5089000000000007E-2</v>
      </c>
      <c r="AI121">
        <v>9.5801999999999998E-2</v>
      </c>
      <c r="AJ121">
        <v>9.6521999999999997E-2</v>
      </c>
      <c r="AK121" s="27">
        <v>-1E-3</v>
      </c>
    </row>
    <row r="122" spans="1:37" x14ac:dyDescent="0.45">
      <c r="A122" s="38" t="s">
        <v>149</v>
      </c>
      <c r="B122" t="s">
        <v>368</v>
      </c>
      <c r="C122" t="s">
        <v>369</v>
      </c>
      <c r="D122" t="s">
        <v>121</v>
      </c>
      <c r="F122">
        <v>2.1964589999999999</v>
      </c>
      <c r="G122">
        <v>2.3024969999999998</v>
      </c>
      <c r="H122">
        <v>2.3065039999999999</v>
      </c>
      <c r="I122">
        <v>2.301094</v>
      </c>
      <c r="J122">
        <v>2.2915580000000002</v>
      </c>
      <c r="K122">
        <v>2.2796379999999998</v>
      </c>
      <c r="L122">
        <v>2.2644799999999998</v>
      </c>
      <c r="M122">
        <v>2.249171</v>
      </c>
      <c r="N122">
        <v>2.2346870000000001</v>
      </c>
      <c r="O122">
        <v>2.2189809999999999</v>
      </c>
      <c r="P122">
        <v>2.204078</v>
      </c>
      <c r="Q122">
        <v>2.1896209999999998</v>
      </c>
      <c r="R122">
        <v>2.1754760000000002</v>
      </c>
      <c r="S122">
        <v>2.164444</v>
      </c>
      <c r="T122">
        <v>2.1553330000000002</v>
      </c>
      <c r="U122">
        <v>2.147062</v>
      </c>
      <c r="V122">
        <v>2.13897</v>
      </c>
      <c r="W122">
        <v>2.1314769999999998</v>
      </c>
      <c r="X122">
        <v>2.1250040000000001</v>
      </c>
      <c r="Y122">
        <v>2.1201970000000001</v>
      </c>
      <c r="Z122">
        <v>2.1161599999999998</v>
      </c>
      <c r="AA122">
        <v>2.1130719999999998</v>
      </c>
      <c r="AB122">
        <v>2.1116959999999998</v>
      </c>
      <c r="AC122">
        <v>2.1117689999999998</v>
      </c>
      <c r="AD122">
        <v>2.11253</v>
      </c>
      <c r="AE122">
        <v>2.1131739999999999</v>
      </c>
      <c r="AF122">
        <v>2.114163</v>
      </c>
      <c r="AG122">
        <v>2.115335</v>
      </c>
      <c r="AH122">
        <v>2.1172070000000001</v>
      </c>
      <c r="AI122">
        <v>2.1201490000000001</v>
      </c>
      <c r="AJ122">
        <v>2.1233689999999998</v>
      </c>
      <c r="AK122" s="27">
        <v>-1E-3</v>
      </c>
    </row>
    <row r="123" spans="1:37" x14ac:dyDescent="0.45">
      <c r="A123" s="38" t="s">
        <v>243</v>
      </c>
      <c r="B123" t="s">
        <v>370</v>
      </c>
      <c r="C123" t="s">
        <v>371</v>
      </c>
      <c r="D123" t="s">
        <v>121</v>
      </c>
      <c r="F123">
        <v>2.3990000000000001E-3</v>
      </c>
      <c r="G123">
        <v>2.4919999999999999E-3</v>
      </c>
      <c r="H123">
        <v>2.7569999999999999E-3</v>
      </c>
      <c r="I123">
        <v>2.7699999999999999E-3</v>
      </c>
      <c r="J123">
        <v>2.7820000000000002E-3</v>
      </c>
      <c r="K123">
        <v>2.7789999999999998E-3</v>
      </c>
      <c r="L123">
        <v>2.7720000000000002E-3</v>
      </c>
      <c r="M123">
        <v>2.7699999999999999E-3</v>
      </c>
      <c r="N123">
        <v>2.7529999999999998E-3</v>
      </c>
      <c r="O123">
        <v>2.745E-3</v>
      </c>
      <c r="P123">
        <v>2.7369999999999998E-3</v>
      </c>
      <c r="Q123">
        <v>2.7360000000000002E-3</v>
      </c>
      <c r="R123">
        <v>2.7330000000000002E-3</v>
      </c>
      <c r="S123">
        <v>2.7360000000000002E-3</v>
      </c>
      <c r="T123">
        <v>2.7430000000000002E-3</v>
      </c>
      <c r="U123">
        <v>2.7529999999999998E-3</v>
      </c>
      <c r="V123">
        <v>2.7680000000000001E-3</v>
      </c>
      <c r="W123">
        <v>2.7829999999999999E-3</v>
      </c>
      <c r="X123">
        <v>2.7920000000000002E-3</v>
      </c>
      <c r="Y123">
        <v>2.8189999999999999E-3</v>
      </c>
      <c r="Z123">
        <v>2.8419999999999999E-3</v>
      </c>
      <c r="AA123">
        <v>2.8760000000000001E-3</v>
      </c>
      <c r="AB123">
        <v>2.9169999999999999E-3</v>
      </c>
      <c r="AC123">
        <v>2.9589999999999998E-3</v>
      </c>
      <c r="AD123">
        <v>3.0100000000000001E-3</v>
      </c>
      <c r="AE123">
        <v>3.0660000000000001E-3</v>
      </c>
      <c r="AF123">
        <v>3.1099999999999999E-3</v>
      </c>
      <c r="AG123">
        <v>3.1670000000000001E-3</v>
      </c>
      <c r="AH123">
        <v>3.2269999999999998E-3</v>
      </c>
      <c r="AI123">
        <v>3.2919999999999998E-3</v>
      </c>
      <c r="AJ123">
        <v>3.3609999999999998E-3</v>
      </c>
      <c r="AK123" s="27">
        <v>1.0999999999999999E-2</v>
      </c>
    </row>
    <row r="124" spans="1:37" x14ac:dyDescent="0.45">
      <c r="A124" s="38" t="s">
        <v>246</v>
      </c>
      <c r="B124" t="s">
        <v>372</v>
      </c>
      <c r="C124" t="s">
        <v>373</v>
      </c>
      <c r="D124" t="s">
        <v>121</v>
      </c>
      <c r="F124">
        <v>0.65032999999999996</v>
      </c>
      <c r="G124">
        <v>0.85097199999999995</v>
      </c>
      <c r="H124">
        <v>0.938496</v>
      </c>
      <c r="I124">
        <v>0.97562099999999996</v>
      </c>
      <c r="J124">
        <v>0.99482800000000005</v>
      </c>
      <c r="K124">
        <v>1.0120610000000001</v>
      </c>
      <c r="L124">
        <v>1.0174369999999999</v>
      </c>
      <c r="M124">
        <v>1.0222830000000001</v>
      </c>
      <c r="N124">
        <v>1.030837</v>
      </c>
      <c r="O124">
        <v>1.037115</v>
      </c>
      <c r="P124">
        <v>1.046106</v>
      </c>
      <c r="Q124">
        <v>1.057455</v>
      </c>
      <c r="R124">
        <v>1.07148</v>
      </c>
      <c r="S124">
        <v>1.0861689999999999</v>
      </c>
      <c r="T124">
        <v>1.1008720000000001</v>
      </c>
      <c r="U124">
        <v>1.1154459999999999</v>
      </c>
      <c r="V124">
        <v>1.12687</v>
      </c>
      <c r="W124">
        <v>1.136951</v>
      </c>
      <c r="X124">
        <v>1.1483410000000001</v>
      </c>
      <c r="Y124">
        <v>1.16025</v>
      </c>
      <c r="Z124">
        <v>1.174536</v>
      </c>
      <c r="AA124">
        <v>1.1885239999999999</v>
      </c>
      <c r="AB124">
        <v>1.204099</v>
      </c>
      <c r="AC124">
        <v>1.2200420000000001</v>
      </c>
      <c r="AD124">
        <v>1.236801</v>
      </c>
      <c r="AE124">
        <v>1.2526349999999999</v>
      </c>
      <c r="AF124">
        <v>1.267841</v>
      </c>
      <c r="AG124">
        <v>1.281396</v>
      </c>
      <c r="AH124">
        <v>1.293682</v>
      </c>
      <c r="AI124">
        <v>1.30498</v>
      </c>
      <c r="AJ124">
        <v>1.3163910000000001</v>
      </c>
      <c r="AK124" s="27">
        <v>2.4E-2</v>
      </c>
    </row>
    <row r="125" spans="1:37" x14ac:dyDescent="0.45">
      <c r="A125" s="38" t="s">
        <v>20</v>
      </c>
      <c r="B125" t="s">
        <v>374</v>
      </c>
      <c r="C125" t="s">
        <v>375</v>
      </c>
      <c r="D125" t="s">
        <v>121</v>
      </c>
      <c r="F125">
        <v>6.9999999999999994E-5</v>
      </c>
      <c r="G125">
        <v>7.7000000000000001E-5</v>
      </c>
      <c r="H125">
        <v>7.7999999999999999E-5</v>
      </c>
      <c r="I125">
        <v>1.1E-4</v>
      </c>
      <c r="J125">
        <v>1.2E-4</v>
      </c>
      <c r="K125">
        <v>1.4200000000000001E-4</v>
      </c>
      <c r="L125">
        <v>1.3200000000000001E-4</v>
      </c>
      <c r="M125">
        <v>1.27E-4</v>
      </c>
      <c r="N125">
        <v>1.15E-4</v>
      </c>
      <c r="O125">
        <v>1.1E-4</v>
      </c>
      <c r="P125">
        <v>5.5000000000000002E-5</v>
      </c>
      <c r="Q125">
        <v>5.1E-5</v>
      </c>
      <c r="R125">
        <v>4.0000000000000003E-5</v>
      </c>
      <c r="S125">
        <v>3.6999999999999998E-5</v>
      </c>
      <c r="T125">
        <v>3.4999999999999997E-5</v>
      </c>
      <c r="U125">
        <v>3.3000000000000003E-5</v>
      </c>
      <c r="V125">
        <v>3.1999999999999999E-5</v>
      </c>
      <c r="W125">
        <v>2.8E-5</v>
      </c>
      <c r="X125">
        <v>2.4000000000000001E-5</v>
      </c>
      <c r="Y125">
        <v>2.4000000000000001E-5</v>
      </c>
      <c r="Z125">
        <v>1.9000000000000001E-5</v>
      </c>
      <c r="AA125">
        <v>1.5999999999999999E-5</v>
      </c>
      <c r="AB125">
        <v>1.4E-5</v>
      </c>
      <c r="AC125">
        <v>9.0000000000000002E-6</v>
      </c>
      <c r="AD125">
        <v>9.0000000000000002E-6</v>
      </c>
      <c r="AE125">
        <v>7.9999999999999996E-6</v>
      </c>
      <c r="AF125">
        <v>7.9999999999999996E-6</v>
      </c>
      <c r="AG125">
        <v>7.9999999999999996E-6</v>
      </c>
      <c r="AH125">
        <v>7.9999999999999996E-6</v>
      </c>
      <c r="AI125">
        <v>7.9999999999999996E-6</v>
      </c>
      <c r="AJ125">
        <v>7.9999999999999996E-6</v>
      </c>
      <c r="AK125" s="27">
        <v>-7.0000000000000007E-2</v>
      </c>
    </row>
    <row r="126" spans="1:37" x14ac:dyDescent="0.45">
      <c r="A126" s="38" t="s">
        <v>122</v>
      </c>
      <c r="B126" t="s">
        <v>376</v>
      </c>
      <c r="C126" t="s">
        <v>377</v>
      </c>
      <c r="D126" t="s">
        <v>121</v>
      </c>
      <c r="F126">
        <v>0.856491</v>
      </c>
      <c r="G126">
        <v>0.90402300000000002</v>
      </c>
      <c r="H126">
        <v>0.92306299999999997</v>
      </c>
      <c r="I126">
        <v>0.93143500000000001</v>
      </c>
      <c r="J126">
        <v>0.93878499999999998</v>
      </c>
      <c r="K126">
        <v>0.95524900000000001</v>
      </c>
      <c r="L126">
        <v>0.95628500000000005</v>
      </c>
      <c r="M126">
        <v>0.95862800000000004</v>
      </c>
      <c r="N126">
        <v>0.95621500000000004</v>
      </c>
      <c r="O126">
        <v>0.95309500000000003</v>
      </c>
      <c r="P126">
        <v>0.94693000000000005</v>
      </c>
      <c r="Q126">
        <v>0.94918599999999997</v>
      </c>
      <c r="R126">
        <v>0.94730400000000003</v>
      </c>
      <c r="S126">
        <v>0.94658900000000001</v>
      </c>
      <c r="T126">
        <v>0.94705300000000003</v>
      </c>
      <c r="U126">
        <v>0.94844399999999995</v>
      </c>
      <c r="V126">
        <v>0.94962899999999995</v>
      </c>
      <c r="W126">
        <v>0.95056700000000005</v>
      </c>
      <c r="X126">
        <v>0.95257599999999998</v>
      </c>
      <c r="Y126">
        <v>0.95555299999999999</v>
      </c>
      <c r="Z126">
        <v>0.95618999999999998</v>
      </c>
      <c r="AA126">
        <v>0.95777699999999999</v>
      </c>
      <c r="AB126">
        <v>0.96457800000000005</v>
      </c>
      <c r="AC126">
        <v>0.97001800000000005</v>
      </c>
      <c r="AD126">
        <v>0.97678200000000004</v>
      </c>
      <c r="AE126">
        <v>0.98182599999999998</v>
      </c>
      <c r="AF126">
        <v>0.98885800000000001</v>
      </c>
      <c r="AG126">
        <v>0.99509999999999998</v>
      </c>
      <c r="AH126">
        <v>1.0015400000000001</v>
      </c>
      <c r="AI126">
        <v>1.008424</v>
      </c>
      <c r="AJ126">
        <v>1.015422</v>
      </c>
      <c r="AK126" s="27">
        <v>6.0000000000000001E-3</v>
      </c>
    </row>
    <row r="127" spans="1:37" x14ac:dyDescent="0.45">
      <c r="A127" s="38" t="s">
        <v>157</v>
      </c>
      <c r="B127" t="s">
        <v>378</v>
      </c>
      <c r="C127" t="s">
        <v>379</v>
      </c>
      <c r="D127" t="s">
        <v>121</v>
      </c>
      <c r="F127">
        <v>0.20072999999999999</v>
      </c>
      <c r="G127">
        <v>0.22484000000000001</v>
      </c>
      <c r="H127">
        <v>0.31571900000000003</v>
      </c>
      <c r="I127">
        <v>0.31235600000000002</v>
      </c>
      <c r="J127">
        <v>0.30520199999999997</v>
      </c>
      <c r="K127">
        <v>0.26916800000000002</v>
      </c>
      <c r="L127">
        <v>0.26819199999999999</v>
      </c>
      <c r="M127">
        <v>0.25439699999999998</v>
      </c>
      <c r="N127">
        <v>0.25109900000000002</v>
      </c>
      <c r="O127">
        <v>0.247915</v>
      </c>
      <c r="P127">
        <v>0.26480599999999999</v>
      </c>
      <c r="Q127">
        <v>0.24815100000000001</v>
      </c>
      <c r="R127">
        <v>0.24656</v>
      </c>
      <c r="S127">
        <v>0.244648</v>
      </c>
      <c r="T127">
        <v>0.242897</v>
      </c>
      <c r="U127">
        <v>0.24099499999999999</v>
      </c>
      <c r="V127">
        <v>0.23902499999999999</v>
      </c>
      <c r="W127">
        <v>0.23944699999999999</v>
      </c>
      <c r="X127">
        <v>0.235703</v>
      </c>
      <c r="Y127">
        <v>0.23477500000000001</v>
      </c>
      <c r="Z127">
        <v>0.224379</v>
      </c>
      <c r="AA127">
        <v>0.228903</v>
      </c>
      <c r="AB127">
        <v>0.215561</v>
      </c>
      <c r="AC127">
        <v>0.21291099999999999</v>
      </c>
      <c r="AD127">
        <v>0.203795</v>
      </c>
      <c r="AE127">
        <v>0.20577000000000001</v>
      </c>
      <c r="AF127">
        <v>0.19992799999999999</v>
      </c>
      <c r="AG127">
        <v>0.196515</v>
      </c>
      <c r="AH127">
        <v>0.19544500000000001</v>
      </c>
      <c r="AI127">
        <v>0.19497800000000001</v>
      </c>
      <c r="AJ127">
        <v>0.19356799999999999</v>
      </c>
      <c r="AK127" s="27">
        <v>-1E-3</v>
      </c>
    </row>
    <row r="128" spans="1:37" x14ac:dyDescent="0.45">
      <c r="A128" s="38" t="s">
        <v>187</v>
      </c>
      <c r="B128" t="s">
        <v>380</v>
      </c>
      <c r="C128" t="s">
        <v>381</v>
      </c>
      <c r="D128" t="s">
        <v>121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154</v>
      </c>
    </row>
    <row r="129" spans="1:37" x14ac:dyDescent="0.45">
      <c r="A129" s="38" t="s">
        <v>190</v>
      </c>
      <c r="B129" t="s">
        <v>382</v>
      </c>
      <c r="C129" t="s">
        <v>383</v>
      </c>
      <c r="D129" t="s">
        <v>121</v>
      </c>
      <c r="F129">
        <v>0.48769200000000001</v>
      </c>
      <c r="G129">
        <v>0.51044400000000001</v>
      </c>
      <c r="H129">
        <v>0.40878599999999998</v>
      </c>
      <c r="I129">
        <v>0.40008199999999999</v>
      </c>
      <c r="J129">
        <v>0.39104800000000001</v>
      </c>
      <c r="K129">
        <v>0.39413999999999999</v>
      </c>
      <c r="L129">
        <v>0.40593400000000002</v>
      </c>
      <c r="M129">
        <v>0.40536499999999998</v>
      </c>
      <c r="N129">
        <v>0.41491899999999998</v>
      </c>
      <c r="O129">
        <v>0.41976000000000002</v>
      </c>
      <c r="P129">
        <v>0.41111799999999998</v>
      </c>
      <c r="Q129">
        <v>0.41689599999999999</v>
      </c>
      <c r="R129">
        <v>0.41484599999999999</v>
      </c>
      <c r="S129">
        <v>0.41455500000000001</v>
      </c>
      <c r="T129">
        <v>0.422404</v>
      </c>
      <c r="U129">
        <v>0.42626599999999998</v>
      </c>
      <c r="V129">
        <v>0.44388100000000003</v>
      </c>
      <c r="W129">
        <v>0.457818</v>
      </c>
      <c r="X129">
        <v>0.45813700000000002</v>
      </c>
      <c r="Y129">
        <v>0.46505099999999999</v>
      </c>
      <c r="Z129">
        <v>0.463563</v>
      </c>
      <c r="AA129">
        <v>0.46478599999999998</v>
      </c>
      <c r="AB129">
        <v>0.46467999999999998</v>
      </c>
      <c r="AC129">
        <v>0.44906800000000002</v>
      </c>
      <c r="AD129">
        <v>0.44618000000000002</v>
      </c>
      <c r="AE129">
        <v>0.44853700000000002</v>
      </c>
      <c r="AF129">
        <v>0.45358999999999999</v>
      </c>
      <c r="AG129">
        <v>0.46114899999999998</v>
      </c>
      <c r="AH129">
        <v>0.46717900000000001</v>
      </c>
      <c r="AI129">
        <v>0.46949400000000002</v>
      </c>
      <c r="AJ129">
        <v>0.47910599999999998</v>
      </c>
      <c r="AK129" s="27">
        <v>-1E-3</v>
      </c>
    </row>
    <row r="130" spans="1:37" x14ac:dyDescent="0.45">
      <c r="A130" s="38" t="s">
        <v>125</v>
      </c>
      <c r="B130" t="s">
        <v>384</v>
      </c>
      <c r="C130" t="s">
        <v>385</v>
      </c>
      <c r="D130" t="s">
        <v>121</v>
      </c>
      <c r="F130">
        <v>4.4906050000000004</v>
      </c>
      <c r="G130">
        <v>4.8878110000000001</v>
      </c>
      <c r="H130">
        <v>4.9820359999999999</v>
      </c>
      <c r="I130">
        <v>5.010046</v>
      </c>
      <c r="J130">
        <v>5.0100730000000002</v>
      </c>
      <c r="K130">
        <v>4.998475</v>
      </c>
      <c r="L130">
        <v>5.0005199999999999</v>
      </c>
      <c r="M130">
        <v>4.9781079999999998</v>
      </c>
      <c r="N130">
        <v>4.9760249999999999</v>
      </c>
      <c r="O130">
        <v>4.9652770000000004</v>
      </c>
      <c r="P130">
        <v>4.9613230000000001</v>
      </c>
      <c r="Q130">
        <v>4.9496359999999999</v>
      </c>
      <c r="R130">
        <v>4.9441079999999999</v>
      </c>
      <c r="S130">
        <v>4.9451239999999999</v>
      </c>
      <c r="T130">
        <v>4.9576330000000004</v>
      </c>
      <c r="U130">
        <v>4.9676739999999997</v>
      </c>
      <c r="V130">
        <v>4.9881539999999998</v>
      </c>
      <c r="W130">
        <v>5.0063519999999997</v>
      </c>
      <c r="X130">
        <v>5.0101950000000004</v>
      </c>
      <c r="Y130">
        <v>5.0265979999999999</v>
      </c>
      <c r="Z130">
        <v>5.0258459999999996</v>
      </c>
      <c r="AA130">
        <v>5.044454</v>
      </c>
      <c r="AB130">
        <v>5.0524839999999998</v>
      </c>
      <c r="AC130">
        <v>5.0561550000000004</v>
      </c>
      <c r="AD130">
        <v>5.0689440000000001</v>
      </c>
      <c r="AE130">
        <v>5.0953929999999996</v>
      </c>
      <c r="AF130">
        <v>5.1183430000000003</v>
      </c>
      <c r="AG130">
        <v>5.143993</v>
      </c>
      <c r="AH130">
        <v>5.1701490000000003</v>
      </c>
      <c r="AI130">
        <v>5.193835</v>
      </c>
      <c r="AJ130">
        <v>5.224386</v>
      </c>
      <c r="AK130" s="27">
        <v>5.0000000000000001E-3</v>
      </c>
    </row>
    <row r="131" spans="1:37" x14ac:dyDescent="0.45">
      <c r="A131" s="38" t="s">
        <v>128</v>
      </c>
      <c r="B131" t="s">
        <v>386</v>
      </c>
      <c r="C131" t="s">
        <v>387</v>
      </c>
      <c r="D131" t="s">
        <v>121</v>
      </c>
      <c r="F131">
        <v>2.8477190000000001</v>
      </c>
      <c r="G131">
        <v>2.7625760000000001</v>
      </c>
      <c r="H131">
        <v>2.7963840000000002</v>
      </c>
      <c r="I131">
        <v>2.8085559999999998</v>
      </c>
      <c r="J131">
        <v>2.8357329999999998</v>
      </c>
      <c r="K131">
        <v>2.8940350000000001</v>
      </c>
      <c r="L131">
        <v>2.93188</v>
      </c>
      <c r="M131">
        <v>2.9409529999999999</v>
      </c>
      <c r="N131">
        <v>2.9541140000000001</v>
      </c>
      <c r="O131">
        <v>2.9340549999999999</v>
      </c>
      <c r="P131">
        <v>2.7422780000000002</v>
      </c>
      <c r="Q131">
        <v>2.6646169999999998</v>
      </c>
      <c r="R131">
        <v>2.6401219999999999</v>
      </c>
      <c r="S131">
        <v>2.6419009999999998</v>
      </c>
      <c r="T131">
        <v>2.6532179999999999</v>
      </c>
      <c r="U131">
        <v>2.6694300000000002</v>
      </c>
      <c r="V131">
        <v>2.697451</v>
      </c>
      <c r="W131">
        <v>2.6987990000000002</v>
      </c>
      <c r="X131">
        <v>2.7235510000000001</v>
      </c>
      <c r="Y131">
        <v>2.7404289999999998</v>
      </c>
      <c r="Z131">
        <v>2.7654070000000002</v>
      </c>
      <c r="AA131">
        <v>2.7873030000000001</v>
      </c>
      <c r="AB131">
        <v>2.8179310000000002</v>
      </c>
      <c r="AC131">
        <v>2.837183</v>
      </c>
      <c r="AD131">
        <v>2.8576199999999998</v>
      </c>
      <c r="AE131">
        <v>2.8918780000000002</v>
      </c>
      <c r="AF131">
        <v>2.9261370000000002</v>
      </c>
      <c r="AG131">
        <v>2.9363239999999999</v>
      </c>
      <c r="AH131">
        <v>2.9653209999999999</v>
      </c>
      <c r="AI131">
        <v>3.0017230000000001</v>
      </c>
      <c r="AJ131">
        <v>3.0311029999999999</v>
      </c>
      <c r="AK131" s="27">
        <v>2E-3</v>
      </c>
    </row>
    <row r="132" spans="1:37" x14ac:dyDescent="0.45">
      <c r="A132" s="38" t="s">
        <v>197</v>
      </c>
      <c r="B132" t="s">
        <v>388</v>
      </c>
      <c r="C132" t="s">
        <v>389</v>
      </c>
      <c r="D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154</v>
      </c>
    </row>
    <row r="133" spans="1:37" x14ac:dyDescent="0.45">
      <c r="A133" s="38" t="s">
        <v>200</v>
      </c>
      <c r="B133" t="s">
        <v>390</v>
      </c>
      <c r="C133" t="s">
        <v>391</v>
      </c>
      <c r="D133" t="s">
        <v>121</v>
      </c>
      <c r="F133">
        <v>0.28741899999999998</v>
      </c>
      <c r="G133">
        <v>0.28118500000000002</v>
      </c>
      <c r="H133">
        <v>0.279584</v>
      </c>
      <c r="I133">
        <v>0.28892000000000001</v>
      </c>
      <c r="J133">
        <v>0.28322599999999998</v>
      </c>
      <c r="K133">
        <v>0.283387</v>
      </c>
      <c r="L133">
        <v>0.28504499999999999</v>
      </c>
      <c r="M133">
        <v>0.28822799999999998</v>
      </c>
      <c r="N133">
        <v>0.29441000000000001</v>
      </c>
      <c r="O133">
        <v>0.29430099999999998</v>
      </c>
      <c r="P133">
        <v>0.30094799999999999</v>
      </c>
      <c r="Q133">
        <v>0.31120399999999998</v>
      </c>
      <c r="R133">
        <v>0.31890200000000002</v>
      </c>
      <c r="S133">
        <v>0.33055299999999999</v>
      </c>
      <c r="T133">
        <v>0.33546500000000001</v>
      </c>
      <c r="U133">
        <v>0.33269900000000002</v>
      </c>
      <c r="V133">
        <v>0.32720300000000002</v>
      </c>
      <c r="W133">
        <v>0.32995400000000003</v>
      </c>
      <c r="X133">
        <v>0.32271499999999997</v>
      </c>
      <c r="Y133">
        <v>0.32466800000000001</v>
      </c>
      <c r="Z133">
        <v>0.32738400000000001</v>
      </c>
      <c r="AA133">
        <v>0.33183200000000002</v>
      </c>
      <c r="AB133">
        <v>0.33252900000000002</v>
      </c>
      <c r="AC133">
        <v>0.34967700000000002</v>
      </c>
      <c r="AD133">
        <v>0.34900799999999998</v>
      </c>
      <c r="AE133">
        <v>0.33699800000000002</v>
      </c>
      <c r="AF133">
        <v>0.34682600000000002</v>
      </c>
      <c r="AG133">
        <v>0.343306</v>
      </c>
      <c r="AH133">
        <v>0.34277299999999999</v>
      </c>
      <c r="AI133">
        <v>0.33455099999999999</v>
      </c>
      <c r="AJ133">
        <v>0.32361899999999999</v>
      </c>
      <c r="AK133" s="27">
        <v>4.0000000000000001E-3</v>
      </c>
    </row>
    <row r="134" spans="1:37" x14ac:dyDescent="0.45">
      <c r="A134" s="38" t="s">
        <v>203</v>
      </c>
      <c r="B134" t="s">
        <v>392</v>
      </c>
      <c r="C134" t="s">
        <v>393</v>
      </c>
      <c r="D134" t="s">
        <v>121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154</v>
      </c>
    </row>
    <row r="135" spans="1:37" x14ac:dyDescent="0.45">
      <c r="A135" s="38" t="s">
        <v>257</v>
      </c>
      <c r="B135" t="s">
        <v>394</v>
      </c>
      <c r="C135" t="s">
        <v>395</v>
      </c>
      <c r="D135" t="s">
        <v>121</v>
      </c>
      <c r="F135">
        <v>4.6810999999999998E-2</v>
      </c>
      <c r="G135">
        <v>4.8954999999999999E-2</v>
      </c>
      <c r="H135">
        <v>4.4031000000000001E-2</v>
      </c>
      <c r="I135">
        <v>4.3520999999999997E-2</v>
      </c>
      <c r="J135">
        <v>4.3104999999999997E-2</v>
      </c>
      <c r="K135">
        <v>4.3598999999999999E-2</v>
      </c>
      <c r="L135">
        <v>4.3313999999999998E-2</v>
      </c>
      <c r="M135">
        <v>4.3691000000000001E-2</v>
      </c>
      <c r="N135">
        <v>4.3815E-2</v>
      </c>
      <c r="O135">
        <v>4.3756000000000003E-2</v>
      </c>
      <c r="P135">
        <v>4.1973000000000003E-2</v>
      </c>
      <c r="Q135">
        <v>4.1793999999999998E-2</v>
      </c>
      <c r="R135">
        <v>4.1924000000000003E-2</v>
      </c>
      <c r="S135">
        <v>4.1902000000000002E-2</v>
      </c>
      <c r="T135">
        <v>4.2186000000000001E-2</v>
      </c>
      <c r="U135">
        <v>4.2581000000000001E-2</v>
      </c>
      <c r="V135">
        <v>4.2941E-2</v>
      </c>
      <c r="W135">
        <v>4.3237999999999999E-2</v>
      </c>
      <c r="X135">
        <v>4.3951999999999998E-2</v>
      </c>
      <c r="Y135">
        <v>4.4245E-2</v>
      </c>
      <c r="Z135">
        <v>4.5284999999999999E-2</v>
      </c>
      <c r="AA135">
        <v>4.5711000000000002E-2</v>
      </c>
      <c r="AB135">
        <v>4.6439000000000001E-2</v>
      </c>
      <c r="AC135">
        <v>4.6989999999999997E-2</v>
      </c>
      <c r="AD135">
        <v>4.7486E-2</v>
      </c>
      <c r="AE135">
        <v>4.7918000000000002E-2</v>
      </c>
      <c r="AF135">
        <v>4.8446999999999997E-2</v>
      </c>
      <c r="AG135">
        <v>4.9093999999999999E-2</v>
      </c>
      <c r="AH135">
        <v>4.9494000000000003E-2</v>
      </c>
      <c r="AI135">
        <v>4.9980999999999998E-2</v>
      </c>
      <c r="AJ135">
        <v>5.0566E-2</v>
      </c>
      <c r="AK135" s="27">
        <v>3.0000000000000001E-3</v>
      </c>
    </row>
    <row r="136" spans="1:37" x14ac:dyDescent="0.45">
      <c r="A136" s="38" t="s">
        <v>206</v>
      </c>
      <c r="B136" t="s">
        <v>396</v>
      </c>
      <c r="C136" t="s">
        <v>397</v>
      </c>
      <c r="D136" t="s">
        <v>121</v>
      </c>
      <c r="F136">
        <v>3.1819489999999999</v>
      </c>
      <c r="G136">
        <v>3.0927150000000001</v>
      </c>
      <c r="H136">
        <v>3.119999</v>
      </c>
      <c r="I136">
        <v>3.1409980000000002</v>
      </c>
      <c r="J136">
        <v>3.162064</v>
      </c>
      <c r="K136">
        <v>3.2210209999999999</v>
      </c>
      <c r="L136">
        <v>3.2602389999999999</v>
      </c>
      <c r="M136">
        <v>3.2728709999999999</v>
      </c>
      <c r="N136">
        <v>3.292338</v>
      </c>
      <c r="O136">
        <v>3.272113</v>
      </c>
      <c r="P136">
        <v>3.0851980000000001</v>
      </c>
      <c r="Q136">
        <v>3.0176150000000002</v>
      </c>
      <c r="R136">
        <v>3.0009489999999999</v>
      </c>
      <c r="S136">
        <v>3.0143559999999998</v>
      </c>
      <c r="T136">
        <v>3.030869</v>
      </c>
      <c r="U136">
        <v>3.0447099999999998</v>
      </c>
      <c r="V136">
        <v>3.0675949999999998</v>
      </c>
      <c r="W136">
        <v>3.0719910000000001</v>
      </c>
      <c r="X136">
        <v>3.0902189999999998</v>
      </c>
      <c r="Y136">
        <v>3.1093419999999998</v>
      </c>
      <c r="Z136">
        <v>3.1380759999999999</v>
      </c>
      <c r="AA136">
        <v>3.164847</v>
      </c>
      <c r="AB136">
        <v>3.1968990000000002</v>
      </c>
      <c r="AC136">
        <v>3.2338499999999999</v>
      </c>
      <c r="AD136">
        <v>3.2541150000000001</v>
      </c>
      <c r="AE136">
        <v>3.2767940000000002</v>
      </c>
      <c r="AF136">
        <v>3.3214100000000002</v>
      </c>
      <c r="AG136">
        <v>3.3287239999999998</v>
      </c>
      <c r="AH136">
        <v>3.3575889999999999</v>
      </c>
      <c r="AI136">
        <v>3.3862549999999998</v>
      </c>
      <c r="AJ136">
        <v>3.4052880000000001</v>
      </c>
      <c r="AK136" s="27">
        <v>2E-3</v>
      </c>
    </row>
    <row r="137" spans="1:37" x14ac:dyDescent="0.45">
      <c r="A137" s="38" t="s">
        <v>209</v>
      </c>
      <c r="B137" t="s">
        <v>398</v>
      </c>
      <c r="C137" t="s">
        <v>399</v>
      </c>
      <c r="D137" t="s">
        <v>121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154</v>
      </c>
    </row>
    <row r="138" spans="1:37" x14ac:dyDescent="0.45">
      <c r="A138" s="38" t="s">
        <v>315</v>
      </c>
      <c r="B138" t="s">
        <v>400</v>
      </c>
      <c r="C138" t="s">
        <v>401</v>
      </c>
      <c r="D138" t="s">
        <v>121</v>
      </c>
      <c r="F138">
        <v>0.117439</v>
      </c>
      <c r="G138">
        <v>8.9923000000000003E-2</v>
      </c>
      <c r="H138">
        <v>8.7110999999999994E-2</v>
      </c>
      <c r="I138">
        <v>8.4804000000000004E-2</v>
      </c>
      <c r="J138">
        <v>8.5147E-2</v>
      </c>
      <c r="K138">
        <v>8.8262999999999994E-2</v>
      </c>
      <c r="L138">
        <v>5.2054000000000003E-2</v>
      </c>
      <c r="M138">
        <v>5.1397999999999999E-2</v>
      </c>
      <c r="N138">
        <v>5.0757999999999998E-2</v>
      </c>
      <c r="O138">
        <v>5.0192000000000001E-2</v>
      </c>
      <c r="P138">
        <v>4.9525E-2</v>
      </c>
      <c r="Q138">
        <v>4.9064999999999998E-2</v>
      </c>
      <c r="R138">
        <v>4.8589E-2</v>
      </c>
      <c r="S138">
        <v>4.8162000000000003E-2</v>
      </c>
      <c r="T138">
        <v>4.7794999999999997E-2</v>
      </c>
      <c r="U138">
        <v>4.7725999999999998E-2</v>
      </c>
      <c r="V138">
        <v>4.7518999999999999E-2</v>
      </c>
      <c r="W138">
        <v>4.7329999999999997E-2</v>
      </c>
      <c r="X138">
        <v>4.7329999999999997E-2</v>
      </c>
      <c r="Y138">
        <v>4.7201E-2</v>
      </c>
      <c r="Z138">
        <v>4.7078000000000002E-2</v>
      </c>
      <c r="AA138">
        <v>4.6584E-2</v>
      </c>
      <c r="AB138">
        <v>4.6112E-2</v>
      </c>
      <c r="AC138">
        <v>4.5663000000000002E-2</v>
      </c>
      <c r="AD138">
        <v>4.5192000000000003E-2</v>
      </c>
      <c r="AE138">
        <v>4.4719000000000002E-2</v>
      </c>
      <c r="AF138">
        <v>4.4972999999999999E-2</v>
      </c>
      <c r="AG138">
        <v>4.5243999999999999E-2</v>
      </c>
      <c r="AH138">
        <v>4.5520999999999999E-2</v>
      </c>
      <c r="AI138">
        <v>4.5942999999999998E-2</v>
      </c>
      <c r="AJ138">
        <v>4.6267999999999997E-2</v>
      </c>
      <c r="AK138" s="27">
        <v>-3.1E-2</v>
      </c>
    </row>
    <row r="139" spans="1:37" x14ac:dyDescent="0.45">
      <c r="A139" s="38" t="s">
        <v>215</v>
      </c>
      <c r="B139" t="s">
        <v>402</v>
      </c>
      <c r="C139" t="s">
        <v>403</v>
      </c>
      <c r="D139" t="s">
        <v>121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154</v>
      </c>
    </row>
    <row r="140" spans="1:37" x14ac:dyDescent="0.45">
      <c r="A140" s="38" t="s">
        <v>218</v>
      </c>
      <c r="B140" t="s">
        <v>404</v>
      </c>
      <c r="C140" t="s">
        <v>405</v>
      </c>
      <c r="D140" t="s">
        <v>121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154</v>
      </c>
    </row>
    <row r="141" spans="1:37" x14ac:dyDescent="0.45">
      <c r="A141" s="38" t="s">
        <v>221</v>
      </c>
      <c r="B141" t="s">
        <v>406</v>
      </c>
      <c r="C141" t="s">
        <v>407</v>
      </c>
      <c r="D141" t="s">
        <v>121</v>
      </c>
      <c r="F141">
        <v>0.117439</v>
      </c>
      <c r="G141">
        <v>8.9923000000000003E-2</v>
      </c>
      <c r="H141">
        <v>8.7110999999999994E-2</v>
      </c>
      <c r="I141">
        <v>8.4804000000000004E-2</v>
      </c>
      <c r="J141">
        <v>8.5147E-2</v>
      </c>
      <c r="K141">
        <v>8.8262999999999994E-2</v>
      </c>
      <c r="L141">
        <v>5.2054000000000003E-2</v>
      </c>
      <c r="M141">
        <v>5.1397999999999999E-2</v>
      </c>
      <c r="N141">
        <v>5.0757999999999998E-2</v>
      </c>
      <c r="O141">
        <v>5.0192000000000001E-2</v>
      </c>
      <c r="P141">
        <v>4.9525E-2</v>
      </c>
      <c r="Q141">
        <v>4.9064999999999998E-2</v>
      </c>
      <c r="R141">
        <v>4.8589E-2</v>
      </c>
      <c r="S141">
        <v>4.8162000000000003E-2</v>
      </c>
      <c r="T141">
        <v>4.7794999999999997E-2</v>
      </c>
      <c r="U141">
        <v>4.7725999999999998E-2</v>
      </c>
      <c r="V141">
        <v>4.7518999999999999E-2</v>
      </c>
      <c r="W141">
        <v>4.7329999999999997E-2</v>
      </c>
      <c r="X141">
        <v>4.7329999999999997E-2</v>
      </c>
      <c r="Y141">
        <v>4.7201E-2</v>
      </c>
      <c r="Z141">
        <v>4.7078000000000002E-2</v>
      </c>
      <c r="AA141">
        <v>4.6584E-2</v>
      </c>
      <c r="AB141">
        <v>4.6112E-2</v>
      </c>
      <c r="AC141">
        <v>4.5663000000000002E-2</v>
      </c>
      <c r="AD141">
        <v>4.5192000000000003E-2</v>
      </c>
      <c r="AE141">
        <v>4.4719000000000002E-2</v>
      </c>
      <c r="AF141">
        <v>4.4972999999999999E-2</v>
      </c>
      <c r="AG141">
        <v>4.5243999999999999E-2</v>
      </c>
      <c r="AH141">
        <v>4.5520999999999999E-2</v>
      </c>
      <c r="AI141">
        <v>4.5942999999999998E-2</v>
      </c>
      <c r="AJ141">
        <v>4.6267999999999997E-2</v>
      </c>
      <c r="AK141" s="27">
        <v>-3.1E-2</v>
      </c>
    </row>
    <row r="142" spans="1:37" x14ac:dyDescent="0.45">
      <c r="A142" s="38" t="s">
        <v>351</v>
      </c>
      <c r="B142" t="s">
        <v>408</v>
      </c>
      <c r="C142" t="s">
        <v>409</v>
      </c>
      <c r="D142" t="s">
        <v>121</v>
      </c>
      <c r="F142">
        <v>0.27961599999999998</v>
      </c>
      <c r="G142">
        <v>0.27477499999999999</v>
      </c>
      <c r="H142">
        <v>0.27894200000000002</v>
      </c>
      <c r="I142">
        <v>0.28310800000000003</v>
      </c>
      <c r="J142">
        <v>0.28310800000000003</v>
      </c>
      <c r="K142">
        <v>0.18803</v>
      </c>
      <c r="L142">
        <v>9.5765000000000003E-2</v>
      </c>
      <c r="M142">
        <v>9.5765000000000003E-2</v>
      </c>
      <c r="N142">
        <v>9.5765000000000003E-2</v>
      </c>
      <c r="O142">
        <v>9.5765000000000003E-2</v>
      </c>
      <c r="P142">
        <v>9.5765000000000003E-2</v>
      </c>
      <c r="Q142">
        <v>9.5765000000000003E-2</v>
      </c>
      <c r="R142">
        <v>9.5765000000000003E-2</v>
      </c>
      <c r="S142">
        <v>9.5765000000000003E-2</v>
      </c>
      <c r="T142">
        <v>9.5765000000000003E-2</v>
      </c>
      <c r="U142">
        <v>9.5765000000000003E-2</v>
      </c>
      <c r="V142">
        <v>9.5765000000000003E-2</v>
      </c>
      <c r="W142">
        <v>9.5765000000000003E-2</v>
      </c>
      <c r="X142">
        <v>9.5765000000000003E-2</v>
      </c>
      <c r="Y142">
        <v>9.5765000000000003E-2</v>
      </c>
      <c r="Z142">
        <v>9.5765000000000003E-2</v>
      </c>
      <c r="AA142">
        <v>9.5765000000000003E-2</v>
      </c>
      <c r="AB142">
        <v>9.5765000000000003E-2</v>
      </c>
      <c r="AC142">
        <v>9.5765000000000003E-2</v>
      </c>
      <c r="AD142">
        <v>9.5765000000000003E-2</v>
      </c>
      <c r="AE142">
        <v>9.5765000000000003E-2</v>
      </c>
      <c r="AF142">
        <v>9.5765000000000003E-2</v>
      </c>
      <c r="AG142">
        <v>9.5765000000000003E-2</v>
      </c>
      <c r="AH142">
        <v>9.5765000000000003E-2</v>
      </c>
      <c r="AI142">
        <v>9.5765000000000003E-2</v>
      </c>
      <c r="AJ142">
        <v>9.5765000000000003E-2</v>
      </c>
      <c r="AK142" s="27">
        <v>-3.5000000000000003E-2</v>
      </c>
    </row>
    <row r="143" spans="1:37" x14ac:dyDescent="0.45">
      <c r="A143" s="38" t="s">
        <v>224</v>
      </c>
      <c r="B143" t="s">
        <v>410</v>
      </c>
      <c r="C143" t="s">
        <v>411</v>
      </c>
      <c r="D143" t="s">
        <v>121</v>
      </c>
      <c r="F143">
        <v>0.12955700000000001</v>
      </c>
      <c r="G143">
        <v>0.12639700000000001</v>
      </c>
      <c r="H143">
        <v>0.12503700000000001</v>
      </c>
      <c r="I143">
        <v>0.125164</v>
      </c>
      <c r="J143">
        <v>0.12548200000000001</v>
      </c>
      <c r="K143">
        <v>0.126279</v>
      </c>
      <c r="L143">
        <v>0.12659500000000001</v>
      </c>
      <c r="M143">
        <v>0.12698400000000001</v>
      </c>
      <c r="N143">
        <v>0.12731600000000001</v>
      </c>
      <c r="O143">
        <v>0.12764800000000001</v>
      </c>
      <c r="P143">
        <v>0.12806400000000001</v>
      </c>
      <c r="Q143">
        <v>0.12934899999999999</v>
      </c>
      <c r="R143">
        <v>0.12978400000000001</v>
      </c>
      <c r="S143">
        <v>0.13034200000000001</v>
      </c>
      <c r="T143">
        <v>0.13102800000000001</v>
      </c>
      <c r="U143">
        <v>0.13167100000000001</v>
      </c>
      <c r="V143">
        <v>0.13219400000000001</v>
      </c>
      <c r="W143">
        <v>0.132746</v>
      </c>
      <c r="X143">
        <v>0.133328</v>
      </c>
      <c r="Y143">
        <v>0.13400799999999999</v>
      </c>
      <c r="Z143">
        <v>0.134746</v>
      </c>
      <c r="AA143">
        <v>0.13547999999999999</v>
      </c>
      <c r="AB143">
        <v>0.136383</v>
      </c>
      <c r="AC143">
        <v>0.13747300000000001</v>
      </c>
      <c r="AD143">
        <v>0.13853799999999999</v>
      </c>
      <c r="AE143">
        <v>0.14024700000000001</v>
      </c>
      <c r="AF143">
        <v>0.14067399999999999</v>
      </c>
      <c r="AG143">
        <v>0.14283299999999999</v>
      </c>
      <c r="AH143">
        <v>0.14381099999999999</v>
      </c>
      <c r="AI143">
        <v>0.14497299999999999</v>
      </c>
      <c r="AJ143">
        <v>0.14615800000000001</v>
      </c>
      <c r="AK143" s="27">
        <v>4.0000000000000001E-3</v>
      </c>
    </row>
    <row r="144" spans="1:37" x14ac:dyDescent="0.45">
      <c r="A144" s="38" t="s">
        <v>131</v>
      </c>
      <c r="B144" t="s">
        <v>412</v>
      </c>
      <c r="C144" t="s">
        <v>413</v>
      </c>
      <c r="D144" t="s">
        <v>121</v>
      </c>
      <c r="F144">
        <v>2.3084750000000001</v>
      </c>
      <c r="G144">
        <v>2.3593320000000002</v>
      </c>
      <c r="H144">
        <v>2.4242629999999998</v>
      </c>
      <c r="I144">
        <v>2.4683709999999999</v>
      </c>
      <c r="J144">
        <v>2.435575</v>
      </c>
      <c r="K144">
        <v>2.4769749999999999</v>
      </c>
      <c r="L144">
        <v>2.4497179999999998</v>
      </c>
      <c r="M144">
        <v>2.4472139999999998</v>
      </c>
      <c r="N144">
        <v>2.4600580000000001</v>
      </c>
      <c r="O144">
        <v>2.5219849999999999</v>
      </c>
      <c r="P144">
        <v>2.5698729999999999</v>
      </c>
      <c r="Q144">
        <v>2.5761810000000001</v>
      </c>
      <c r="R144">
        <v>2.5685660000000001</v>
      </c>
      <c r="S144">
        <v>2.58188</v>
      </c>
      <c r="T144">
        <v>2.604616</v>
      </c>
      <c r="U144">
        <v>2.6246710000000002</v>
      </c>
      <c r="V144">
        <v>2.6388240000000001</v>
      </c>
      <c r="W144">
        <v>2.656971</v>
      </c>
      <c r="X144">
        <v>2.6621130000000002</v>
      </c>
      <c r="Y144">
        <v>2.6678329999999999</v>
      </c>
      <c r="Z144">
        <v>2.693746</v>
      </c>
      <c r="AA144">
        <v>2.7225890000000001</v>
      </c>
      <c r="AB144">
        <v>2.7352880000000002</v>
      </c>
      <c r="AC144">
        <v>2.7690920000000001</v>
      </c>
      <c r="AD144">
        <v>2.8239909999999999</v>
      </c>
      <c r="AE144">
        <v>2.8965190000000001</v>
      </c>
      <c r="AF144">
        <v>2.9481169999999999</v>
      </c>
      <c r="AG144">
        <v>2.9706950000000001</v>
      </c>
      <c r="AH144">
        <v>2.9872890000000001</v>
      </c>
      <c r="AI144">
        <v>3.00847</v>
      </c>
      <c r="AJ144">
        <v>3.0384630000000001</v>
      </c>
      <c r="AK144" s="27">
        <v>8.9999999999999993E-3</v>
      </c>
    </row>
    <row r="145" spans="1:37" x14ac:dyDescent="0.45">
      <c r="A145" s="38" t="s">
        <v>263</v>
      </c>
      <c r="B145" t="s">
        <v>414</v>
      </c>
      <c r="C145" t="s">
        <v>415</v>
      </c>
      <c r="D145" t="s">
        <v>121</v>
      </c>
      <c r="F145">
        <v>2.2100000000000001E-4</v>
      </c>
      <c r="G145">
        <v>2.3800000000000001E-4</v>
      </c>
      <c r="H145">
        <v>2.4499999999999999E-4</v>
      </c>
      <c r="I145">
        <v>2.5099999999999998E-4</v>
      </c>
      <c r="J145">
        <v>2.5599999999999999E-4</v>
      </c>
      <c r="K145">
        <v>2.61E-4</v>
      </c>
      <c r="L145">
        <v>2.6400000000000002E-4</v>
      </c>
      <c r="M145">
        <v>2.6800000000000001E-4</v>
      </c>
      <c r="N145">
        <v>2.7E-4</v>
      </c>
      <c r="O145">
        <v>2.72E-4</v>
      </c>
      <c r="P145">
        <v>2.7399999999999999E-4</v>
      </c>
      <c r="Q145">
        <v>2.7500000000000002E-4</v>
      </c>
      <c r="R145">
        <v>2.7500000000000002E-4</v>
      </c>
      <c r="S145">
        <v>2.7399999999999999E-4</v>
      </c>
      <c r="T145">
        <v>2.7399999999999999E-4</v>
      </c>
      <c r="U145">
        <v>2.7700000000000001E-4</v>
      </c>
      <c r="V145">
        <v>2.8200000000000002E-4</v>
      </c>
      <c r="W145">
        <v>2.8899999999999998E-4</v>
      </c>
      <c r="X145">
        <v>2.99E-4</v>
      </c>
      <c r="Y145">
        <v>3.0899999999999998E-4</v>
      </c>
      <c r="Z145">
        <v>3.2299999999999999E-4</v>
      </c>
      <c r="AA145">
        <v>3.3799999999999998E-4</v>
      </c>
      <c r="AB145">
        <v>3.5500000000000001E-4</v>
      </c>
      <c r="AC145">
        <v>3.7800000000000003E-4</v>
      </c>
      <c r="AD145">
        <v>3.97E-4</v>
      </c>
      <c r="AE145">
        <v>4.17E-4</v>
      </c>
      <c r="AF145">
        <v>4.37E-4</v>
      </c>
      <c r="AG145">
        <v>4.5800000000000002E-4</v>
      </c>
      <c r="AH145">
        <v>4.8099999999999998E-4</v>
      </c>
      <c r="AI145">
        <v>5.0500000000000002E-4</v>
      </c>
      <c r="AJ145">
        <v>5.2999999999999998E-4</v>
      </c>
      <c r="AK145" s="27">
        <v>0.03</v>
      </c>
    </row>
    <row r="146" spans="1:37" x14ac:dyDescent="0.45">
      <c r="A146" s="38" t="s">
        <v>356</v>
      </c>
      <c r="B146" t="s">
        <v>416</v>
      </c>
      <c r="C146" t="s">
        <v>417</v>
      </c>
      <c r="D146" t="s">
        <v>121</v>
      </c>
      <c r="F146">
        <v>5.5420000000000001E-3</v>
      </c>
      <c r="G146">
        <v>5.5420000000000001E-3</v>
      </c>
      <c r="H146">
        <v>5.5420000000000001E-3</v>
      </c>
      <c r="I146">
        <v>5.5420000000000001E-3</v>
      </c>
      <c r="J146">
        <v>5.5420000000000001E-3</v>
      </c>
      <c r="K146">
        <v>5.5420000000000001E-3</v>
      </c>
      <c r="L146">
        <v>5.5420000000000001E-3</v>
      </c>
      <c r="M146">
        <v>5.5420000000000001E-3</v>
      </c>
      <c r="N146">
        <v>5.5420000000000001E-3</v>
      </c>
      <c r="O146">
        <v>5.5420000000000001E-3</v>
      </c>
      <c r="P146">
        <v>5.5420000000000001E-3</v>
      </c>
      <c r="Q146">
        <v>5.5420000000000001E-3</v>
      </c>
      <c r="R146">
        <v>5.5420000000000001E-3</v>
      </c>
      <c r="S146">
        <v>5.5420000000000001E-3</v>
      </c>
      <c r="T146">
        <v>5.5420000000000001E-3</v>
      </c>
      <c r="U146">
        <v>5.5420000000000001E-3</v>
      </c>
      <c r="V146">
        <v>5.5420000000000001E-3</v>
      </c>
      <c r="W146">
        <v>5.5420000000000001E-3</v>
      </c>
      <c r="X146">
        <v>5.5420000000000001E-3</v>
      </c>
      <c r="Y146">
        <v>5.5420000000000001E-3</v>
      </c>
      <c r="Z146">
        <v>5.5420000000000001E-3</v>
      </c>
      <c r="AA146">
        <v>5.5420000000000001E-3</v>
      </c>
      <c r="AB146">
        <v>5.5420000000000001E-3</v>
      </c>
      <c r="AC146">
        <v>5.5420000000000001E-3</v>
      </c>
      <c r="AD146">
        <v>5.5420000000000001E-3</v>
      </c>
      <c r="AE146">
        <v>5.5420000000000001E-3</v>
      </c>
      <c r="AF146">
        <v>5.5420000000000001E-3</v>
      </c>
      <c r="AG146">
        <v>5.5420000000000001E-3</v>
      </c>
      <c r="AH146">
        <v>5.5420000000000001E-3</v>
      </c>
      <c r="AI146">
        <v>5.5420000000000001E-3</v>
      </c>
      <c r="AJ146">
        <v>5.5420000000000001E-3</v>
      </c>
      <c r="AK146" s="27">
        <v>0</v>
      </c>
    </row>
    <row r="147" spans="1:37" x14ac:dyDescent="0.45">
      <c r="A147" s="38" t="s">
        <v>359</v>
      </c>
      <c r="B147" t="s">
        <v>418</v>
      </c>
      <c r="C147" t="s">
        <v>419</v>
      </c>
      <c r="D147" t="s">
        <v>121</v>
      </c>
      <c r="F147">
        <v>3.336E-3</v>
      </c>
      <c r="G147">
        <v>3.4880000000000002E-3</v>
      </c>
      <c r="H147">
        <v>3.2539999999999999E-3</v>
      </c>
      <c r="I147">
        <v>3.1419999999999998E-3</v>
      </c>
      <c r="J147">
        <v>3.287E-3</v>
      </c>
      <c r="K147">
        <v>3.0860000000000002E-3</v>
      </c>
      <c r="L147">
        <v>3.179E-3</v>
      </c>
      <c r="M147">
        <v>3.4680000000000002E-3</v>
      </c>
      <c r="N147">
        <v>3.6280000000000001E-3</v>
      </c>
      <c r="O147">
        <v>3.5729999999999998E-3</v>
      </c>
      <c r="P147">
        <v>3.764E-3</v>
      </c>
      <c r="Q147">
        <v>3.5439999999999998E-3</v>
      </c>
      <c r="R147">
        <v>3.738E-3</v>
      </c>
      <c r="S147">
        <v>3.6970000000000002E-3</v>
      </c>
      <c r="T147">
        <v>3.8660000000000001E-3</v>
      </c>
      <c r="U147">
        <v>3.826E-3</v>
      </c>
      <c r="V147">
        <v>3.725E-3</v>
      </c>
      <c r="W147">
        <v>3.6719999999999999E-3</v>
      </c>
      <c r="X147">
        <v>3.6410000000000001E-3</v>
      </c>
      <c r="Y147">
        <v>3.6579999999999998E-3</v>
      </c>
      <c r="Z147">
        <v>3.6120000000000002E-3</v>
      </c>
      <c r="AA147">
        <v>3.542E-3</v>
      </c>
      <c r="AB147">
        <v>3.473E-3</v>
      </c>
      <c r="AC147">
        <v>3.444E-3</v>
      </c>
      <c r="AD147">
        <v>3.4160000000000002E-3</v>
      </c>
      <c r="AE147">
        <v>3.372E-3</v>
      </c>
      <c r="AF147">
        <v>3.3430000000000001E-3</v>
      </c>
      <c r="AG147">
        <v>3.3140000000000001E-3</v>
      </c>
      <c r="AH147">
        <v>3.3050000000000002E-3</v>
      </c>
      <c r="AI147">
        <v>3.2130000000000001E-3</v>
      </c>
      <c r="AJ147">
        <v>3.1879999999999999E-3</v>
      </c>
      <c r="AK147" s="27">
        <v>-2E-3</v>
      </c>
    </row>
    <row r="148" spans="1:37" x14ac:dyDescent="0.45">
      <c r="A148" s="38" t="s">
        <v>143</v>
      </c>
      <c r="B148" t="s">
        <v>420</v>
      </c>
      <c r="C148" t="s">
        <v>421</v>
      </c>
      <c r="D148" t="s">
        <v>121</v>
      </c>
      <c r="F148">
        <v>10.51674</v>
      </c>
      <c r="G148">
        <v>10.840221</v>
      </c>
      <c r="H148">
        <v>11.026427999999999</v>
      </c>
      <c r="I148">
        <v>11.121426</v>
      </c>
      <c r="J148">
        <v>11.110535</v>
      </c>
      <c r="K148">
        <v>11.107931000000001</v>
      </c>
      <c r="L148">
        <v>10.993876999999999</v>
      </c>
      <c r="M148">
        <v>10.981617999999999</v>
      </c>
      <c r="N148">
        <v>11.011702</v>
      </c>
      <c r="O148">
        <v>11.042368</v>
      </c>
      <c r="P148">
        <v>10.899329</v>
      </c>
      <c r="Q148">
        <v>10.826974</v>
      </c>
      <c r="R148">
        <v>10.797314999999999</v>
      </c>
      <c r="S148">
        <v>10.825143000000001</v>
      </c>
      <c r="T148">
        <v>10.877389000000001</v>
      </c>
      <c r="U148">
        <v>10.921862000000001</v>
      </c>
      <c r="V148">
        <v>10.979599</v>
      </c>
      <c r="W148">
        <v>11.020659</v>
      </c>
      <c r="X148">
        <v>11.048431000000001</v>
      </c>
      <c r="Y148">
        <v>11.090256999999999</v>
      </c>
      <c r="Z148">
        <v>11.144733</v>
      </c>
      <c r="AA148">
        <v>11.219139</v>
      </c>
      <c r="AB148">
        <v>11.272302</v>
      </c>
      <c r="AC148">
        <v>11.347363</v>
      </c>
      <c r="AD148">
        <v>11.435900999999999</v>
      </c>
      <c r="AE148">
        <v>11.558768000000001</v>
      </c>
      <c r="AF148">
        <v>11.678603000000001</v>
      </c>
      <c r="AG148">
        <v>11.736568</v>
      </c>
      <c r="AH148">
        <v>11.809454000000001</v>
      </c>
      <c r="AI148">
        <v>11.884501</v>
      </c>
      <c r="AJ148">
        <v>11.965589</v>
      </c>
      <c r="AK148" s="27">
        <v>4.0000000000000001E-3</v>
      </c>
    </row>
    <row r="149" spans="1:37" x14ac:dyDescent="0.45">
      <c r="AK149" s="27"/>
    </row>
    <row r="150" spans="1:37" x14ac:dyDescent="0.45">
      <c r="A150" s="1" t="s">
        <v>422</v>
      </c>
      <c r="C150" t="s">
        <v>423</v>
      </c>
    </row>
    <row r="151" spans="1:37" x14ac:dyDescent="0.45">
      <c r="A151" s="38" t="s">
        <v>424</v>
      </c>
      <c r="B151" t="s">
        <v>425</v>
      </c>
      <c r="C151" t="s">
        <v>426</v>
      </c>
      <c r="D151" t="s">
        <v>121</v>
      </c>
      <c r="F151">
        <v>8.5675439999999998</v>
      </c>
      <c r="G151">
        <v>8.9437990000000003</v>
      </c>
      <c r="H151">
        <v>9.0583369999999999</v>
      </c>
      <c r="I151">
        <v>9.1423629999999996</v>
      </c>
      <c r="J151">
        <v>9.1842819999999996</v>
      </c>
      <c r="K151">
        <v>9.2176740000000006</v>
      </c>
      <c r="L151">
        <v>9.240964</v>
      </c>
      <c r="M151">
        <v>9.2251740000000009</v>
      </c>
      <c r="N151">
        <v>9.250572</v>
      </c>
      <c r="O151">
        <v>9.2581710000000008</v>
      </c>
      <c r="P151">
        <v>9.1679639999999996</v>
      </c>
      <c r="Q151">
        <v>9.1683699999999995</v>
      </c>
      <c r="R151">
        <v>9.1749690000000008</v>
      </c>
      <c r="S151">
        <v>9.2027350000000006</v>
      </c>
      <c r="T151">
        <v>9.2464359999999992</v>
      </c>
      <c r="U151">
        <v>9.2748170000000005</v>
      </c>
      <c r="V151">
        <v>9.3236679999999996</v>
      </c>
      <c r="W151">
        <v>9.3713750000000005</v>
      </c>
      <c r="X151">
        <v>9.3991520000000008</v>
      </c>
      <c r="Y151">
        <v>9.4403889999999997</v>
      </c>
      <c r="Z151">
        <v>9.4731649999999998</v>
      </c>
      <c r="AA151">
        <v>9.5310670000000002</v>
      </c>
      <c r="AB151">
        <v>9.5779010000000007</v>
      </c>
      <c r="AC151">
        <v>9.6378850000000007</v>
      </c>
      <c r="AD151">
        <v>9.6850039999999993</v>
      </c>
      <c r="AE151">
        <v>9.7318230000000003</v>
      </c>
      <c r="AF151">
        <v>9.8025669999999998</v>
      </c>
      <c r="AG151">
        <v>9.8655279999999994</v>
      </c>
      <c r="AH151">
        <v>9.9277650000000008</v>
      </c>
      <c r="AI151">
        <v>9.9804490000000001</v>
      </c>
      <c r="AJ151">
        <v>10.041266</v>
      </c>
      <c r="AK151" s="27">
        <v>5.0000000000000001E-3</v>
      </c>
    </row>
    <row r="152" spans="1:37" x14ac:dyDescent="0.45">
      <c r="A152" s="38" t="s">
        <v>427</v>
      </c>
      <c r="B152" t="s">
        <v>428</v>
      </c>
      <c r="C152" t="s">
        <v>429</v>
      </c>
      <c r="D152" t="s">
        <v>121</v>
      </c>
      <c r="F152">
        <v>10.51674</v>
      </c>
      <c r="G152">
        <v>10.840221</v>
      </c>
      <c r="H152">
        <v>11.026427999999999</v>
      </c>
      <c r="I152">
        <v>11.121426</v>
      </c>
      <c r="J152">
        <v>11.110535</v>
      </c>
      <c r="K152">
        <v>11.107931000000001</v>
      </c>
      <c r="L152">
        <v>10.993876999999999</v>
      </c>
      <c r="M152">
        <v>10.981617999999999</v>
      </c>
      <c r="N152">
        <v>11.011702</v>
      </c>
      <c r="O152">
        <v>11.042368</v>
      </c>
      <c r="P152">
        <v>10.899329</v>
      </c>
      <c r="Q152">
        <v>10.826974</v>
      </c>
      <c r="R152">
        <v>10.797314999999999</v>
      </c>
      <c r="S152">
        <v>10.825143000000001</v>
      </c>
      <c r="T152">
        <v>10.877389000000001</v>
      </c>
      <c r="U152">
        <v>10.921862000000001</v>
      </c>
      <c r="V152">
        <v>10.979599</v>
      </c>
      <c r="W152">
        <v>11.020659</v>
      </c>
      <c r="X152">
        <v>11.048431000000001</v>
      </c>
      <c r="Y152">
        <v>11.090256999999999</v>
      </c>
      <c r="Z152">
        <v>11.144733</v>
      </c>
      <c r="AA152">
        <v>11.219139</v>
      </c>
      <c r="AB152">
        <v>11.272302</v>
      </c>
      <c r="AC152">
        <v>11.347363</v>
      </c>
      <c r="AD152">
        <v>11.435900999999999</v>
      </c>
      <c r="AE152">
        <v>11.558768000000001</v>
      </c>
      <c r="AF152">
        <v>11.678603000000001</v>
      </c>
      <c r="AG152">
        <v>11.736568</v>
      </c>
      <c r="AH152">
        <v>11.809454000000001</v>
      </c>
      <c r="AI152">
        <v>11.884501</v>
      </c>
      <c r="AJ152">
        <v>11.965589</v>
      </c>
      <c r="AK152" s="27">
        <v>4.0000000000000001E-3</v>
      </c>
    </row>
    <row r="153" spans="1:37" x14ac:dyDescent="0.45">
      <c r="A153" s="38" t="s">
        <v>430</v>
      </c>
      <c r="B153" t="s">
        <v>431</v>
      </c>
      <c r="C153" t="s">
        <v>432</v>
      </c>
      <c r="D153" t="s">
        <v>121</v>
      </c>
      <c r="F153">
        <v>0.15634000000000001</v>
      </c>
      <c r="G153">
        <v>0.163859</v>
      </c>
      <c r="H153">
        <v>0.16417599999999999</v>
      </c>
      <c r="I153">
        <v>0.16380400000000001</v>
      </c>
      <c r="J153">
        <v>0.16314000000000001</v>
      </c>
      <c r="K153">
        <v>0.16230700000000001</v>
      </c>
      <c r="L153">
        <v>0.161245</v>
      </c>
      <c r="M153">
        <v>0.16017400000000001</v>
      </c>
      <c r="N153">
        <v>0.15915199999999999</v>
      </c>
      <c r="O153">
        <v>0.15805</v>
      </c>
      <c r="P153">
        <v>0.15698699999999999</v>
      </c>
      <c r="Q153">
        <v>0.155976</v>
      </c>
      <c r="R153">
        <v>0.15498000000000001</v>
      </c>
      <c r="S153">
        <v>0.15421199999999999</v>
      </c>
      <c r="T153">
        <v>0.153583</v>
      </c>
      <c r="U153">
        <v>0.15301400000000001</v>
      </c>
      <c r="V153">
        <v>0.15245800000000001</v>
      </c>
      <c r="W153">
        <v>0.151947</v>
      </c>
      <c r="X153">
        <v>0.151507</v>
      </c>
      <c r="Y153">
        <v>0.151195</v>
      </c>
      <c r="Z153">
        <v>0.15093000000000001</v>
      </c>
      <c r="AA153">
        <v>0.15073700000000001</v>
      </c>
      <c r="AB153">
        <v>0.15067</v>
      </c>
      <c r="AC153">
        <v>0.150704</v>
      </c>
      <c r="AD153">
        <v>0.15079300000000001</v>
      </c>
      <c r="AE153">
        <v>0.15087700000000001</v>
      </c>
      <c r="AF153">
        <v>0.150978</v>
      </c>
      <c r="AG153">
        <v>0.15109900000000001</v>
      </c>
      <c r="AH153">
        <v>0.15127099999999999</v>
      </c>
      <c r="AI153">
        <v>0.15152299999999999</v>
      </c>
      <c r="AJ153">
        <v>0.15179500000000001</v>
      </c>
      <c r="AK153" s="27">
        <v>-1E-3</v>
      </c>
    </row>
    <row r="154" spans="1:37" x14ac:dyDescent="0.45">
      <c r="A154" s="38" t="s">
        <v>433</v>
      </c>
      <c r="B154" t="s">
        <v>434</v>
      </c>
      <c r="C154" t="s">
        <v>435</v>
      </c>
      <c r="D154" t="s">
        <v>436</v>
      </c>
      <c r="F154">
        <v>54.504367999999999</v>
      </c>
      <c r="G154">
        <v>54.960903000000002</v>
      </c>
      <c r="H154">
        <v>55.420825999999998</v>
      </c>
      <c r="I154">
        <v>55.871174000000003</v>
      </c>
      <c r="J154">
        <v>56.312271000000003</v>
      </c>
      <c r="K154">
        <v>56.744948999999998</v>
      </c>
      <c r="L154">
        <v>57.170485999999997</v>
      </c>
      <c r="M154">
        <v>57.589168999999998</v>
      </c>
      <c r="N154">
        <v>58.000221000000003</v>
      </c>
      <c r="O154">
        <v>58.405903000000002</v>
      </c>
      <c r="P154">
        <v>58.805126000000001</v>
      </c>
      <c r="Q154">
        <v>59.194431000000002</v>
      </c>
      <c r="R154">
        <v>59.573878999999998</v>
      </c>
      <c r="S154">
        <v>59.943851000000002</v>
      </c>
      <c r="T154">
        <v>60.304229999999997</v>
      </c>
      <c r="U154">
        <v>60.655548000000003</v>
      </c>
      <c r="V154">
        <v>60.999588000000003</v>
      </c>
      <c r="W154">
        <v>61.338664999999999</v>
      </c>
      <c r="X154">
        <v>61.673392999999997</v>
      </c>
      <c r="Y154">
        <v>62.004565999999997</v>
      </c>
      <c r="Z154">
        <v>62.333336000000003</v>
      </c>
      <c r="AA154">
        <v>62.660156000000001</v>
      </c>
      <c r="AB154">
        <v>62.985508000000003</v>
      </c>
      <c r="AC154">
        <v>63.309795000000001</v>
      </c>
      <c r="AD154">
        <v>63.633690000000001</v>
      </c>
      <c r="AE154">
        <v>63.957549999999998</v>
      </c>
      <c r="AF154">
        <v>64.278992000000002</v>
      </c>
      <c r="AG154">
        <v>64.593231000000003</v>
      </c>
      <c r="AH154">
        <v>64.901336999999998</v>
      </c>
      <c r="AI154">
        <v>65.211662000000004</v>
      </c>
      <c r="AJ154">
        <v>65.529662999999999</v>
      </c>
      <c r="AK154" s="27">
        <v>6.0000000000000001E-3</v>
      </c>
    </row>
    <row r="155" spans="1:37" x14ac:dyDescent="0.45">
      <c r="A155" s="38" t="s">
        <v>437</v>
      </c>
      <c r="B155" t="s">
        <v>438</v>
      </c>
      <c r="C155" t="s">
        <v>439</v>
      </c>
      <c r="D155" t="s">
        <v>440</v>
      </c>
      <c r="F155">
        <v>18171.386718999998</v>
      </c>
      <c r="G155">
        <v>18739.230468999998</v>
      </c>
      <c r="H155">
        <v>19535.0625</v>
      </c>
      <c r="I155">
        <v>20170.175781000002</v>
      </c>
      <c r="J155">
        <v>20682.980468999998</v>
      </c>
      <c r="K155">
        <v>21192.648438</v>
      </c>
      <c r="L155">
        <v>21653.730468999998</v>
      </c>
      <c r="M155">
        <v>22078.480468999998</v>
      </c>
      <c r="N155">
        <v>22477.355468999998</v>
      </c>
      <c r="O155">
        <v>22858.132812</v>
      </c>
      <c r="P155">
        <v>23288.818359000001</v>
      </c>
      <c r="Q155">
        <v>23759.802734000001</v>
      </c>
      <c r="R155">
        <v>24256.835938</v>
      </c>
      <c r="S155">
        <v>24769.533202999999</v>
      </c>
      <c r="T155">
        <v>25310.607422000001</v>
      </c>
      <c r="U155">
        <v>25841.998047000001</v>
      </c>
      <c r="V155">
        <v>26331.703125</v>
      </c>
      <c r="W155">
        <v>26809.158202999999</v>
      </c>
      <c r="X155">
        <v>27307.626952999999</v>
      </c>
      <c r="Y155">
        <v>27826.453125</v>
      </c>
      <c r="Z155">
        <v>28370.613281000002</v>
      </c>
      <c r="AA155">
        <v>28925.115234000001</v>
      </c>
      <c r="AB155">
        <v>29509.078125</v>
      </c>
      <c r="AC155">
        <v>30115.902343999998</v>
      </c>
      <c r="AD155">
        <v>30722.546875</v>
      </c>
      <c r="AE155">
        <v>31317.330077999999</v>
      </c>
      <c r="AF155">
        <v>31908.9375</v>
      </c>
      <c r="AG155">
        <v>32501.925781000002</v>
      </c>
      <c r="AH155">
        <v>33120.199219000002</v>
      </c>
      <c r="AI155">
        <v>33745.574219000002</v>
      </c>
      <c r="AJ155">
        <v>34364.589844000002</v>
      </c>
      <c r="AK155" s="27">
        <v>2.1000000000000001E-2</v>
      </c>
    </row>
    <row r="156" spans="1:37" x14ac:dyDescent="0.45">
      <c r="A156" s="38" t="s">
        <v>441</v>
      </c>
      <c r="C156" t="s">
        <v>442</v>
      </c>
    </row>
    <row r="157" spans="1:37" x14ac:dyDescent="0.45">
      <c r="A157" s="38" t="s">
        <v>443</v>
      </c>
      <c r="B157" t="s">
        <v>444</v>
      </c>
      <c r="C157" t="s">
        <v>445</v>
      </c>
      <c r="D157" t="s">
        <v>446</v>
      </c>
      <c r="F157">
        <v>468.78430200000003</v>
      </c>
      <c r="G157">
        <v>486.19561800000002</v>
      </c>
      <c r="H157">
        <v>499.83804300000003</v>
      </c>
      <c r="I157">
        <v>501.44506799999999</v>
      </c>
      <c r="J157">
        <v>501.50607300000001</v>
      </c>
      <c r="K157">
        <v>501.01016199999998</v>
      </c>
      <c r="L157">
        <v>499.98956299999998</v>
      </c>
      <c r="M157">
        <v>497.94915800000001</v>
      </c>
      <c r="N157">
        <v>498.77099600000003</v>
      </c>
      <c r="O157">
        <v>496.86956800000002</v>
      </c>
      <c r="P157">
        <v>487.64306599999998</v>
      </c>
      <c r="Q157">
        <v>481.91384900000003</v>
      </c>
      <c r="R157">
        <v>480.658997</v>
      </c>
      <c r="S157">
        <v>481.41455100000002</v>
      </c>
      <c r="T157">
        <v>483.18743899999998</v>
      </c>
      <c r="U157">
        <v>484.64306599999998</v>
      </c>
      <c r="V157">
        <v>487.19509900000003</v>
      </c>
      <c r="W157">
        <v>488.40988199999998</v>
      </c>
      <c r="X157">
        <v>489.79031400000002</v>
      </c>
      <c r="Y157">
        <v>491.96493500000003</v>
      </c>
      <c r="Z157">
        <v>494.15679899999998</v>
      </c>
      <c r="AA157">
        <v>497.52218599999998</v>
      </c>
      <c r="AB157">
        <v>499.24771099999998</v>
      </c>
      <c r="AC157">
        <v>501.643372</v>
      </c>
      <c r="AD157">
        <v>503.23666400000002</v>
      </c>
      <c r="AE157">
        <v>506.39810199999999</v>
      </c>
      <c r="AF157">
        <v>510.02899200000002</v>
      </c>
      <c r="AG157">
        <v>512.00024399999995</v>
      </c>
      <c r="AH157">
        <v>515.28918499999997</v>
      </c>
      <c r="AI157">
        <v>518.29089399999998</v>
      </c>
      <c r="AJ157">
        <v>521.25482199999999</v>
      </c>
      <c r="AK157" s="27">
        <v>4.0000000000000001E-3</v>
      </c>
    </row>
    <row r="159" spans="1:37" x14ac:dyDescent="0.45">
      <c r="A159" s="28" t="s">
        <v>447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37" x14ac:dyDescent="0.45">
      <c r="B160" s="39">
        <v>2031</v>
      </c>
      <c r="C160" s="39">
        <f t="shared" ref="C160:U160" si="0">B160+1</f>
        <v>2032</v>
      </c>
      <c r="D160" s="39">
        <f t="shared" si="0"/>
        <v>2033</v>
      </c>
      <c r="E160" s="39">
        <f t="shared" si="0"/>
        <v>2034</v>
      </c>
      <c r="F160" s="39">
        <f t="shared" si="0"/>
        <v>2035</v>
      </c>
      <c r="G160" s="39">
        <f t="shared" si="0"/>
        <v>2036</v>
      </c>
      <c r="H160" s="39">
        <f t="shared" si="0"/>
        <v>2037</v>
      </c>
      <c r="I160" s="39">
        <f t="shared" si="0"/>
        <v>2038</v>
      </c>
      <c r="J160" s="39">
        <f t="shared" si="0"/>
        <v>2039</v>
      </c>
      <c r="K160" s="39">
        <f t="shared" si="0"/>
        <v>2040</v>
      </c>
      <c r="L160" s="39">
        <f t="shared" si="0"/>
        <v>2041</v>
      </c>
      <c r="M160" s="39">
        <f t="shared" si="0"/>
        <v>2042</v>
      </c>
      <c r="N160" s="39">
        <f t="shared" si="0"/>
        <v>2043</v>
      </c>
      <c r="O160" s="39">
        <f t="shared" si="0"/>
        <v>2044</v>
      </c>
      <c r="P160" s="39">
        <f t="shared" si="0"/>
        <v>2045</v>
      </c>
      <c r="Q160" s="39">
        <f t="shared" si="0"/>
        <v>2046</v>
      </c>
      <c r="R160" s="39">
        <f t="shared" si="0"/>
        <v>2047</v>
      </c>
      <c r="S160" s="39">
        <f t="shared" si="0"/>
        <v>2048</v>
      </c>
      <c r="T160" s="39">
        <f t="shared" si="0"/>
        <v>2049</v>
      </c>
      <c r="U160" s="39">
        <f t="shared" si="0"/>
        <v>2050</v>
      </c>
    </row>
    <row r="161" spans="1:21" x14ac:dyDescent="0.45">
      <c r="A161" s="1" t="s">
        <v>79</v>
      </c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</row>
    <row r="162" spans="1:21" x14ac:dyDescent="0.45">
      <c r="A162" s="38" t="s">
        <v>13</v>
      </c>
      <c r="B162" s="41">
        <f>('AEO 2021 Pacific forecast'!Q13-'AEO 2021 Pacific forecast'!$P$13)/'AEO 2021 Pacific forecast'!$P$13</f>
        <v>-3.5533882014196646E-3</v>
      </c>
      <c r="C162" s="41">
        <f>('AEO 2021 Pacific forecast'!R13-'AEO 2021 Pacific forecast'!$P$13)/'AEO 2021 Pacific forecast'!$P$13</f>
        <v>-5.5714131167457753E-3</v>
      </c>
      <c r="D162" s="41">
        <f>('AEO 2021 Pacific forecast'!S13-'AEO 2021 Pacific forecast'!$P$13)/'AEO 2021 Pacific forecast'!$P$13</f>
        <v>-6.0062246706665996E-3</v>
      </c>
      <c r="E162" s="41">
        <f>('AEO 2021 Pacific forecast'!T13-'AEO 2021 Pacific forecast'!$P$13)/'AEO 2021 Pacific forecast'!$P$13</f>
        <v>-4.8078923498131925E-3</v>
      </c>
      <c r="F162" s="41">
        <f>('AEO 2021 Pacific forecast'!U13-'AEO 2021 Pacific forecast'!$P$13)/'AEO 2021 Pacific forecast'!$P$13</f>
        <v>-2.9771068596202788E-3</v>
      </c>
      <c r="G162" s="41">
        <f>('AEO 2021 Pacific forecast'!V13-'AEO 2021 Pacific forecast'!$P$13)/'AEO 2021 Pacific forecast'!$P$13</f>
        <v>-3.8488104055187935E-4</v>
      </c>
      <c r="H162" s="41">
        <f>('AEO 2021 Pacific forecast'!W13-'AEO 2021 Pacific forecast'!$P$13)/'AEO 2021 Pacific forecast'!$P$13</f>
        <v>2.5859845048973392E-3</v>
      </c>
      <c r="I162" s="41">
        <f>('AEO 2021 Pacific forecast'!X13-'AEO 2021 Pacific forecast'!$P$13)/'AEO 2021 Pacific forecast'!$P$13</f>
        <v>6.2641989897393655E-3</v>
      </c>
      <c r="J162" s="41">
        <f>('AEO 2021 Pacific forecast'!Y13-'AEO 2021 Pacific forecast'!$P$13)/'AEO 2021 Pacific forecast'!$P$13</f>
        <v>1.0004826616292343E-2</v>
      </c>
      <c r="K162" s="41">
        <f>('AEO 2021 Pacific forecast'!Z13-'AEO 2021 Pacific forecast'!$P$13)/'AEO 2021 Pacific forecast'!$P$13</f>
        <v>1.273436134712534E-2</v>
      </c>
      <c r="L162" s="41">
        <f>('AEO 2021 Pacific forecast'!AA13-'AEO 2021 Pacific forecast'!$P$13)/'AEO 2021 Pacific forecast'!$P$13</f>
        <v>1.5120623798547016E-2</v>
      </c>
      <c r="M162" s="41">
        <f>('AEO 2021 Pacific forecast'!AB13-'AEO 2021 Pacific forecast'!$P$13)/'AEO 2021 Pacific forecast'!$P$13</f>
        <v>1.7440312232143661E-2</v>
      </c>
      <c r="N162" s="41">
        <f>('AEO 2021 Pacific forecast'!AC13-'AEO 2021 Pacific forecast'!$P$13)/'AEO 2021 Pacific forecast'!$P$13</f>
        <v>1.9832815997736512E-2</v>
      </c>
      <c r="O162" s="41">
        <f>('AEO 2021 Pacific forecast'!AD13-'AEO 2021 Pacific forecast'!$P$13)/'AEO 2021 Pacific forecast'!$P$13</f>
        <v>2.2595637737482025E-2</v>
      </c>
      <c r="P162" s="41">
        <f>('AEO 2021 Pacific forecast'!AE13-'AEO 2021 Pacific forecast'!$P$13)/'AEO 2021 Pacific forecast'!$P$13</f>
        <v>2.4940291427763026E-2</v>
      </c>
      <c r="Q162" s="41">
        <f>('AEO 2021 Pacific forecast'!AF13-'AEO 2021 Pacific forecast'!$P$13)/'AEO 2021 Pacific forecast'!$P$13</f>
        <v>2.7426414905922594E-2</v>
      </c>
      <c r="R162" s="41">
        <f>('AEO 2021 Pacific forecast'!AG13-'AEO 2021 Pacific forecast'!$P$13)/'AEO 2021 Pacific forecast'!$P$13</f>
        <v>3.0089375618930332E-2</v>
      </c>
      <c r="S162" s="41">
        <f>('AEO 2021 Pacific forecast'!AH13-'AEO 2021 Pacific forecast'!$P$13)/'AEO 2021 Pacific forecast'!$P$13</f>
        <v>3.3332778549851533E-2</v>
      </c>
      <c r="T162" s="41">
        <f>('AEO 2021 Pacific forecast'!AI13-'AEO 2021 Pacific forecast'!$P$13)/'AEO 2021 Pacific forecast'!$P$13</f>
        <v>3.6542894471859988E-2</v>
      </c>
      <c r="U162" s="41">
        <f>('AEO 2021 Pacific forecast'!AJ13-'AEO 2021 Pacific forecast'!$P$13)/'AEO 2021 Pacific forecast'!$P$13</f>
        <v>4.0208626328359781E-2</v>
      </c>
    </row>
    <row r="163" spans="1:21" x14ac:dyDescent="0.45">
      <c r="A163" s="38" t="s">
        <v>128</v>
      </c>
      <c r="B163" s="41">
        <f>('AEO 2021 Pacific forecast'!Q11-'AEO 2021 Pacific forecast'!$P$11)/'AEO 2021 Pacific forecast'!$P$11</f>
        <v>-7.7333989322794982E-3</v>
      </c>
      <c r="C163" s="41">
        <f>('AEO 2021 Pacific forecast'!R11-'AEO 2021 Pacific forecast'!$P$11)/'AEO 2021 Pacific forecast'!$P$11</f>
        <v>-1.2687531258603781E-2</v>
      </c>
      <c r="D163" s="41">
        <f>('AEO 2021 Pacific forecast'!S11-'AEO 2021 Pacific forecast'!$P$11)/'AEO 2021 Pacific forecast'!$P$11</f>
        <v>-1.4059244319690642E-2</v>
      </c>
      <c r="E163" s="41">
        <f>('AEO 2021 Pacific forecast'!T11-'AEO 2021 Pacific forecast'!$P$11)/'AEO 2021 Pacific forecast'!$P$11</f>
        <v>-1.4906383027250157E-2</v>
      </c>
      <c r="F163" s="41">
        <f>('AEO 2021 Pacific forecast'!U11-'AEO 2021 Pacific forecast'!$P$11)/'AEO 2021 Pacific forecast'!$P$11</f>
        <v>-1.5046486736577366E-2</v>
      </c>
      <c r="G163" s="41">
        <f>('AEO 2021 Pacific forecast'!V11-'AEO 2021 Pacific forecast'!$P$11)/'AEO 2021 Pacific forecast'!$P$11</f>
        <v>-1.5452135848466378E-2</v>
      </c>
      <c r="H163" s="41">
        <f>('AEO 2021 Pacific forecast'!W11-'AEO 2021 Pacific forecast'!$P$11)/'AEO 2021 Pacific forecast'!$P$11</f>
        <v>-1.5926207702119975E-2</v>
      </c>
      <c r="I163" s="41">
        <f>('AEO 2021 Pacific forecast'!X11-'AEO 2021 Pacific forecast'!$P$11)/'AEO 2021 Pacific forecast'!$P$11</f>
        <v>-1.6646275603545698E-2</v>
      </c>
      <c r="J163" s="41">
        <f>('AEO 2021 Pacific forecast'!Y11-'AEO 2021 Pacific forecast'!$P$11)/'AEO 2021 Pacific forecast'!$P$11</f>
        <v>-1.7405442214550954E-2</v>
      </c>
      <c r="K163" s="41">
        <f>('AEO 2021 Pacific forecast'!Z11-'AEO 2021 Pacific forecast'!$P$11)/'AEO 2021 Pacific forecast'!$P$11</f>
        <v>-1.8132026567573116E-2</v>
      </c>
      <c r="L163" s="41">
        <f>('AEO 2021 Pacific forecast'!AA11-'AEO 2021 Pacific forecast'!$P$11)/'AEO 2021 Pacific forecast'!$P$11</f>
        <v>-1.8915629872065826E-2</v>
      </c>
      <c r="M163" s="41">
        <f>('AEO 2021 Pacific forecast'!AB11-'AEO 2021 Pacific forecast'!$P$11)/'AEO 2021 Pacific forecast'!$P$11</f>
        <v>-1.9682942047566897E-2</v>
      </c>
      <c r="N163" s="41">
        <f>('AEO 2021 Pacific forecast'!AC11-'AEO 2021 Pacific forecast'!$P$11)/'AEO 2021 Pacific forecast'!$P$11</f>
        <v>-2.0386718820000985E-2</v>
      </c>
      <c r="O163" s="41">
        <f>('AEO 2021 Pacific forecast'!AD11-'AEO 2021 Pacific forecast'!$P$11)/'AEO 2021 Pacific forecast'!$P$11</f>
        <v>-2.091943873802397E-2</v>
      </c>
      <c r="P163" s="41">
        <f>('AEO 2021 Pacific forecast'!AE11-'AEO 2021 Pacific forecast'!$P$11)/'AEO 2021 Pacific forecast'!$P$11</f>
        <v>-2.1655797768441148E-2</v>
      </c>
      <c r="Q163" s="41">
        <f>('AEO 2021 Pacific forecast'!AF11-'AEO 2021 Pacific forecast'!$P$11)/'AEO 2021 Pacific forecast'!$P$11</f>
        <v>-2.2072850670624377E-2</v>
      </c>
      <c r="R163" s="41">
        <f>('AEO 2021 Pacific forecast'!AG11-'AEO 2021 Pacific forecast'!$P$11)/'AEO 2021 Pacific forecast'!$P$11</f>
        <v>-2.2572988330664269E-2</v>
      </c>
      <c r="S163" s="41">
        <f>('AEO 2021 Pacific forecast'!AH11-'AEO 2021 Pacific forecast'!$P$11)/'AEO 2021 Pacific forecast'!$P$11</f>
        <v>-2.3113853813183073E-2</v>
      </c>
      <c r="T163" s="41">
        <f>('AEO 2021 Pacific forecast'!AI11-'AEO 2021 Pacific forecast'!$P$11)/'AEO 2021 Pacific forecast'!$P$11</f>
        <v>-2.3801339456625704E-2</v>
      </c>
      <c r="U163" s="41">
        <f>('AEO 2021 Pacific forecast'!AJ11-'AEO 2021 Pacific forecast'!$P$11)/'AEO 2021 Pacific forecast'!$P$11</f>
        <v>-2.4513261793555608E-2</v>
      </c>
    </row>
    <row r="164" spans="1:21" x14ac:dyDescent="0.45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 spans="1:21" x14ac:dyDescent="0.45">
      <c r="A165" s="1" t="s">
        <v>80</v>
      </c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 spans="1:21" x14ac:dyDescent="0.45">
      <c r="A166" s="38" t="s">
        <v>13</v>
      </c>
      <c r="B166" s="41">
        <f>('AEO 2021 Pacific forecast'!Q28-'AEO 2021 Pacific forecast'!$P$28)/'AEO 2021 Pacific forecast'!$P$28</f>
        <v>-2.6967874474162512E-3</v>
      </c>
      <c r="C166" s="41">
        <f>('AEO 2021 Pacific forecast'!R28-'AEO 2021 Pacific forecast'!$P$28)/'AEO 2021 Pacific forecast'!$P$28</f>
        <v>-9.0376860620006757E-4</v>
      </c>
      <c r="D166" s="41">
        <f>('AEO 2021 Pacific forecast'!S28-'AEO 2021 Pacific forecast'!$P$28)/'AEO 2021 Pacific forecast'!$P$28</f>
        <v>2.330198575021781E-3</v>
      </c>
      <c r="E166" s="41">
        <f>('AEO 2021 Pacific forecast'!T28-'AEO 2021 Pacific forecast'!$P$28)/'AEO 2021 Pacific forecast'!$P$28</f>
        <v>7.1829641432527994E-3</v>
      </c>
      <c r="F166" s="41">
        <f>('AEO 2021 Pacific forecast'!U28-'AEO 2021 Pacific forecast'!$P$28)/'AEO 2021 Pacific forecast'!$P$28</f>
        <v>1.2010322561911802E-2</v>
      </c>
      <c r="G166" s="41">
        <f>('AEO 2021 Pacific forecast'!V28-'AEO 2021 Pacific forecast'!$P$28)/'AEO 2021 Pacific forecast'!$P$28</f>
        <v>1.7153455553821445E-2</v>
      </c>
      <c r="H166" s="41">
        <f>('AEO 2021 Pacific forecast'!W28-'AEO 2021 Pacific forecast'!$P$28)/'AEO 2021 Pacific forecast'!$P$28</f>
        <v>2.435275286465604E-2</v>
      </c>
      <c r="I166" s="41">
        <f>('AEO 2021 Pacific forecast'!X28-'AEO 2021 Pacific forecast'!$P$28)/'AEO 2021 Pacific forecast'!$P$28</f>
        <v>3.2945813809148759E-2</v>
      </c>
      <c r="J166" s="41">
        <f>('AEO 2021 Pacific forecast'!Y28-'AEO 2021 Pacific forecast'!$P$28)/'AEO 2021 Pacific forecast'!$P$28</f>
        <v>4.2045202948681124E-2</v>
      </c>
      <c r="K166" s="41">
        <f>('AEO 2021 Pacific forecast'!Z28-'AEO 2021 Pacific forecast'!$P$28)/'AEO 2021 Pacific forecast'!$P$28</f>
        <v>5.0293452577555298E-2</v>
      </c>
      <c r="L166" s="41">
        <f>('AEO 2021 Pacific forecast'!AA28-'AEO 2021 Pacific forecast'!$P$28)/'AEO 2021 Pacific forecast'!$P$28</f>
        <v>6.0262129191725904E-2</v>
      </c>
      <c r="M166" s="41">
        <f>('AEO 2021 Pacific forecast'!AB28-'AEO 2021 Pacific forecast'!$P$28)/'AEO 2021 Pacific forecast'!$P$28</f>
        <v>7.0267101733856377E-2</v>
      </c>
      <c r="N166" s="41">
        <f>('AEO 2021 Pacific forecast'!AC28-'AEO 2021 Pacific forecast'!$P$28)/'AEO 2021 Pacific forecast'!$P$28</f>
        <v>8.2640383575366572E-2</v>
      </c>
      <c r="O166" s="41">
        <f>('AEO 2021 Pacific forecast'!AD28-'AEO 2021 Pacific forecast'!$P$28)/'AEO 2021 Pacific forecast'!$P$28</f>
        <v>9.5685140084133993E-2</v>
      </c>
      <c r="P166" s="41">
        <f>('AEO 2021 Pacific forecast'!AE28-'AEO 2021 Pacific forecast'!$P$28)/'AEO 2021 Pacific forecast'!$P$28</f>
        <v>0.10920355845277709</v>
      </c>
      <c r="Q166" s="41">
        <f>('AEO 2021 Pacific forecast'!AF28-'AEO 2021 Pacific forecast'!$P$28)/'AEO 2021 Pacific forecast'!$P$28</f>
        <v>0.12271653243222645</v>
      </c>
      <c r="R166" s="41">
        <f>('AEO 2021 Pacific forecast'!AG28-'AEO 2021 Pacific forecast'!$P$28)/'AEO 2021 Pacific forecast'!$P$28</f>
        <v>0.13922210567196461</v>
      </c>
      <c r="S166" s="41">
        <f>('AEO 2021 Pacific forecast'!AH28-'AEO 2021 Pacific forecast'!$P$28)/'AEO 2021 Pacific forecast'!$P$28</f>
        <v>0.15665141027828094</v>
      </c>
      <c r="T166" s="41">
        <f>('AEO 2021 Pacific forecast'!AI28-'AEO 2021 Pacific forecast'!$P$28)/'AEO 2021 Pacific forecast'!$P$28</f>
        <v>0.17551803363180685</v>
      </c>
      <c r="U166" s="41">
        <f>('AEO 2021 Pacific forecast'!AJ28-'AEO 2021 Pacific forecast'!$P$28)/'AEO 2021 Pacific forecast'!$P$28</f>
        <v>0.19586008645690042</v>
      </c>
    </row>
    <row r="167" spans="1:21" x14ac:dyDescent="0.45">
      <c r="A167" s="38" t="s">
        <v>128</v>
      </c>
      <c r="B167" s="41">
        <f>('AEO 2021 Pacific forecast'!Q25-'AEO 2021 Pacific forecast'!$P$25)/'AEO 2021 Pacific forecast'!$P$25</f>
        <v>-1.1624290073633851E-2</v>
      </c>
      <c r="C167" s="41">
        <f>('AEO 2021 Pacific forecast'!R25-'AEO 2021 Pacific forecast'!$P$25)/'AEO 2021 Pacific forecast'!$P$25</f>
        <v>-1.7475316818886307E-2</v>
      </c>
      <c r="D167" s="41">
        <f>('AEO 2021 Pacific forecast'!S25-'AEO 2021 Pacific forecast'!$P$25)/'AEO 2021 Pacific forecast'!$P$25</f>
        <v>-1.6630645221840219E-2</v>
      </c>
      <c r="E167" s="41">
        <f>('AEO 2021 Pacific forecast'!T25-'AEO 2021 Pacific forecast'!$P$25)/'AEO 2021 Pacific forecast'!$P$25</f>
        <v>-1.4855494119476759E-2</v>
      </c>
      <c r="F167" s="41">
        <f>('AEO 2021 Pacific forecast'!U25-'AEO 2021 Pacific forecast'!$P$25)/'AEO 2021 Pacific forecast'!$P$25</f>
        <v>-1.2192767465931493E-2</v>
      </c>
      <c r="G167" s="41">
        <f>('AEO 2021 Pacific forecast'!V25-'AEO 2021 Pacific forecast'!$P$25)/'AEO 2021 Pacific forecast'!$P$25</f>
        <v>-9.5809892579224645E-3</v>
      </c>
      <c r="H167" s="41">
        <f>('AEO 2021 Pacific forecast'!W25-'AEO 2021 Pacific forecast'!$P$25)/'AEO 2021 Pacific forecast'!$P$25</f>
        <v>-6.9477590728454297E-3</v>
      </c>
      <c r="I167" s="41">
        <f>('AEO 2021 Pacific forecast'!X25-'AEO 2021 Pacific forecast'!$P$25)/'AEO 2021 Pacific forecast'!$P$25</f>
        <v>-4.6926199835891679E-3</v>
      </c>
      <c r="J167" s="41">
        <f>('AEO 2021 Pacific forecast'!Y25-'AEO 2021 Pacific forecast'!$P$25)/'AEO 2021 Pacific forecast'!$P$25</f>
        <v>-2.4106659229980831E-3</v>
      </c>
      <c r="K167" s="41">
        <f>('AEO 2021 Pacific forecast'!Z25-'AEO 2021 Pacific forecast'!$P$25)/'AEO 2021 Pacific forecast'!$P$25</f>
        <v>-1.1262287960610549E-4</v>
      </c>
      <c r="L167" s="41">
        <f>('AEO 2021 Pacific forecast'!AA25-'AEO 2021 Pacific forecast'!$P$25)/'AEO 2021 Pacific forecast'!$P$25</f>
        <v>2.6385931793439996E-3</v>
      </c>
      <c r="M167" s="41">
        <f>('AEO 2021 Pacific forecast'!AB25-'AEO 2021 Pacific forecast'!$P$25)/'AEO 2021 Pacific forecast'!$P$25</f>
        <v>5.3790832497600275E-3</v>
      </c>
      <c r="N167" s="41">
        <f>('AEO 2021 Pacific forecast'!AC25-'AEO 2021 Pacific forecast'!$P$25)/'AEO 2021 Pacific forecast'!$P$25</f>
        <v>8.0042689434365408E-3</v>
      </c>
      <c r="O167" s="41">
        <f>('AEO 2021 Pacific forecast'!AD25-'AEO 2021 Pacific forecast'!$P$25)/'AEO 2021 Pacific forecast'!$P$25</f>
        <v>1.0653588111314321E-2</v>
      </c>
      <c r="P167" s="41">
        <f>('AEO 2021 Pacific forecast'!AE25-'AEO 2021 Pacific forecast'!$P$25)/'AEO 2021 Pacific forecast'!$P$25</f>
        <v>1.2860460252168051E-2</v>
      </c>
      <c r="Q167" s="41">
        <f>('AEO 2021 Pacific forecast'!AF25-'AEO 2021 Pacific forecast'!$P$25)/'AEO 2021 Pacific forecast'!$P$25</f>
        <v>1.518799976402826E-2</v>
      </c>
      <c r="R167" s="41">
        <f>('AEO 2021 Pacific forecast'!AG25-'AEO 2021 Pacific forecast'!$P$25)/'AEO 2021 Pacific forecast'!$P$25</f>
        <v>1.7153537162868885E-2</v>
      </c>
      <c r="S167" s="41">
        <f>('AEO 2021 Pacific forecast'!AH25-'AEO 2021 Pacific forecast'!$P$25)/'AEO 2021 Pacific forecast'!$P$25</f>
        <v>1.8858969339761809E-2</v>
      </c>
      <c r="T167" s="41">
        <f>('AEO 2021 Pacific forecast'!AI25-'AEO 2021 Pacific forecast'!$P$25)/'AEO 2021 Pacific forecast'!$P$25</f>
        <v>2.0095139518295859E-2</v>
      </c>
      <c r="U167" s="41">
        <f>('AEO 2021 Pacific forecast'!AJ25-'AEO 2021 Pacific forecast'!$P$25)/'AEO 2021 Pacific forecast'!$P$25</f>
        <v>2.1089974954816803E-2</v>
      </c>
    </row>
  </sheetData>
  <hyperlinks>
    <hyperlink ref="A2" r:id="rId1" location="/?id=2-AEO2021&amp;region=1-9&amp;cases=ref2021&amp;sourcekey=0" xr:uid="{AE24D8B8-D324-4A17-8F7A-82880DE179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A1:AI147"/>
  <sheetViews>
    <sheetView zoomScale="85" zoomScaleNormal="85" workbookViewId="0">
      <pane ySplit="4" topLeftCell="A5" activePane="bottomLeft" state="frozen"/>
      <selection pane="bottomLeft" activeCell="A6" sqref="A6"/>
    </sheetView>
  </sheetViews>
  <sheetFormatPr defaultRowHeight="14.25" x14ac:dyDescent="0.45"/>
  <cols>
    <col min="1" max="1" width="19.19921875" customWidth="1"/>
  </cols>
  <sheetData>
    <row r="1" spans="1:35" x14ac:dyDescent="0.45">
      <c r="A1" s="1" t="s">
        <v>28</v>
      </c>
    </row>
    <row r="2" spans="1:35" x14ac:dyDescent="0.45">
      <c r="A2" t="s">
        <v>71</v>
      </c>
      <c r="B2">
        <f>About!$B$34</f>
        <v>947817120000000</v>
      </c>
    </row>
    <row r="4" spans="1:35" x14ac:dyDescent="0.45">
      <c r="A4" t="s">
        <v>21</v>
      </c>
      <c r="B4" s="1">
        <v>2017</v>
      </c>
      <c r="C4" s="1">
        <v>2018</v>
      </c>
      <c r="D4" s="1">
        <v>2019</v>
      </c>
      <c r="E4" s="1">
        <v>2020</v>
      </c>
      <c r="F4" s="1">
        <v>2021</v>
      </c>
      <c r="G4" s="1">
        <v>2022</v>
      </c>
      <c r="H4" s="1">
        <v>2023</v>
      </c>
      <c r="I4" s="1">
        <v>2024</v>
      </c>
      <c r="J4" s="1">
        <v>2025</v>
      </c>
      <c r="K4" s="1">
        <v>2026</v>
      </c>
      <c r="L4" s="1">
        <v>2027</v>
      </c>
      <c r="M4" s="1">
        <v>2028</v>
      </c>
      <c r="N4" s="1">
        <v>2029</v>
      </c>
      <c r="O4" s="1">
        <v>2030</v>
      </c>
      <c r="P4" s="1">
        <v>2031</v>
      </c>
      <c r="Q4" s="1">
        <v>2032</v>
      </c>
      <c r="R4" s="1">
        <v>2033</v>
      </c>
      <c r="S4" s="1">
        <v>2034</v>
      </c>
      <c r="T4" s="1">
        <v>2035</v>
      </c>
      <c r="U4" s="1">
        <v>2036</v>
      </c>
      <c r="V4" s="1">
        <v>2037</v>
      </c>
      <c r="W4" s="1">
        <v>2038</v>
      </c>
      <c r="X4" s="1">
        <v>2039</v>
      </c>
      <c r="Y4" s="1">
        <v>2040</v>
      </c>
      <c r="Z4" s="1">
        <v>2041</v>
      </c>
      <c r="AA4" s="1">
        <v>2042</v>
      </c>
      <c r="AB4" s="1">
        <v>2043</v>
      </c>
      <c r="AC4" s="1">
        <v>2044</v>
      </c>
      <c r="AD4" s="1">
        <v>2045</v>
      </c>
      <c r="AE4" s="1">
        <v>2046</v>
      </c>
      <c r="AF4" s="1">
        <v>2047</v>
      </c>
      <c r="AG4" s="1">
        <v>2048</v>
      </c>
      <c r="AH4" s="1">
        <v>2049</v>
      </c>
      <c r="AI4" s="1">
        <v>2050</v>
      </c>
    </row>
    <row r="6" spans="1:35" x14ac:dyDescent="0.45">
      <c r="A6" s="1" t="s">
        <v>39</v>
      </c>
    </row>
    <row r="7" spans="1:35" x14ac:dyDescent="0.45">
      <c r="A7" t="s">
        <v>13</v>
      </c>
      <c r="B7">
        <v>1.2543739523892599E-2</v>
      </c>
      <c r="C7">
        <v>1.25667525304886E-2</v>
      </c>
      <c r="D7">
        <v>1.2612378663576E-2</v>
      </c>
      <c r="E7">
        <v>1.2655085917410099E-2</v>
      </c>
      <c r="F7">
        <v>1.2695795564961599E-2</v>
      </c>
      <c r="G7">
        <v>1.2734622035244199E-2</v>
      </c>
      <c r="H7">
        <v>1.2784349247821999E-2</v>
      </c>
      <c r="I7">
        <v>1.28359818028726E-2</v>
      </c>
      <c r="J7">
        <v>1.29310045902804E-2</v>
      </c>
      <c r="K7">
        <v>1.30267540010927E-2</v>
      </c>
      <c r="L7">
        <v>1.31253964678122E-2</v>
      </c>
      <c r="M7">
        <v>1.3223284711863299E-2</v>
      </c>
      <c r="N7">
        <v>1.3315787993091801E-2</v>
      </c>
      <c r="O7">
        <v>1.34083184542778E-2</v>
      </c>
      <c r="P7">
        <v>1.34983578877176E-2</v>
      </c>
      <c r="Q7">
        <v>1.35968550628207E-2</v>
      </c>
      <c r="R7">
        <v>1.36989091592177E-2</v>
      </c>
      <c r="S7">
        <v>1.3793103410560399E-2</v>
      </c>
      <c r="T7">
        <v>1.3885438942590599E-2</v>
      </c>
      <c r="U7">
        <v>1.39701169726946E-2</v>
      </c>
      <c r="V7">
        <v>1.40542624337594E-2</v>
      </c>
      <c r="W7">
        <v>1.41374169609039E-2</v>
      </c>
      <c r="X7">
        <v>1.42176705869852E-2</v>
      </c>
      <c r="Y7">
        <v>1.42946023250123E-2</v>
      </c>
      <c r="Z7">
        <v>1.43691002276962E-2</v>
      </c>
      <c r="AA7">
        <v>1.4441017536800001E-2</v>
      </c>
      <c r="AB7">
        <v>1.45102827690361E-2</v>
      </c>
      <c r="AC7">
        <v>1.4576417093245E-2</v>
      </c>
      <c r="AD7">
        <v>1.4639382806943E-2</v>
      </c>
      <c r="AE7">
        <v>1.46988734414092E-2</v>
      </c>
      <c r="AF7">
        <v>1.47550704793239E-2</v>
      </c>
      <c r="AG7">
        <v>1.48087009335668E-2</v>
      </c>
      <c r="AH7">
        <v>1.4859489401465101E-2</v>
      </c>
      <c r="AI7">
        <v>1.4906039742318499E-2</v>
      </c>
    </row>
    <row r="8" spans="1:35" x14ac:dyDescent="0.45">
      <c r="A8" t="s">
        <v>12</v>
      </c>
      <c r="B8">
        <v>0.19854635952687799</v>
      </c>
      <c r="C8">
        <v>0.199320707331021</v>
      </c>
      <c r="D8">
        <v>0.20023916432707101</v>
      </c>
      <c r="E8">
        <v>0.20075383953539699</v>
      </c>
      <c r="F8">
        <v>0.20080040891110701</v>
      </c>
      <c r="G8">
        <v>0.20045903397283499</v>
      </c>
      <c r="H8">
        <v>0.20004705215233701</v>
      </c>
      <c r="I8">
        <v>0.199540288572576</v>
      </c>
      <c r="J8">
        <v>0.19963517953208301</v>
      </c>
      <c r="K8">
        <v>0.19969133499751901</v>
      </c>
      <c r="L8">
        <v>0.19975403379802401</v>
      </c>
      <c r="M8">
        <v>0.19978372530545499</v>
      </c>
      <c r="N8">
        <v>0.19972568464239501</v>
      </c>
      <c r="O8">
        <v>0.19966110200579401</v>
      </c>
      <c r="P8">
        <v>0.19956477108909701</v>
      </c>
      <c r="Q8">
        <v>0.19959094958128501</v>
      </c>
      <c r="R8">
        <v>0.19968536015499699</v>
      </c>
      <c r="S8">
        <v>0.199698919413411</v>
      </c>
      <c r="T8">
        <v>0.199723449339584</v>
      </c>
      <c r="U8">
        <v>0.19969269462037501</v>
      </c>
      <c r="V8">
        <v>0.19970971190329101</v>
      </c>
      <c r="W8">
        <v>0.199778932184284</v>
      </c>
      <c r="X8">
        <v>0.199878056756809</v>
      </c>
      <c r="Y8">
        <v>0.200002442790924</v>
      </c>
      <c r="Z8">
        <v>0.200167559295927</v>
      </c>
      <c r="AA8">
        <v>0.200367195079453</v>
      </c>
      <c r="AB8">
        <v>0.20059473238949799</v>
      </c>
      <c r="AC8">
        <v>0.200836981812717</v>
      </c>
      <c r="AD8">
        <v>0.20108543454150099</v>
      </c>
      <c r="AE8">
        <v>0.201327670581644</v>
      </c>
      <c r="AF8">
        <v>0.201558870287049</v>
      </c>
      <c r="AG8">
        <v>0.20178221440285499</v>
      </c>
      <c r="AH8">
        <v>0.20198857922083699</v>
      </c>
      <c r="AI8">
        <v>0.20215409703884901</v>
      </c>
    </row>
    <row r="9" spans="1:35" x14ac:dyDescent="0.4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45">
      <c r="A10" t="s">
        <v>19</v>
      </c>
      <c r="B10" s="2">
        <v>7.01827281398173E-3</v>
      </c>
      <c r="C10" s="2">
        <v>7.0182204829719597E-3</v>
      </c>
      <c r="D10" s="2">
        <v>7.0289473315958599E-3</v>
      </c>
      <c r="E10" s="2">
        <v>7.0367725178973302E-3</v>
      </c>
      <c r="F10" s="2">
        <v>7.0420625109912502E-3</v>
      </c>
      <c r="G10" s="2">
        <v>7.0449620036120604E-3</v>
      </c>
      <c r="H10" s="2">
        <v>7.0524780898808901E-3</v>
      </c>
      <c r="I10" s="2">
        <v>7.06030313867067E-3</v>
      </c>
      <c r="J10" s="2">
        <v>7.0917683535978602E-3</v>
      </c>
      <c r="K10" s="2">
        <v>7.1239138804286301E-3</v>
      </c>
      <c r="L10" s="2">
        <v>7.1584013329925797E-3</v>
      </c>
      <c r="M10" s="2">
        <v>7.1938305670516496E-3</v>
      </c>
      <c r="N10" s="2">
        <v>7.2280914951937704E-3</v>
      </c>
      <c r="O10" s="2">
        <v>7.2641246347461197E-3</v>
      </c>
      <c r="P10" s="2">
        <v>7.3007106584778497E-3</v>
      </c>
      <c r="Q10" s="2">
        <v>7.3433021496419901E-3</v>
      </c>
      <c r="R10" s="2">
        <v>7.3894178148367897E-3</v>
      </c>
      <c r="S10" s="2">
        <v>7.4327439483091199E-3</v>
      </c>
      <c r="T10" s="2">
        <v>7.4760337719670198E-3</v>
      </c>
      <c r="U10" s="2">
        <v>7.5161980068769998E-3</v>
      </c>
      <c r="V10" s="2">
        <v>7.5564603341929703E-3</v>
      </c>
      <c r="W10" s="2">
        <v>7.5965196951587903E-3</v>
      </c>
      <c r="X10" s="2">
        <v>7.6350749438901704E-3</v>
      </c>
      <c r="Y10" s="2">
        <v>7.6716740874561802E-3</v>
      </c>
      <c r="Z10" s="2">
        <v>7.7068934063642498E-3</v>
      </c>
      <c r="AA10" s="2">
        <v>7.7405062629673097E-3</v>
      </c>
      <c r="AB10" s="2">
        <v>7.77240748887662E-3</v>
      </c>
      <c r="AC10" s="2">
        <v>7.8023336167243997E-3</v>
      </c>
      <c r="AD10" s="2">
        <v>7.83022239958398E-3</v>
      </c>
      <c r="AE10" s="2">
        <v>7.8558757849484292E-3</v>
      </c>
      <c r="AF10" s="2">
        <v>7.8793938812281392E-3</v>
      </c>
      <c r="AG10" s="2">
        <v>7.9011397256355895E-3</v>
      </c>
      <c r="AH10" s="2">
        <v>7.9209773922879895E-3</v>
      </c>
      <c r="AI10" s="2">
        <v>7.9381651504800595E-3</v>
      </c>
    </row>
    <row r="11" spans="1:35" x14ac:dyDescent="0.4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4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4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4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6" spans="1:35" x14ac:dyDescent="0.45">
      <c r="A16" s="1" t="s">
        <v>105</v>
      </c>
    </row>
    <row r="17" spans="1:35" x14ac:dyDescent="0.45">
      <c r="A17" t="s">
        <v>106</v>
      </c>
      <c r="B17" s="50">
        <f>C17</f>
        <v>35321847607279.242</v>
      </c>
      <c r="C17" s="50">
        <f>D17</f>
        <v>35321847607279.242</v>
      </c>
      <c r="D17" s="2">
        <f>'RMI - urban residential heating'!B7</f>
        <v>35321847607279.242</v>
      </c>
      <c r="E17" s="2">
        <f>'RMI - urban residential heating'!C7</f>
        <v>35510611519581.211</v>
      </c>
      <c r="F17" s="2">
        <f>'RMI - urban residential heating'!D7</f>
        <v>35692186113492.406</v>
      </c>
      <c r="G17" s="2">
        <f>'RMI - urban residential heating'!E7</f>
        <v>35847263434858.594</v>
      </c>
      <c r="H17" s="2">
        <f>'RMI - urban residential heating'!F7</f>
        <v>35974427181977.82</v>
      </c>
      <c r="I17" s="2">
        <f>'RMI - urban residential heating'!G7</f>
        <v>36096470194316.273</v>
      </c>
      <c r="J17" s="2">
        <f>'RMI - urban residential heating'!H7</f>
        <v>36208928538296.406</v>
      </c>
      <c r="K17" s="2">
        <f>'RMI - urban residential heating'!I7</f>
        <v>36320452272875.242</v>
      </c>
      <c r="L17" s="2">
        <f>'RMI - urban residential heating'!J7</f>
        <v>36446309739867.891</v>
      </c>
      <c r="M17" s="2">
        <f>'RMI - urban residential heating'!K7</f>
        <v>36575329174695.883</v>
      </c>
      <c r="N17" s="2">
        <f>'RMI - urban residential heating'!L7</f>
        <v>36689263848683.508</v>
      </c>
      <c r="O17" s="2">
        <f>'RMI - urban residential heating'!M7</f>
        <v>36832037384446.563</v>
      </c>
      <c r="P17" s="2">
        <f>'RMI - urban residential heating'!N7</f>
        <v>36980553677290.859</v>
      </c>
      <c r="Q17" s="2">
        <f>'RMI - urban residential heating'!O7</f>
        <v>37139308964825.773</v>
      </c>
      <c r="R17" s="2">
        <f>'RMI - urban residential heating'!P7</f>
        <v>37297141380925.273</v>
      </c>
      <c r="S17" s="2">
        <f>'RMI - urban residential heating'!Q7</f>
        <v>37494768038105.547</v>
      </c>
      <c r="T17" s="2">
        <f>'RMI - urban residential heating'!R7</f>
        <v>37707535510424.297</v>
      </c>
      <c r="U17" s="2">
        <f>'RMI - urban residential heating'!S7</f>
        <v>37942859057905.406</v>
      </c>
      <c r="V17" s="2">
        <f>'RMI - urban residential heating'!T7</f>
        <v>38228061150170.18</v>
      </c>
      <c r="W17" s="2">
        <f>'RMI - urban residential heating'!U7</f>
        <v>38527446885982.367</v>
      </c>
      <c r="X17" s="2">
        <f>'RMI - urban residential heating'!V7</f>
        <v>38843022515748.773</v>
      </c>
      <c r="Y17" s="2">
        <f>'RMI - urban residential heating'!W7</f>
        <v>39160953080557.156</v>
      </c>
      <c r="Z17" s="2">
        <f>'RMI - urban residential heating'!X7</f>
        <v>39304917265731.531</v>
      </c>
      <c r="AA17" s="2">
        <f>'RMI - urban residential heating'!Y7</f>
        <v>39437012989951.203</v>
      </c>
      <c r="AB17" s="2">
        <f>'RMI - urban residential heating'!Z7</f>
        <v>39562953978167.367</v>
      </c>
      <c r="AC17" s="2">
        <f>'RMI - urban residential heating'!AA7</f>
        <v>39655497699731.703</v>
      </c>
      <c r="AD17" s="2">
        <f>'RMI - urban residential heating'!AB7</f>
        <v>39731730966734.797</v>
      </c>
      <c r="AE17" s="2">
        <f>'RMI - urban residential heating'!AC7</f>
        <v>39797053618910.727</v>
      </c>
      <c r="AF17" s="2">
        <f>'RMI - urban residential heating'!AD7</f>
        <v>39858224206435.773</v>
      </c>
      <c r="AG17" s="2">
        <f>'RMI - urban residential heating'!AE7</f>
        <v>39917595146804.898</v>
      </c>
      <c r="AH17" s="2">
        <f>'RMI - urban residential heating'!AF7</f>
        <v>39974352342464.68</v>
      </c>
      <c r="AI17" s="2">
        <f>'RMI - urban residential heating'!AG7</f>
        <v>40029553854868.859</v>
      </c>
    </row>
    <row r="19" spans="1:35" x14ac:dyDescent="0.45">
      <c r="A19" s="1" t="s">
        <v>27</v>
      </c>
    </row>
    <row r="20" spans="1:35" x14ac:dyDescent="0.45">
      <c r="A20" t="s">
        <v>13</v>
      </c>
      <c r="B20">
        <v>2.2905138006966402E-2</v>
      </c>
      <c r="C20">
        <v>2.2771993004155801E-2</v>
      </c>
      <c r="D20">
        <v>2.26910525995292E-2</v>
      </c>
      <c r="E20">
        <v>2.2619228480257599E-2</v>
      </c>
      <c r="F20">
        <v>2.25567880523669E-2</v>
      </c>
      <c r="G20">
        <v>2.2501561679139599E-2</v>
      </c>
      <c r="H20">
        <v>2.24693627979205E-2</v>
      </c>
      <c r="I20">
        <v>2.2439610859312401E-2</v>
      </c>
      <c r="J20">
        <v>2.25067737355235E-2</v>
      </c>
      <c r="K20">
        <v>2.2559085564505098E-2</v>
      </c>
      <c r="L20">
        <v>2.2590608153438899E-2</v>
      </c>
      <c r="M20">
        <v>2.2587444332735501E-2</v>
      </c>
      <c r="N20">
        <v>2.2539561849007701E-2</v>
      </c>
      <c r="O20">
        <v>2.24445914149E-2</v>
      </c>
      <c r="P20">
        <v>2.2297057791317298E-2</v>
      </c>
      <c r="Q20">
        <v>2.21035361290867E-2</v>
      </c>
      <c r="R20">
        <v>2.1860819021333501E-2</v>
      </c>
      <c r="S20">
        <v>2.15678408605261E-2</v>
      </c>
      <c r="T20">
        <v>2.12366564066153E-2</v>
      </c>
      <c r="U20">
        <v>2.08738876225057E-2</v>
      </c>
      <c r="V20">
        <v>2.0492568168047801E-2</v>
      </c>
      <c r="W20">
        <v>2.01038929844988E-2</v>
      </c>
      <c r="X20">
        <v>1.97160957943406E-2</v>
      </c>
      <c r="Y20">
        <v>1.9337444141636101E-2</v>
      </c>
      <c r="Z20">
        <v>1.89748839432578E-2</v>
      </c>
      <c r="AA20">
        <v>1.8634036158974802E-2</v>
      </c>
      <c r="AB20">
        <v>1.8318061654098799E-2</v>
      </c>
      <c r="AC20">
        <v>1.8029311952105199E-2</v>
      </c>
      <c r="AD20">
        <v>1.7768837197237899E-2</v>
      </c>
      <c r="AE20">
        <v>1.75375286058812E-2</v>
      </c>
      <c r="AF20">
        <v>1.7335032684184001E-2</v>
      </c>
      <c r="AG20">
        <v>1.7160656018525299E-2</v>
      </c>
      <c r="AH20">
        <v>1.7012868315836899E-2</v>
      </c>
      <c r="AI20">
        <v>1.6889200619200101E-2</v>
      </c>
    </row>
    <row r="21" spans="1:35" x14ac:dyDescent="0.45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45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4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4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45">
      <c r="A26" t="s">
        <v>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9" spans="1:35" x14ac:dyDescent="0.45">
      <c r="A29" s="1" t="s">
        <v>29</v>
      </c>
    </row>
    <row r="30" spans="1:35" x14ac:dyDescent="0.45">
      <c r="A30" t="s">
        <v>13</v>
      </c>
      <c r="B30" s="2">
        <v>1.9546114856503001E-3</v>
      </c>
      <c r="C30" s="2">
        <v>1.95642403624417E-3</v>
      </c>
      <c r="D30" s="2">
        <v>1.9619201866725201E-3</v>
      </c>
      <c r="E30" s="2">
        <v>1.9673377389622798E-3</v>
      </c>
      <c r="F30" s="2">
        <v>1.97290858746023E-3</v>
      </c>
      <c r="G30" s="2">
        <v>1.9788250172263801E-3</v>
      </c>
      <c r="H30" s="2">
        <v>1.9870842365041202E-3</v>
      </c>
      <c r="I30" s="2">
        <v>1.9963336115926202E-3</v>
      </c>
      <c r="J30" s="2">
        <v>2.0062944475078299E-3</v>
      </c>
      <c r="K30" s="2">
        <v>2.0167777822529499E-3</v>
      </c>
      <c r="L30" s="2">
        <v>2.02781421588163E-3</v>
      </c>
      <c r="M30" s="2">
        <v>2.0386654311843099E-3</v>
      </c>
      <c r="N30" s="2">
        <v>2.0487671424654799E-3</v>
      </c>
      <c r="O30" s="2">
        <v>2.0582343874527599E-3</v>
      </c>
      <c r="P30" s="2">
        <v>2.06658596292597E-3</v>
      </c>
      <c r="Q30" s="2">
        <v>2.0744614229353201E-3</v>
      </c>
      <c r="R30" s="2">
        <v>2.08117389686715E-3</v>
      </c>
      <c r="S30" s="2">
        <v>2.08588597474346E-3</v>
      </c>
      <c r="T30" s="2">
        <v>2.08906128343055E-3</v>
      </c>
      <c r="U30" s="2">
        <v>2.09037156464629E-3</v>
      </c>
      <c r="V30" s="2">
        <v>2.0903062108629002E-3</v>
      </c>
      <c r="W30" s="2">
        <v>2.0892456773534498E-3</v>
      </c>
      <c r="X30" s="2">
        <v>2.08719613152725E-3</v>
      </c>
      <c r="Y30" s="2">
        <v>2.0844030059307501E-3</v>
      </c>
      <c r="Z30" s="2">
        <v>2.0812230916780398E-3</v>
      </c>
      <c r="AA30" s="2">
        <v>2.0778571841757998E-3</v>
      </c>
      <c r="AB30" s="2">
        <v>2.0744935637860402E-3</v>
      </c>
      <c r="AC30" s="2">
        <v>2.0713689887155999E-3</v>
      </c>
      <c r="AD30" s="2">
        <v>2.0685378722200198E-3</v>
      </c>
      <c r="AE30" s="2">
        <v>2.0661448066782201E-3</v>
      </c>
      <c r="AF30" s="2">
        <v>2.0642977466636698E-3</v>
      </c>
      <c r="AG30" s="2">
        <v>2.0630468933623301E-3</v>
      </c>
      <c r="AH30" s="2">
        <v>2.0624030102203502E-3</v>
      </c>
      <c r="AI30" s="2">
        <v>2.0622871796401798E-3</v>
      </c>
    </row>
    <row r="31" spans="1:35" x14ac:dyDescent="0.4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45">
      <c r="A32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45">
      <c r="A33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45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45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4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45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9" spans="1:35" x14ac:dyDescent="0.45">
      <c r="A39" s="1" t="s">
        <v>30</v>
      </c>
    </row>
    <row r="40" spans="1:35" x14ac:dyDescent="0.45">
      <c r="A40" t="s">
        <v>13</v>
      </c>
      <c r="B40">
        <v>4.7151308523175603E-2</v>
      </c>
      <c r="C40">
        <v>4.5748160788216502E-2</v>
      </c>
      <c r="D40">
        <v>4.4578648131549901E-2</v>
      </c>
      <c r="E40">
        <v>4.3291423629849599E-2</v>
      </c>
      <c r="F40">
        <v>4.1698377976567003E-2</v>
      </c>
      <c r="G40">
        <v>3.9627399658650302E-2</v>
      </c>
      <c r="H40">
        <v>3.71390572900826E-2</v>
      </c>
      <c r="I40">
        <v>3.4474938855005403E-2</v>
      </c>
      <c r="J40">
        <v>3.2014166350910998E-2</v>
      </c>
      <c r="K40">
        <v>2.9909321777892801E-2</v>
      </c>
      <c r="L40">
        <v>2.8194376053287101E-2</v>
      </c>
      <c r="M40">
        <v>2.68188139929025E-2</v>
      </c>
      <c r="N40">
        <v>2.5706566006965401E-2</v>
      </c>
      <c r="O40">
        <v>2.47990624545474E-2</v>
      </c>
      <c r="P40">
        <v>2.4062431383666798E-2</v>
      </c>
      <c r="Q40">
        <v>2.3469142260840799E-2</v>
      </c>
      <c r="R40">
        <v>2.29843174822136E-2</v>
      </c>
      <c r="S40">
        <v>2.2567219655826198E-2</v>
      </c>
      <c r="T40">
        <v>2.22081101673046E-2</v>
      </c>
      <c r="U40">
        <v>2.1889383331257301E-2</v>
      </c>
      <c r="V40">
        <v>2.1609541196877299E-2</v>
      </c>
      <c r="W40">
        <v>2.1364012440123099E-2</v>
      </c>
      <c r="X40">
        <v>2.1142868267471301E-2</v>
      </c>
      <c r="Y40">
        <v>2.0941013911614001E-2</v>
      </c>
      <c r="Z40">
        <v>2.07600189064856E-2</v>
      </c>
      <c r="AA40">
        <v>2.05963458863931E-2</v>
      </c>
      <c r="AB40">
        <v>2.0448178040700302E-2</v>
      </c>
      <c r="AC40">
        <v>2.0313997799647401E-2</v>
      </c>
      <c r="AD40">
        <v>2.0192051263760599E-2</v>
      </c>
      <c r="AE40">
        <v>2.00807341446958E-2</v>
      </c>
      <c r="AF40">
        <v>1.9979928803417299E-2</v>
      </c>
      <c r="AG40">
        <v>1.9889569738660001E-2</v>
      </c>
      <c r="AH40">
        <v>1.9808998261954699E-2</v>
      </c>
      <c r="AI40">
        <v>1.9735851728582499E-2</v>
      </c>
    </row>
    <row r="41" spans="1:35" x14ac:dyDescent="0.4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45">
      <c r="A42" t="s">
        <v>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45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45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45">
      <c r="A45" t="s">
        <v>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45">
      <c r="A46" t="s">
        <v>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45">
      <c r="A47" t="s">
        <v>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9" spans="1:35" x14ac:dyDescent="0.45">
      <c r="A49" s="1" t="s">
        <v>31</v>
      </c>
    </row>
    <row r="50" spans="1:35" x14ac:dyDescent="0.45">
      <c r="A50" t="s">
        <v>13</v>
      </c>
      <c r="B50" s="2">
        <v>2.7078557198725599E-3</v>
      </c>
      <c r="C50" s="2">
        <v>2.6131701834487E-3</v>
      </c>
      <c r="D50" s="2">
        <v>2.5242767173081701E-3</v>
      </c>
      <c r="E50" s="2">
        <v>2.4353922992972699E-3</v>
      </c>
      <c r="F50" s="2">
        <v>2.34599108001336E-3</v>
      </c>
      <c r="G50" s="2">
        <v>2.25911995879789E-3</v>
      </c>
      <c r="H50" s="2">
        <v>2.1796139553945E-3</v>
      </c>
      <c r="I50" s="2">
        <v>2.1082859410035699E-3</v>
      </c>
      <c r="J50" s="2">
        <v>2.04523798731596E-3</v>
      </c>
      <c r="K50" s="2">
        <v>1.9899750261479902E-3</v>
      </c>
      <c r="L50" s="2">
        <v>1.94205819552777E-3</v>
      </c>
      <c r="M50" s="2">
        <v>1.9005548809083799E-3</v>
      </c>
      <c r="N50" s="2">
        <v>1.86439802235036E-3</v>
      </c>
      <c r="O50" s="2">
        <v>1.83353113473922E-3</v>
      </c>
      <c r="P50" s="2">
        <v>1.8072960973325399E-3</v>
      </c>
      <c r="Q50" s="2">
        <v>1.78624637303375E-3</v>
      </c>
      <c r="R50" s="2">
        <v>1.7698020663964101E-3</v>
      </c>
      <c r="S50" s="2">
        <v>1.7564274699659399E-3</v>
      </c>
      <c r="T50" s="2">
        <v>1.7462863922658399E-3</v>
      </c>
      <c r="U50" s="2">
        <v>1.7386828780909E-3</v>
      </c>
      <c r="V50" s="2">
        <v>1.7337809038870499E-3</v>
      </c>
      <c r="W50" s="2">
        <v>1.7313618174517301E-3</v>
      </c>
      <c r="X50" s="2">
        <v>1.7307085950336401E-3</v>
      </c>
      <c r="Y50" s="2">
        <v>1.7313598138885701E-3</v>
      </c>
      <c r="Z50" s="2">
        <v>1.73328905090864E-3</v>
      </c>
      <c r="AA50" s="2">
        <v>1.7361000975303601E-3</v>
      </c>
      <c r="AB50" s="2">
        <v>1.7395342459532699E-3</v>
      </c>
      <c r="AC50" s="2">
        <v>1.74337209269606E-3</v>
      </c>
      <c r="AD50" s="2">
        <v>1.7474062407919701E-3</v>
      </c>
      <c r="AE50" s="2">
        <v>1.75146214058026E-3</v>
      </c>
      <c r="AF50" s="2">
        <v>1.75549087123119E-3</v>
      </c>
      <c r="AG50" s="2">
        <v>1.7594721205150101E-3</v>
      </c>
      <c r="AH50" s="2">
        <v>1.7633477755805199E-3</v>
      </c>
      <c r="AI50" s="2">
        <v>1.7669416645644601E-3</v>
      </c>
    </row>
    <row r="51" spans="1:35" x14ac:dyDescent="0.45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45">
      <c r="A52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45">
      <c r="A53" t="s">
        <v>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45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45">
      <c r="A55" t="s">
        <v>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45">
      <c r="A56" t="s">
        <v>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45">
      <c r="A57" t="s">
        <v>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9" spans="1:35" x14ac:dyDescent="0.45">
      <c r="A59" s="1" t="s">
        <v>33</v>
      </c>
    </row>
    <row r="60" spans="1:35" x14ac:dyDescent="0.45">
      <c r="A60" t="s">
        <v>13</v>
      </c>
      <c r="B60">
        <v>2.0279963912370299E-2</v>
      </c>
      <c r="C60">
        <v>2.03299533870639E-2</v>
      </c>
      <c r="D60">
        <v>2.0408132145226101E-2</v>
      </c>
      <c r="E60">
        <v>2.0472198272199298E-2</v>
      </c>
      <c r="F60">
        <v>2.0520053797200899E-2</v>
      </c>
      <c r="G60">
        <v>2.0548654365488399E-2</v>
      </c>
      <c r="H60">
        <v>2.05734032579852E-2</v>
      </c>
      <c r="I60">
        <v>2.0576058826682401E-2</v>
      </c>
      <c r="J60">
        <v>2.0550151231281899E-2</v>
      </c>
      <c r="K60">
        <v>2.0490957791808501E-2</v>
      </c>
      <c r="L60">
        <v>2.0398354062172601E-2</v>
      </c>
      <c r="M60">
        <v>2.02692024331627E-2</v>
      </c>
      <c r="N60">
        <v>2.01016139813129E-2</v>
      </c>
      <c r="O60">
        <v>1.9906333608018901E-2</v>
      </c>
      <c r="P60">
        <v>1.9688113006713099E-2</v>
      </c>
      <c r="Q60">
        <v>1.9463479238629199E-2</v>
      </c>
      <c r="R60">
        <v>1.9236690003573802E-2</v>
      </c>
      <c r="S60">
        <v>1.90019980662012E-2</v>
      </c>
      <c r="T60">
        <v>1.8768570078413701E-2</v>
      </c>
      <c r="U60">
        <v>1.8536643941241601E-2</v>
      </c>
      <c r="V60">
        <v>1.83138573076819E-2</v>
      </c>
      <c r="W60">
        <v>1.8103882448791599E-2</v>
      </c>
      <c r="X60">
        <v>1.7905519667686901E-2</v>
      </c>
      <c r="Y60">
        <v>1.7719714037623499E-2</v>
      </c>
      <c r="Z60">
        <v>1.7550879309683898E-2</v>
      </c>
      <c r="AA60">
        <v>1.7399535675323E-2</v>
      </c>
      <c r="AB60">
        <v>1.7266689467403801E-2</v>
      </c>
      <c r="AC60">
        <v>1.7152927212863399E-2</v>
      </c>
      <c r="AD60">
        <v>1.7057994634141802E-2</v>
      </c>
      <c r="AE60">
        <v>1.6981147939291799E-2</v>
      </c>
      <c r="AF60">
        <v>1.6922027385345699E-2</v>
      </c>
      <c r="AG60">
        <v>1.6879811975136199E-2</v>
      </c>
      <c r="AH60">
        <v>1.6852874668012299E-2</v>
      </c>
      <c r="AI60">
        <v>1.6838138618732498E-2</v>
      </c>
    </row>
    <row r="61" spans="1:35" x14ac:dyDescent="0.45">
      <c r="A61" t="s">
        <v>12</v>
      </c>
      <c r="B61">
        <v>2.9061319171356199E-2</v>
      </c>
      <c r="C61">
        <v>2.91109517935879E-2</v>
      </c>
      <c r="D61">
        <v>2.9194268667804699E-2</v>
      </c>
      <c r="E61">
        <v>2.9245097314813701E-2</v>
      </c>
      <c r="F61">
        <v>2.9259055315459699E-2</v>
      </c>
      <c r="G61">
        <v>2.9243489453069101E-2</v>
      </c>
      <c r="H61">
        <v>2.9236927488786701E-2</v>
      </c>
      <c r="I61">
        <v>2.9229822360291799E-2</v>
      </c>
      <c r="J61">
        <v>2.9224735185632799E-2</v>
      </c>
      <c r="K61">
        <v>2.9223366428916701E-2</v>
      </c>
      <c r="L61">
        <v>2.9230665396728299E-2</v>
      </c>
      <c r="M61">
        <v>2.9242456973898798E-2</v>
      </c>
      <c r="N61">
        <v>2.9251061235220401E-2</v>
      </c>
      <c r="O61">
        <v>2.92651290110655E-2</v>
      </c>
      <c r="P61">
        <v>2.9281231672067101E-2</v>
      </c>
      <c r="Q61">
        <v>2.93161397126162E-2</v>
      </c>
      <c r="R61">
        <v>2.9366254284327299E-2</v>
      </c>
      <c r="S61">
        <v>2.9411286637943599E-2</v>
      </c>
      <c r="T61">
        <v>2.94603508446812E-2</v>
      </c>
      <c r="U61">
        <v>2.9507819770353699E-2</v>
      </c>
      <c r="V61">
        <v>2.9562799256497099E-2</v>
      </c>
      <c r="W61">
        <v>2.9627725743318199E-2</v>
      </c>
      <c r="X61">
        <v>2.9696238561196301E-2</v>
      </c>
      <c r="Y61">
        <v>2.97660197978231E-2</v>
      </c>
      <c r="Z61">
        <v>2.98414961016218E-2</v>
      </c>
      <c r="AA61">
        <v>2.99201227297963E-2</v>
      </c>
      <c r="AB61">
        <v>3.0000855675416601E-2</v>
      </c>
      <c r="AC61">
        <v>3.0082630354602E-2</v>
      </c>
      <c r="AD61">
        <v>3.0163858292922299E-2</v>
      </c>
      <c r="AE61">
        <v>3.0242990637898301E-2</v>
      </c>
      <c r="AF61">
        <v>3.0320170653406801E-2</v>
      </c>
      <c r="AG61">
        <v>3.0395650220882E-2</v>
      </c>
      <c r="AH61">
        <v>3.0468847539224402E-2</v>
      </c>
      <c r="AI61">
        <v>3.0537018435131399E-2</v>
      </c>
    </row>
    <row r="62" spans="1:35" x14ac:dyDescent="0.45">
      <c r="A62" t="s">
        <v>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45">
      <c r="A63" t="s">
        <v>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45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4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45">
      <c r="A66" t="s">
        <v>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45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9" spans="1:35" x14ac:dyDescent="0.45">
      <c r="A69" s="1" t="s">
        <v>32</v>
      </c>
    </row>
    <row r="70" spans="1:35" x14ac:dyDescent="0.45">
      <c r="A70" t="s">
        <v>13</v>
      </c>
      <c r="B70" s="2">
        <v>8.1783332268915206E-3</v>
      </c>
      <c r="C70" s="2">
        <v>8.0586195986870803E-3</v>
      </c>
      <c r="D70" s="2">
        <v>7.9214660876921906E-3</v>
      </c>
      <c r="E70" s="2">
        <v>7.7325013140931197E-3</v>
      </c>
      <c r="F70" s="2">
        <v>7.4884804507097504E-3</v>
      </c>
      <c r="G70" s="2">
        <v>7.2156058971952599E-3</v>
      </c>
      <c r="H70" s="2">
        <v>6.9485525641661099E-3</v>
      </c>
      <c r="I70" s="2">
        <v>6.7018143470857104E-3</v>
      </c>
      <c r="J70" s="2">
        <v>6.4802521516079898E-3</v>
      </c>
      <c r="K70" s="2">
        <v>6.2834633416776302E-3</v>
      </c>
      <c r="L70" s="2">
        <v>6.1097632886423902E-3</v>
      </c>
      <c r="M70" s="2">
        <v>5.9557191919562503E-3</v>
      </c>
      <c r="N70" s="2">
        <v>5.8175515497099397E-3</v>
      </c>
      <c r="O70" s="2">
        <v>5.69461317692094E-3</v>
      </c>
      <c r="P70" s="2">
        <v>5.58490791791268E-3</v>
      </c>
      <c r="Q70" s="2">
        <v>5.4904914293868899E-3</v>
      </c>
      <c r="R70" s="2">
        <v>5.41029762548236E-3</v>
      </c>
      <c r="S70" s="2">
        <v>5.3406603504701699E-3</v>
      </c>
      <c r="T70" s="2">
        <v>5.2829713019677304E-3</v>
      </c>
      <c r="U70" s="2">
        <v>5.23592075978053E-3</v>
      </c>
      <c r="V70" s="2">
        <v>5.2005688865323901E-3</v>
      </c>
      <c r="W70" s="2">
        <v>5.1765415228595801E-3</v>
      </c>
      <c r="X70" s="2">
        <v>5.16169366785664E-3</v>
      </c>
      <c r="Y70" s="2">
        <v>5.1544014317770901E-3</v>
      </c>
      <c r="Z70" s="2">
        <v>5.15416427186117E-3</v>
      </c>
      <c r="AA70" s="2">
        <v>5.1592897986874296E-3</v>
      </c>
      <c r="AB70" s="2">
        <v>5.16846749018097E-3</v>
      </c>
      <c r="AC70" s="2">
        <v>5.1805388821262602E-3</v>
      </c>
      <c r="AD70" s="2">
        <v>5.1944362024680503E-3</v>
      </c>
      <c r="AE70" s="2">
        <v>5.2092802796464199E-3</v>
      </c>
      <c r="AF70" s="2">
        <v>5.2246521714344497E-3</v>
      </c>
      <c r="AG70" s="2">
        <v>5.2402825193943198E-3</v>
      </c>
      <c r="AH70" s="2">
        <v>5.2558620343087E-3</v>
      </c>
      <c r="AI70" s="2">
        <v>5.2707858224942802E-3</v>
      </c>
    </row>
    <row r="71" spans="1:35" x14ac:dyDescent="0.45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45">
      <c r="A72" t="s">
        <v>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45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45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45">
      <c r="A75" t="s">
        <v>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45">
      <c r="A76" t="s">
        <v>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45">
      <c r="A77" t="s">
        <v>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9" spans="1:35" x14ac:dyDescent="0.45">
      <c r="A79" s="1" t="s">
        <v>35</v>
      </c>
    </row>
    <row r="80" spans="1:35" x14ac:dyDescent="0.45">
      <c r="A80" t="s">
        <v>13</v>
      </c>
      <c r="B80">
        <v>4.9400388696536901E-2</v>
      </c>
      <c r="C80">
        <v>4.9130245951275103E-2</v>
      </c>
      <c r="D80">
        <v>4.8937924201612699E-2</v>
      </c>
      <c r="E80">
        <v>4.8733383500969403E-2</v>
      </c>
      <c r="F80">
        <v>4.8515087367618601E-2</v>
      </c>
      <c r="G80">
        <v>4.8280371613380398E-2</v>
      </c>
      <c r="H80">
        <v>4.8068786600580803E-2</v>
      </c>
      <c r="I80">
        <v>4.78470704773847E-2</v>
      </c>
      <c r="J80">
        <v>4.7610283395445999E-2</v>
      </c>
      <c r="K80">
        <v>4.7359858496739897E-2</v>
      </c>
      <c r="L80">
        <v>4.7107955665536203E-2</v>
      </c>
      <c r="M80">
        <v>4.68561106311432E-2</v>
      </c>
      <c r="N80">
        <v>4.6601162654271701E-2</v>
      </c>
      <c r="O80">
        <v>4.63622522270268E-2</v>
      </c>
      <c r="P80">
        <v>4.6137747920125899E-2</v>
      </c>
      <c r="Q80">
        <v>4.5953054594228097E-2</v>
      </c>
      <c r="R80">
        <v>4.5801486504197401E-2</v>
      </c>
      <c r="S80">
        <v>4.5651278525344598E-2</v>
      </c>
      <c r="T80">
        <v>4.5512990142303901E-2</v>
      </c>
      <c r="U80">
        <v>4.5376382952955999E-2</v>
      </c>
      <c r="V80">
        <v>4.52535892871921E-2</v>
      </c>
      <c r="W80">
        <v>4.5148226575292501E-2</v>
      </c>
      <c r="X80">
        <v>4.5052063824726603E-2</v>
      </c>
      <c r="Y80">
        <v>4.4963797726068198E-2</v>
      </c>
      <c r="Z80">
        <v>4.4892761330316201E-2</v>
      </c>
      <c r="AA80">
        <v>4.4838165844649197E-2</v>
      </c>
      <c r="AB80">
        <v>4.4801206708428201E-2</v>
      </c>
      <c r="AC80">
        <v>4.4782627951208402E-2</v>
      </c>
      <c r="AD80">
        <v>4.4781521540374798E-2</v>
      </c>
      <c r="AE80">
        <v>4.4796160849610002E-2</v>
      </c>
      <c r="AF80">
        <v>4.4826374455988499E-2</v>
      </c>
      <c r="AG80">
        <v>4.4871523658637502E-2</v>
      </c>
      <c r="AH80">
        <v>4.4929082152595702E-2</v>
      </c>
      <c r="AI80">
        <v>4.4993106322910599E-2</v>
      </c>
    </row>
    <row r="81" spans="1:35" x14ac:dyDescent="0.45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45">
      <c r="A82" t="s">
        <v>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45">
      <c r="A83" t="s">
        <v>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45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45">
      <c r="A85" t="s">
        <v>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45">
      <c r="A86" t="s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45">
      <c r="A87" t="s">
        <v>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9" spans="1:35" x14ac:dyDescent="0.45">
      <c r="A89" s="1" t="s">
        <v>34</v>
      </c>
    </row>
    <row r="90" spans="1:35" x14ac:dyDescent="0.45">
      <c r="A90" t="s">
        <v>13</v>
      </c>
      <c r="B90" s="2">
        <v>8.6328550693518698E-3</v>
      </c>
      <c r="C90" s="2">
        <v>8.5703117992874597E-3</v>
      </c>
      <c r="D90" s="2">
        <v>8.5203680145628999E-3</v>
      </c>
      <c r="E90" s="2">
        <v>8.4687846142211306E-3</v>
      </c>
      <c r="F90" s="2">
        <v>8.4149667147270894E-3</v>
      </c>
      <c r="G90" s="2">
        <v>8.3580877030608198E-3</v>
      </c>
      <c r="H90" s="2">
        <v>8.30426394175739E-3</v>
      </c>
      <c r="I90" s="2">
        <v>8.2480455870959507E-3</v>
      </c>
      <c r="J90" s="2">
        <v>8.1883135978794205E-3</v>
      </c>
      <c r="K90" s="2">
        <v>8.1246734762981405E-3</v>
      </c>
      <c r="L90" s="2">
        <v>8.0583365642260991E-3</v>
      </c>
      <c r="M90" s="2">
        <v>7.9888547584960699E-3</v>
      </c>
      <c r="N90" s="2">
        <v>7.9156828519066601E-3</v>
      </c>
      <c r="O90" s="2">
        <v>7.8425614995236807E-3</v>
      </c>
      <c r="P90" s="2">
        <v>7.7703544909718501E-3</v>
      </c>
      <c r="Q90" s="2">
        <v>7.7044774731430303E-3</v>
      </c>
      <c r="R90" s="2">
        <v>7.6450996797596199E-3</v>
      </c>
      <c r="S90" s="2">
        <v>7.5882402511801396E-3</v>
      </c>
      <c r="T90" s="2">
        <v>7.5360927565622203E-3</v>
      </c>
      <c r="U90" s="2">
        <v>7.4871066345090203E-3</v>
      </c>
      <c r="V90" s="2">
        <v>7.4429253414733101E-3</v>
      </c>
      <c r="W90" s="2">
        <v>7.4035851828801102E-3</v>
      </c>
      <c r="X90" s="2">
        <v>7.3671530877350401E-3</v>
      </c>
      <c r="Y90" s="2">
        <v>7.3327513664875098E-3</v>
      </c>
      <c r="Z90" s="2">
        <v>7.3011603664393798E-3</v>
      </c>
      <c r="AA90" s="2">
        <v>7.2716952766795698E-3</v>
      </c>
      <c r="AB90" s="2">
        <v>7.24421882064313E-3</v>
      </c>
      <c r="AC90" s="2">
        <v>7.2186649370932898E-3</v>
      </c>
      <c r="AD90" s="2">
        <v>7.19491825971421E-3</v>
      </c>
      <c r="AE90" s="2">
        <v>7.17288175268264E-3</v>
      </c>
      <c r="AF90" s="2">
        <v>7.1528883959017797E-3</v>
      </c>
      <c r="AG90" s="2">
        <v>7.1352321205157797E-3</v>
      </c>
      <c r="AH90" s="2">
        <v>7.1199594042147801E-3</v>
      </c>
      <c r="AI90" s="2">
        <v>7.1065895663584896E-3</v>
      </c>
    </row>
    <row r="91" spans="1:35" x14ac:dyDescent="0.45">
      <c r="A91" t="s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45">
      <c r="A92" t="s">
        <v>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45">
      <c r="A93" t="s">
        <v>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45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45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45">
      <c r="A96" t="s">
        <v>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45">
      <c r="A97" t="s">
        <v>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9" spans="1:35" x14ac:dyDescent="0.45">
      <c r="A99" s="1" t="s">
        <v>36</v>
      </c>
    </row>
    <row r="100" spans="1:35" x14ac:dyDescent="0.45">
      <c r="A100" t="s">
        <v>13</v>
      </c>
      <c r="B100">
        <v>1.2519197435758999E-2</v>
      </c>
      <c r="C100">
        <v>1.2593587887754699E-2</v>
      </c>
      <c r="D100">
        <v>1.26897392698658E-2</v>
      </c>
      <c r="E100">
        <v>1.2781677969550299E-2</v>
      </c>
      <c r="F100">
        <v>1.2869677301368201E-2</v>
      </c>
      <c r="G100">
        <v>1.29538382234383E-2</v>
      </c>
      <c r="H100">
        <v>1.30472130682442E-2</v>
      </c>
      <c r="I100">
        <v>1.31408731175348E-2</v>
      </c>
      <c r="J100">
        <v>1.32337527041325E-2</v>
      </c>
      <c r="K100">
        <v>1.33255144022584E-2</v>
      </c>
      <c r="L100">
        <v>1.341802462095E-2</v>
      </c>
      <c r="M100">
        <v>1.3508957313885701E-2</v>
      </c>
      <c r="N100">
        <v>1.35943893909359E-2</v>
      </c>
      <c r="O100">
        <v>1.3678603807840599E-2</v>
      </c>
      <c r="P100">
        <v>1.3759869757670601E-2</v>
      </c>
      <c r="Q100">
        <v>1.3846548589206999E-2</v>
      </c>
      <c r="R100">
        <v>1.39366395046156E-2</v>
      </c>
      <c r="S100">
        <v>1.40199574517029E-2</v>
      </c>
      <c r="T100">
        <v>1.4100722418866099E-2</v>
      </c>
      <c r="U100">
        <v>1.4175884057798E-2</v>
      </c>
      <c r="V100">
        <v>1.4249840268080899E-2</v>
      </c>
      <c r="W100">
        <v>1.43237454840047E-2</v>
      </c>
      <c r="X100">
        <v>1.4394629231795001E-2</v>
      </c>
      <c r="Y100">
        <v>1.4461641265643701E-2</v>
      </c>
      <c r="Z100">
        <v>1.4527431777140699E-2</v>
      </c>
      <c r="AA100">
        <v>1.45913147265895E-2</v>
      </c>
      <c r="AB100">
        <v>1.4653372723140899E-2</v>
      </c>
      <c r="AC100">
        <v>1.47136843798461E-2</v>
      </c>
      <c r="AD100">
        <v>1.47720178291511E-2</v>
      </c>
      <c r="AE100">
        <v>1.48280885244069E-2</v>
      </c>
      <c r="AF100">
        <v>1.48823627240779E-2</v>
      </c>
      <c r="AG100">
        <v>1.49352568098544E-2</v>
      </c>
      <c r="AH100">
        <v>1.4986715954052401E-2</v>
      </c>
      <c r="AI100">
        <v>1.5035564541198599E-2</v>
      </c>
    </row>
    <row r="101" spans="1:35" x14ac:dyDescent="0.45">
      <c r="A101" t="s">
        <v>12</v>
      </c>
      <c r="B101">
        <v>4.7329896758464697E-2</v>
      </c>
      <c r="C101">
        <v>4.7578822214137201E-2</v>
      </c>
      <c r="D101">
        <v>4.7894586207771303E-2</v>
      </c>
      <c r="E101">
        <v>4.8170482539523003E-2</v>
      </c>
      <c r="F101">
        <v>4.8401388599529097E-2</v>
      </c>
      <c r="G101">
        <v>4.8593322067754997E-2</v>
      </c>
      <c r="H101">
        <v>4.8802999925051598E-2</v>
      </c>
      <c r="I101">
        <v>4.9006275655157701E-2</v>
      </c>
      <c r="J101">
        <v>4.9203233271564201E-2</v>
      </c>
      <c r="K101">
        <v>4.9394477938551798E-2</v>
      </c>
      <c r="L101">
        <v>4.9587441070112002E-2</v>
      </c>
      <c r="M101">
        <v>4.9774442282241697E-2</v>
      </c>
      <c r="N101">
        <v>4.9942089457276899E-2</v>
      </c>
      <c r="O101">
        <v>5.01057595443795E-2</v>
      </c>
      <c r="P101">
        <v>5.0259777698546997E-2</v>
      </c>
      <c r="Q101">
        <v>5.0433888222972498E-2</v>
      </c>
      <c r="R101">
        <v>5.0621731182674899E-2</v>
      </c>
      <c r="S101">
        <v>5.0788227612847597E-2</v>
      </c>
      <c r="T101">
        <v>5.0949212830679803E-2</v>
      </c>
      <c r="U101">
        <v>5.1095127412598501E-2</v>
      </c>
      <c r="V101">
        <v>5.1242661328382198E-2</v>
      </c>
      <c r="W101">
        <v>5.1397145838812199E-2</v>
      </c>
      <c r="X101">
        <v>5.1549201222321303E-2</v>
      </c>
      <c r="Y101">
        <v>5.1696603517664801E-2</v>
      </c>
      <c r="Z101">
        <v>5.1849159418125103E-2</v>
      </c>
      <c r="AA101">
        <v>5.2004446483637903E-2</v>
      </c>
      <c r="AB101">
        <v>5.21623537551658E-2</v>
      </c>
      <c r="AC101">
        <v>5.2322414177102802E-2</v>
      </c>
      <c r="AD101">
        <v>5.24828373350055E-2</v>
      </c>
      <c r="AE101">
        <v>5.26414696059418E-2</v>
      </c>
      <c r="AF101">
        <v>5.2798804493051903E-2</v>
      </c>
      <c r="AG101">
        <v>5.2955193240932702E-2</v>
      </c>
      <c r="AH101">
        <v>5.3109457792817297E-2</v>
      </c>
      <c r="AI101">
        <v>5.32566017160854E-2</v>
      </c>
    </row>
    <row r="102" spans="1:35" x14ac:dyDescent="0.45">
      <c r="A102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45">
      <c r="A103" t="s">
        <v>19</v>
      </c>
      <c r="B103" s="2">
        <v>8.2227968358658803E-4</v>
      </c>
      <c r="C103" s="2">
        <v>8.2590961495706498E-4</v>
      </c>
      <c r="D103" s="2">
        <v>8.3062186509081E-4</v>
      </c>
      <c r="E103" s="2">
        <v>8.3512432537642504E-4</v>
      </c>
      <c r="F103" s="2">
        <v>8.3943118962511495E-4</v>
      </c>
      <c r="G103" s="2">
        <v>8.4354813224226299E-4</v>
      </c>
      <c r="H103" s="2">
        <v>8.4812276412271897E-4</v>
      </c>
      <c r="I103" s="2">
        <v>8.5271150968839905E-4</v>
      </c>
      <c r="J103" s="2">
        <v>8.57261798760147E-4</v>
      </c>
      <c r="K103" s="2">
        <v>8.6175673704274496E-4</v>
      </c>
      <c r="L103" s="2">
        <v>8.6628872586484598E-4</v>
      </c>
      <c r="M103" s="2">
        <v>8.7074187786802401E-4</v>
      </c>
      <c r="N103" s="2">
        <v>8.7490256950071795E-4</v>
      </c>
      <c r="O103" s="2">
        <v>8.7900502949427495E-4</v>
      </c>
      <c r="P103" s="2">
        <v>8.8292047062426898E-4</v>
      </c>
      <c r="Q103" s="2">
        <v>8.8715823938631002E-4</v>
      </c>
      <c r="R103" s="2">
        <v>8.9156533568821505E-4</v>
      </c>
      <c r="S103" s="2">
        <v>8.9563359014235204E-4</v>
      </c>
      <c r="T103" s="2">
        <v>8.9957550196583295E-4</v>
      </c>
      <c r="U103" s="2">
        <v>9.0321150599875495E-4</v>
      </c>
      <c r="V103" s="2">
        <v>9.0680699240900796E-4</v>
      </c>
      <c r="W103" s="2">
        <v>9.1040381794428701E-4</v>
      </c>
      <c r="X103" s="2">
        <v>9.1385293906116698E-4</v>
      </c>
      <c r="Y103" s="2">
        <v>9.1711116303408002E-4</v>
      </c>
      <c r="Z103" s="2">
        <v>9.2030783523157995E-4</v>
      </c>
      <c r="AA103" s="2">
        <v>9.2341003393667698E-4</v>
      </c>
      <c r="AB103" s="2">
        <v>9.2641792172377198E-4</v>
      </c>
      <c r="AC103" s="2">
        <v>9.2933822923888605E-4</v>
      </c>
      <c r="AD103" s="2">
        <v>9.3215889263736701E-4</v>
      </c>
      <c r="AE103" s="2">
        <v>9.3486531221262696E-4</v>
      </c>
      <c r="AF103" s="2">
        <v>9.3748347004872197E-4</v>
      </c>
      <c r="AG103" s="2">
        <v>9.4003047313201903E-4</v>
      </c>
      <c r="AH103" s="2">
        <v>9.4250218929471804E-4</v>
      </c>
      <c r="AI103" s="2">
        <v>9.4483994797728505E-4</v>
      </c>
    </row>
    <row r="104" spans="1:35" x14ac:dyDescent="0.45">
      <c r="A104" t="s">
        <v>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45">
      <c r="A105" t="s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45">
      <c r="A106" t="s">
        <v>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45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9" spans="1:35" x14ac:dyDescent="0.45">
      <c r="A109" s="1" t="s">
        <v>37</v>
      </c>
    </row>
    <row r="110" spans="1:35" x14ac:dyDescent="0.45">
      <c r="A110" t="s">
        <v>13</v>
      </c>
      <c r="B110">
        <v>0.13483045914693101</v>
      </c>
      <c r="C110">
        <v>0.13869879196547999</v>
      </c>
      <c r="D110">
        <v>0.142205986229931</v>
      </c>
      <c r="E110">
        <v>0.145328569963346</v>
      </c>
      <c r="F110">
        <v>0.14655649184991201</v>
      </c>
      <c r="G110">
        <v>0.14779616093505199</v>
      </c>
      <c r="H110">
        <v>0.149042070250895</v>
      </c>
      <c r="I110">
        <v>0.150294473086869</v>
      </c>
      <c r="J110">
        <v>0.151540106291566</v>
      </c>
      <c r="K110">
        <v>0.15277486007428401</v>
      </c>
      <c r="L110">
        <v>0.15402510855570201</v>
      </c>
      <c r="M110">
        <v>0.15525782653463599</v>
      </c>
      <c r="N110">
        <v>0.156425761705516</v>
      </c>
      <c r="O110">
        <v>0.157583927284069</v>
      </c>
      <c r="P110">
        <v>0.15870795055261699</v>
      </c>
      <c r="Q110">
        <v>0.15991257837084399</v>
      </c>
      <c r="R110">
        <v>0.161161183580146</v>
      </c>
      <c r="S110">
        <v>0.16232987751647099</v>
      </c>
      <c r="T110">
        <v>0.16347497816619699</v>
      </c>
      <c r="U110">
        <v>0.164548521737401</v>
      </c>
      <c r="V110">
        <v>0.16561665874216999</v>
      </c>
      <c r="W110">
        <v>0.16668570765844101</v>
      </c>
      <c r="X110">
        <v>0.16772510145161401</v>
      </c>
      <c r="Y110">
        <v>0.16872726595562401</v>
      </c>
      <c r="Z110">
        <v>0.16971577308462399</v>
      </c>
      <c r="AA110">
        <v>0.17068526854732999</v>
      </c>
      <c r="AB110">
        <v>0.17163636183681399</v>
      </c>
      <c r="AC110">
        <v>0.172568978426824</v>
      </c>
      <c r="AD110">
        <v>0.17348119100430001</v>
      </c>
      <c r="AE110">
        <v>0.17436997181053701</v>
      </c>
      <c r="AF110">
        <v>0.175239111471794</v>
      </c>
      <c r="AG110">
        <v>0.176094882773353</v>
      </c>
      <c r="AH110">
        <v>0.176935524641993</v>
      </c>
      <c r="AI110">
        <v>0.177746347388579</v>
      </c>
    </row>
    <row r="111" spans="1:35" x14ac:dyDescent="0.45">
      <c r="A111" t="s">
        <v>12</v>
      </c>
      <c r="B111">
        <v>2.0125381728430401E-2</v>
      </c>
      <c r="C111">
        <v>2.0180039151312199E-2</v>
      </c>
      <c r="D111">
        <v>2.02470719341672E-2</v>
      </c>
      <c r="E111">
        <v>2.0310047301249901E-2</v>
      </c>
      <c r="F111">
        <v>2.0410811911644299E-2</v>
      </c>
      <c r="G111">
        <v>2.0512049905137299E-2</v>
      </c>
      <c r="H111">
        <v>2.06129278271052E-2</v>
      </c>
      <c r="I111">
        <v>2.0713520288223E-2</v>
      </c>
      <c r="J111">
        <v>2.0812104771244899E-2</v>
      </c>
      <c r="K111">
        <v>2.0908151471802E-2</v>
      </c>
      <c r="L111">
        <v>2.1004581199912699E-2</v>
      </c>
      <c r="M111">
        <v>2.10977764741937E-2</v>
      </c>
      <c r="N111">
        <v>2.1181657225181401E-2</v>
      </c>
      <c r="O111">
        <v>2.1262898933099399E-2</v>
      </c>
      <c r="P111">
        <v>2.1338844507483998E-2</v>
      </c>
      <c r="Q111">
        <v>2.1422428917020599E-2</v>
      </c>
      <c r="R111">
        <v>2.15105711826299E-2</v>
      </c>
      <c r="S111">
        <v>2.15876173035058E-2</v>
      </c>
      <c r="T111">
        <v>2.1660006234476999E-2</v>
      </c>
      <c r="U111">
        <v>2.1723187331808301E-2</v>
      </c>
      <c r="V111">
        <v>2.1783876909290699E-2</v>
      </c>
      <c r="W111">
        <v>2.1843869737346901E-2</v>
      </c>
      <c r="X111">
        <v>2.18986497250825E-2</v>
      </c>
      <c r="Y111">
        <v>2.1946899920930699E-2</v>
      </c>
      <c r="Z111">
        <v>2.1992754815942098E-2</v>
      </c>
      <c r="AA111">
        <v>2.20351349556374E-2</v>
      </c>
      <c r="AB111">
        <v>2.2074185580735699E-2</v>
      </c>
      <c r="AC111">
        <v>2.21100681432315E-2</v>
      </c>
      <c r="AD111">
        <v>2.2142420778536301E-2</v>
      </c>
      <c r="AE111">
        <v>2.2170829111055099E-2</v>
      </c>
      <c r="AF111">
        <v>2.2196005911202601E-2</v>
      </c>
      <c r="AG111">
        <v>2.2218584732642599E-2</v>
      </c>
      <c r="AH111">
        <v>2.2238502287483801E-2</v>
      </c>
      <c r="AI111">
        <v>2.22540303590529E-2</v>
      </c>
    </row>
    <row r="112" spans="1:35" x14ac:dyDescent="0.45">
      <c r="A112" t="s">
        <v>14</v>
      </c>
      <c r="B112" s="2">
        <v>7.3598131527834404E-4</v>
      </c>
      <c r="C112" s="2">
        <v>7.0633610758761905E-4</v>
      </c>
      <c r="D112" s="2">
        <v>6.7602178944629996E-4</v>
      </c>
      <c r="E112" s="2">
        <v>6.4510032376230702E-4</v>
      </c>
      <c r="F112" s="2">
        <v>6.5054993787031401E-4</v>
      </c>
      <c r="G112" s="2">
        <v>6.5605147877087304E-4</v>
      </c>
      <c r="H112" s="2">
        <v>6.6158007418067695E-4</v>
      </c>
      <c r="I112" s="2">
        <v>6.6713816805834996E-4</v>
      </c>
      <c r="J112" s="2">
        <v>6.7266864523404498E-4</v>
      </c>
      <c r="K112" s="2">
        <v>6.78153935444343E-4</v>
      </c>
      <c r="L112" s="2">
        <v>6.8369145412783402E-4</v>
      </c>
      <c r="M112" s="2">
        <v>6.8916005284278404E-4</v>
      </c>
      <c r="N112" s="2">
        <v>6.9435760930011301E-4</v>
      </c>
      <c r="O112" s="2">
        <v>6.9950644537636396E-4</v>
      </c>
      <c r="P112" s="2">
        <v>7.04515964046649E-4</v>
      </c>
      <c r="Q112" s="2">
        <v>7.0982565336149802E-4</v>
      </c>
      <c r="R112" s="2">
        <v>7.1532954727092303E-4</v>
      </c>
      <c r="S112" s="2">
        <v>7.2050109533659497E-4</v>
      </c>
      <c r="T112" s="2">
        <v>7.2555681327404796E-4</v>
      </c>
      <c r="U112" s="2">
        <v>7.3033610503053E-4</v>
      </c>
      <c r="V112" s="2">
        <v>7.3507129459922805E-4</v>
      </c>
      <c r="W112" s="2">
        <v>7.3981899160094496E-4</v>
      </c>
      <c r="X112" s="2">
        <v>7.4442817030133997E-4</v>
      </c>
      <c r="Y112" s="2">
        <v>7.48851590158912E-4</v>
      </c>
      <c r="Z112" s="2">
        <v>7.5322766351736603E-4</v>
      </c>
      <c r="AA112" s="2">
        <v>7.5751852415779702E-4</v>
      </c>
      <c r="AB112" s="2">
        <v>7.6172836316293899E-4</v>
      </c>
      <c r="AC112" s="2">
        <v>7.6586183532314296E-4</v>
      </c>
      <c r="AD112" s="2">
        <v>7.6990494950085605E-4</v>
      </c>
      <c r="AE112" s="2">
        <v>7.7384200540542996E-4</v>
      </c>
      <c r="AF112" s="2">
        <v>7.7769555268189701E-4</v>
      </c>
      <c r="AG112" s="2">
        <v>7.8148825173605702E-4</v>
      </c>
      <c r="AH112" s="2">
        <v>7.8521704393484898E-4</v>
      </c>
      <c r="AI112" s="2">
        <v>7.8881827877116701E-4</v>
      </c>
    </row>
    <row r="113" spans="1:35" x14ac:dyDescent="0.45">
      <c r="A113" t="s">
        <v>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45">
      <c r="A114" t="s">
        <v>20</v>
      </c>
      <c r="B114" s="2">
        <v>1.3536441463667E-3</v>
      </c>
      <c r="C114" s="2">
        <v>1.38136787662691E-3</v>
      </c>
      <c r="D114" s="2">
        <v>1.4092913742444299E-3</v>
      </c>
      <c r="E114" s="2">
        <v>1.43753488981679E-3</v>
      </c>
      <c r="F114" s="2">
        <v>1.44979390655489E-3</v>
      </c>
      <c r="G114" s="2">
        <v>1.46217289289379E-3</v>
      </c>
      <c r="H114" s="2">
        <v>1.4746122667467899E-3</v>
      </c>
      <c r="I114" s="2">
        <v>1.4871169522609E-3</v>
      </c>
      <c r="J114" s="2">
        <v>1.49956593825163E-3</v>
      </c>
      <c r="K114" s="2">
        <v>1.5119209926355999E-3</v>
      </c>
      <c r="L114" s="2">
        <v>1.52439734918353E-3</v>
      </c>
      <c r="M114" s="2">
        <v>1.5367272646785899E-3</v>
      </c>
      <c r="N114" s="2">
        <v>1.5484564672243401E-3</v>
      </c>
      <c r="O114" s="2">
        <v>1.56007883494499E-3</v>
      </c>
      <c r="P114" s="2">
        <v>1.57139534585175E-3</v>
      </c>
      <c r="Q114" s="2">
        <v>1.58337818131473E-3</v>
      </c>
      <c r="R114" s="2">
        <v>1.5957963822257901E-3</v>
      </c>
      <c r="S114" s="2">
        <v>1.6074680622563699E-3</v>
      </c>
      <c r="T114" s="2">
        <v>1.61887919867817E-3</v>
      </c>
      <c r="U114" s="2">
        <v>1.62967437688832E-3</v>
      </c>
      <c r="V114" s="2">
        <v>1.6403662473819399E-3</v>
      </c>
      <c r="W114" s="2">
        <v>1.65108566883029E-3</v>
      </c>
      <c r="X114" s="2">
        <v>1.6614924731802099E-3</v>
      </c>
      <c r="Y114" s="2">
        <v>1.6714811475735101E-3</v>
      </c>
      <c r="Z114" s="2">
        <v>1.6813635300574001E-3</v>
      </c>
      <c r="AA114" s="2">
        <v>1.69105670826179E-3</v>
      </c>
      <c r="AB114" s="2">
        <v>1.70056797546331E-3</v>
      </c>
      <c r="AC114" s="2">
        <v>1.70990365074508E-3</v>
      </c>
      <c r="AD114" s="2">
        <v>1.7190358554791301E-3</v>
      </c>
      <c r="AE114" s="2">
        <v>1.7279295537839399E-3</v>
      </c>
      <c r="AF114" s="2">
        <v>1.73663765828642E-3</v>
      </c>
      <c r="AG114" s="2">
        <v>1.7452110506062601E-3</v>
      </c>
      <c r="AH114" s="2">
        <v>1.7536419915590001E-3</v>
      </c>
      <c r="AI114" s="2">
        <v>1.7617881371275099E-3</v>
      </c>
    </row>
    <row r="115" spans="1:35" x14ac:dyDescent="0.45">
      <c r="A115" t="s">
        <v>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45">
      <c r="A116" t="s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45">
      <c r="A117" t="s">
        <v>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9" spans="1:35" x14ac:dyDescent="0.45">
      <c r="A119" s="1" t="s">
        <v>38</v>
      </c>
    </row>
    <row r="120" spans="1:35" x14ac:dyDescent="0.45">
      <c r="A120" t="s">
        <v>13</v>
      </c>
      <c r="B120" s="2">
        <v>6.7261300680808503E-3</v>
      </c>
      <c r="C120" s="2">
        <v>6.5537258764069503E-3</v>
      </c>
      <c r="D120" s="2">
        <v>6.3871633772529298E-3</v>
      </c>
      <c r="E120" s="2">
        <v>6.2107369465840799E-3</v>
      </c>
      <c r="F120" s="2">
        <v>6.1368651855528804E-3</v>
      </c>
      <c r="G120" s="2">
        <v>6.0530914779724099E-3</v>
      </c>
      <c r="H120" s="2">
        <v>5.9701411011053602E-3</v>
      </c>
      <c r="I120" s="2">
        <v>5.8889782742322502E-3</v>
      </c>
      <c r="J120" s="2">
        <v>5.8115470369206803E-3</v>
      </c>
      <c r="K120" s="2">
        <v>5.7388679140725502E-3</v>
      </c>
      <c r="L120" s="2">
        <v>5.6721720616800001E-3</v>
      </c>
      <c r="M120" s="2">
        <v>5.6108523052311897E-3</v>
      </c>
      <c r="N120" s="2">
        <v>5.5536243196160203E-3</v>
      </c>
      <c r="O120" s="2">
        <v>5.50216201643917E-3</v>
      </c>
      <c r="P120" s="2">
        <v>5.4559850120586501E-3</v>
      </c>
      <c r="Q120" s="2">
        <v>5.41837794188447E-3</v>
      </c>
      <c r="R120" s="2">
        <v>5.38885257676734E-3</v>
      </c>
      <c r="S120" s="2">
        <v>5.3639185043898299E-3</v>
      </c>
      <c r="T120" s="2">
        <v>5.3452544947863697E-3</v>
      </c>
      <c r="U120" s="2">
        <v>5.3316958649543902E-3</v>
      </c>
      <c r="V120" s="2">
        <v>5.3246241728672197E-3</v>
      </c>
      <c r="W120" s="2">
        <v>5.3240174516766799E-3</v>
      </c>
      <c r="X120" s="2">
        <v>5.3281612225972797E-3</v>
      </c>
      <c r="Y120" s="2">
        <v>5.3359641896464404E-3</v>
      </c>
      <c r="Z120" s="2">
        <v>5.3475681673394301E-3</v>
      </c>
      <c r="AA120" s="2">
        <v>5.3618778825217303E-3</v>
      </c>
      <c r="AB120" s="2">
        <v>5.3781562107202297E-3</v>
      </c>
      <c r="AC120" s="2">
        <v>5.3957553157038401E-3</v>
      </c>
      <c r="AD120" s="2">
        <v>5.4140303251352601E-3</v>
      </c>
      <c r="AE120" s="2">
        <v>5.4324402100736201E-3</v>
      </c>
      <c r="AF120" s="2">
        <v>5.4508377848818696E-3</v>
      </c>
      <c r="AG120" s="2">
        <v>5.4691474611639999E-3</v>
      </c>
      <c r="AH120" s="2">
        <v>5.48718693229386E-3</v>
      </c>
      <c r="AI120" s="2">
        <v>5.5044179209065803E-3</v>
      </c>
    </row>
    <row r="121" spans="1:35" x14ac:dyDescent="0.45">
      <c r="A121" t="s">
        <v>12</v>
      </c>
      <c r="B121">
        <v>0.233137349951443</v>
      </c>
      <c r="C121">
        <v>0.22678805828590401</v>
      </c>
      <c r="D121">
        <v>0.220690431790802</v>
      </c>
      <c r="E121">
        <v>0.21415639506762099</v>
      </c>
      <c r="F121">
        <v>0.21098087369903701</v>
      </c>
      <c r="G121">
        <v>0.20733179581817501</v>
      </c>
      <c r="H121">
        <v>0.20366583607198099</v>
      </c>
      <c r="I121">
        <v>0.20007432203818101</v>
      </c>
      <c r="J121">
        <v>0.19663821296153799</v>
      </c>
      <c r="K121">
        <v>0.193389127471226</v>
      </c>
      <c r="L121">
        <v>0.19036067444986299</v>
      </c>
      <c r="M121">
        <v>0.187528335377492</v>
      </c>
      <c r="N121">
        <v>0.18484665115861201</v>
      </c>
      <c r="O121">
        <v>0.182370483335206</v>
      </c>
      <c r="P121">
        <v>0.18008390535052199</v>
      </c>
      <c r="Q121">
        <v>0.17809502981237099</v>
      </c>
      <c r="R121">
        <v>0.17638603992066201</v>
      </c>
      <c r="S121">
        <v>0.17483864613188299</v>
      </c>
      <c r="T121">
        <v>0.173505786994716</v>
      </c>
      <c r="U121">
        <v>0.17234658020565999</v>
      </c>
      <c r="V121">
        <v>0.171405190020504</v>
      </c>
      <c r="W121">
        <v>0.17068031420317301</v>
      </c>
      <c r="X121">
        <v>0.170115227499193</v>
      </c>
      <c r="Y121">
        <v>0.169674816790129</v>
      </c>
      <c r="Z121">
        <v>0.16936513794628699</v>
      </c>
      <c r="AA121">
        <v>0.16915152778526199</v>
      </c>
      <c r="AB121">
        <v>0.16901103590157501</v>
      </c>
      <c r="AC121">
        <v>0.16892350966765801</v>
      </c>
      <c r="AD121">
        <v>0.16886855197900499</v>
      </c>
      <c r="AE121">
        <v>0.16882891394684199</v>
      </c>
      <c r="AF121">
        <v>0.16880007776663</v>
      </c>
      <c r="AG121">
        <v>0.16877971837935599</v>
      </c>
      <c r="AH121">
        <v>0.16876196333808699</v>
      </c>
      <c r="AI121">
        <v>0.168729148359758</v>
      </c>
    </row>
    <row r="122" spans="1:35" x14ac:dyDescent="0.45">
      <c r="A122" t="s">
        <v>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45">
      <c r="A123" t="s">
        <v>19</v>
      </c>
      <c r="B123">
        <v>1.0985318731734601E-2</v>
      </c>
      <c r="C123">
        <v>1.06920995377968E-2</v>
      </c>
      <c r="D123">
        <v>1.04184063043059E-2</v>
      </c>
      <c r="E123">
        <v>1.01367723930393E-2</v>
      </c>
      <c r="F123">
        <v>1.00291041758861E-2</v>
      </c>
      <c r="G123" s="2">
        <v>9.9100758950907402E-3</v>
      </c>
      <c r="H123" s="2">
        <v>9.7953866808000792E-3</v>
      </c>
      <c r="I123" s="2">
        <v>9.6848308640260505E-3</v>
      </c>
      <c r="J123" s="2">
        <v>9.5803468815274292E-3</v>
      </c>
      <c r="K123" s="2">
        <v>9.4826894631673195E-3</v>
      </c>
      <c r="L123" s="2">
        <v>9.3932346262811592E-3</v>
      </c>
      <c r="M123" s="2">
        <v>9.3105732067910296E-3</v>
      </c>
      <c r="N123" s="2">
        <v>9.2323327442000499E-3</v>
      </c>
      <c r="O123" s="2">
        <v>9.1613204194100697E-3</v>
      </c>
      <c r="P123" s="2">
        <v>9.0968720540444293E-3</v>
      </c>
      <c r="Q123" s="2">
        <v>9.0447012734796908E-3</v>
      </c>
      <c r="R123" s="2">
        <v>9.0042445714964402E-3</v>
      </c>
      <c r="S123" s="2">
        <v>8.9698982654623505E-3</v>
      </c>
      <c r="T123" s="2">
        <v>8.9447174666781402E-3</v>
      </c>
      <c r="U123" s="2">
        <v>8.9269573889070499E-3</v>
      </c>
      <c r="V123" s="2">
        <v>8.9191124253356902E-3</v>
      </c>
      <c r="W123" s="2">
        <v>8.9212990353676001E-3</v>
      </c>
      <c r="X123" s="2">
        <v>8.9307636110337006E-3</v>
      </c>
      <c r="Y123" s="2">
        <v>8.9457899315898894E-3</v>
      </c>
      <c r="Z123" s="2">
        <v>8.96671707242753E-3</v>
      </c>
      <c r="AA123" s="2">
        <v>8.9917996299122595E-3</v>
      </c>
      <c r="AB123" s="2">
        <v>9.0198800383307198E-3</v>
      </c>
      <c r="AC123" s="2">
        <v>9.0499434606689695E-3</v>
      </c>
      <c r="AD123" s="2">
        <v>9.0809674008731703E-3</v>
      </c>
      <c r="AE123" s="2">
        <v>9.1120927113854406E-3</v>
      </c>
      <c r="AF123" s="2">
        <v>9.1431097194699697E-3</v>
      </c>
      <c r="AG123" s="2">
        <v>9.1739190842410195E-3</v>
      </c>
      <c r="AH123" s="2">
        <v>9.2042371437084502E-3</v>
      </c>
      <c r="AI123" s="2">
        <v>9.2331750576616495E-3</v>
      </c>
    </row>
    <row r="124" spans="1:35" x14ac:dyDescent="0.45">
      <c r="A124" t="s">
        <v>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45">
      <c r="A125" t="s">
        <v>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45">
      <c r="A126" t="s">
        <v>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45">
      <c r="A127" t="s">
        <v>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9" spans="1:35" x14ac:dyDescent="0.45">
      <c r="A129" s="1" t="s">
        <v>70</v>
      </c>
      <c r="B129" s="1">
        <f>SUM(B7:B127)</f>
        <v>35321847607280.117</v>
      </c>
      <c r="C129" s="1">
        <f t="shared" ref="C129:AI129" si="0">SUM(C7:C127)</f>
        <v>35321847607280.117</v>
      </c>
      <c r="D129" s="1">
        <f t="shared" si="0"/>
        <v>35321847607280.109</v>
      </c>
      <c r="E129" s="1">
        <f t="shared" si="0"/>
        <v>35510611519582.078</v>
      </c>
      <c r="F129" s="1">
        <f t="shared" si="0"/>
        <v>35692186113493.266</v>
      </c>
      <c r="G129" s="1">
        <f t="shared" si="0"/>
        <v>35847263434859.453</v>
      </c>
      <c r="H129" s="1">
        <f t="shared" si="0"/>
        <v>35974427181978.672</v>
      </c>
      <c r="I129" s="1">
        <f t="shared" si="0"/>
        <v>36096470194317.117</v>
      </c>
      <c r="J129" s="1">
        <f t="shared" si="0"/>
        <v>36208928538297.242</v>
      </c>
      <c r="K129" s="1">
        <f t="shared" si="0"/>
        <v>36320452272876.086</v>
      </c>
      <c r="L129" s="1">
        <f t="shared" si="0"/>
        <v>36446309739868.727</v>
      </c>
      <c r="M129" s="1">
        <f t="shared" si="0"/>
        <v>36575329174696.711</v>
      </c>
      <c r="N129" s="1">
        <f t="shared" si="0"/>
        <v>36689263848684.336</v>
      </c>
      <c r="O129" s="1">
        <f t="shared" si="0"/>
        <v>36832037384447.383</v>
      </c>
      <c r="P129" s="1">
        <f t="shared" si="0"/>
        <v>36980553677291.68</v>
      </c>
      <c r="Q129" s="1">
        <f t="shared" si="0"/>
        <v>37139308964826.586</v>
      </c>
      <c r="R129" s="1">
        <f t="shared" si="0"/>
        <v>37297141380926.094</v>
      </c>
      <c r="S129" s="1">
        <f t="shared" si="0"/>
        <v>37494768038106.367</v>
      </c>
      <c r="T129" s="1">
        <f t="shared" si="0"/>
        <v>37707535510425.117</v>
      </c>
      <c r="U129" s="1">
        <f t="shared" si="0"/>
        <v>37942859057906.227</v>
      </c>
      <c r="V129" s="1">
        <f t="shared" si="0"/>
        <v>38228061150171</v>
      </c>
      <c r="W129" s="1">
        <f t="shared" si="0"/>
        <v>38527446885983.188</v>
      </c>
      <c r="X129" s="1">
        <f t="shared" si="0"/>
        <v>38843022515749.594</v>
      </c>
      <c r="Y129" s="1">
        <f t="shared" si="0"/>
        <v>39160953080557.977</v>
      </c>
      <c r="Z129" s="1">
        <f t="shared" si="0"/>
        <v>39304917265732.352</v>
      </c>
      <c r="AA129" s="1">
        <f t="shared" si="0"/>
        <v>39437012989952.023</v>
      </c>
      <c r="AB129" s="1">
        <f t="shared" si="0"/>
        <v>39562953978168.195</v>
      </c>
      <c r="AC129" s="1">
        <f t="shared" si="0"/>
        <v>39655497699732.531</v>
      </c>
      <c r="AD129" s="1">
        <f t="shared" si="0"/>
        <v>39731730966735.625</v>
      </c>
      <c r="AE129" s="1">
        <f t="shared" si="0"/>
        <v>39797053618911.555</v>
      </c>
      <c r="AF129" s="1">
        <f t="shared" si="0"/>
        <v>39858224206436.602</v>
      </c>
      <c r="AG129" s="1">
        <f t="shared" si="0"/>
        <v>39917595146805.734</v>
      </c>
      <c r="AH129" s="1">
        <f t="shared" si="0"/>
        <v>39974352342465.516</v>
      </c>
      <c r="AI129" s="1">
        <f t="shared" si="0"/>
        <v>40029553854869.695</v>
      </c>
    </row>
    <row r="147" spans="1:1" x14ac:dyDescent="0.45">
      <c r="A147" t="s"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AI49"/>
  <sheetViews>
    <sheetView zoomScale="85" zoomScaleNormal="85" workbookViewId="0">
      <selection activeCell="B38" sqref="B38"/>
    </sheetView>
  </sheetViews>
  <sheetFormatPr defaultColWidth="9.06640625" defaultRowHeight="14.25" x14ac:dyDescent="0.45"/>
  <cols>
    <col min="1" max="1" width="26.53125" customWidth="1"/>
    <col min="2" max="10" width="10.46484375" bestFit="1" customWidth="1"/>
    <col min="11" max="35" width="8.73046875" customWidth="1"/>
    <col min="36" max="16384" width="9.06640625" style="42"/>
  </cols>
  <sheetData>
    <row r="1" spans="1:35" x14ac:dyDescent="0.45">
      <c r="A1" s="1" t="s">
        <v>68</v>
      </c>
    </row>
    <row r="2" spans="1:35" x14ac:dyDescent="0.45">
      <c r="A2" t="s">
        <v>65</v>
      </c>
    </row>
    <row r="4" spans="1:35" x14ac:dyDescent="0.45">
      <c r="A4" t="s">
        <v>464</v>
      </c>
    </row>
    <row r="6" spans="1:35" x14ac:dyDescent="0.45">
      <c r="B6" s="1">
        <v>2017</v>
      </c>
      <c r="C6" s="1">
        <v>2018</v>
      </c>
      <c r="D6" s="1">
        <v>2019</v>
      </c>
      <c r="E6" s="1">
        <v>2020</v>
      </c>
      <c r="F6" s="1">
        <v>2021</v>
      </c>
      <c r="G6" s="1">
        <v>2022</v>
      </c>
      <c r="H6" s="1">
        <v>2023</v>
      </c>
      <c r="I6" s="1">
        <v>2024</v>
      </c>
      <c r="J6" s="1">
        <v>2025</v>
      </c>
      <c r="K6" s="1">
        <v>2026</v>
      </c>
      <c r="L6" s="1">
        <v>2027</v>
      </c>
      <c r="M6" s="1">
        <v>2028</v>
      </c>
      <c r="N6" s="1">
        <v>2029</v>
      </c>
      <c r="O6" s="1">
        <v>2030</v>
      </c>
      <c r="P6" s="1">
        <v>2031</v>
      </c>
      <c r="Q6" s="1">
        <v>2032</v>
      </c>
      <c r="R6" s="1">
        <v>2033</v>
      </c>
      <c r="S6" s="1">
        <v>2034</v>
      </c>
      <c r="T6" s="1">
        <v>2035</v>
      </c>
      <c r="U6" s="1">
        <v>2036</v>
      </c>
      <c r="V6" s="1">
        <v>2037</v>
      </c>
      <c r="W6" s="1">
        <v>2038</v>
      </c>
      <c r="X6" s="1">
        <v>2039</v>
      </c>
      <c r="Y6" s="1">
        <v>2040</v>
      </c>
      <c r="Z6" s="1">
        <v>2041</v>
      </c>
      <c r="AA6" s="1">
        <v>2042</v>
      </c>
      <c r="AB6" s="1">
        <v>2043</v>
      </c>
      <c r="AC6" s="1">
        <v>2044</v>
      </c>
      <c r="AD6" s="1">
        <v>2045</v>
      </c>
      <c r="AE6" s="1">
        <v>2046</v>
      </c>
      <c r="AF6" s="1">
        <v>2047</v>
      </c>
      <c r="AG6" s="1">
        <v>2048</v>
      </c>
      <c r="AH6" s="1">
        <v>2049</v>
      </c>
      <c r="AI6" s="1">
        <v>2050</v>
      </c>
    </row>
    <row r="7" spans="1:35" x14ac:dyDescent="0.45">
      <c r="A7" s="1" t="s">
        <v>13</v>
      </c>
    </row>
    <row r="8" spans="1:35" x14ac:dyDescent="0.45">
      <c r="A8" s="8" t="s">
        <v>9</v>
      </c>
      <c r="B8" s="8">
        <v>4.8347363304249999E-3</v>
      </c>
      <c r="C8" s="8">
        <v>4.8570714828220004E-3</v>
      </c>
      <c r="D8" s="8">
        <v>4.8716381938519997E-3</v>
      </c>
      <c r="E8" s="8">
        <v>4.877873154117E-3</v>
      </c>
      <c r="F8" s="8">
        <v>4.8783217543749997E-3</v>
      </c>
      <c r="G8" s="8">
        <v>4.8711675359600004E-3</v>
      </c>
      <c r="H8" s="8">
        <v>4.853354567514E-3</v>
      </c>
      <c r="I8" s="8">
        <v>4.8187167089000001E-3</v>
      </c>
      <c r="J8" s="8">
        <v>4.8133900260560001E-3</v>
      </c>
      <c r="K8" s="8">
        <v>4.7748135423640002E-3</v>
      </c>
      <c r="L8" s="8">
        <v>4.6972146035940002E-3</v>
      </c>
      <c r="M8" s="8">
        <v>4.5822938451960003E-3</v>
      </c>
      <c r="N8" s="8">
        <v>4.4397767967369996E-3</v>
      </c>
      <c r="O8" s="8">
        <v>4.2830927919329997E-3</v>
      </c>
      <c r="P8" s="8">
        <v>4.1241875751910004E-3</v>
      </c>
      <c r="Q8" s="8">
        <v>3.9711211339909999E-3</v>
      </c>
      <c r="R8" s="8">
        <v>3.8282924799109999E-3</v>
      </c>
      <c r="S8" s="8">
        <v>3.697662638019E-3</v>
      </c>
      <c r="T8" s="8">
        <v>3.579730613467E-3</v>
      </c>
      <c r="U8" s="8">
        <v>3.4743573498500001E-3</v>
      </c>
      <c r="V8" s="8">
        <v>3.3810878072289999E-3</v>
      </c>
      <c r="W8" s="8">
        <v>3.2993911804270002E-3</v>
      </c>
      <c r="X8" s="8">
        <v>3.2287284857300002E-3</v>
      </c>
      <c r="Y8" s="8">
        <v>3.1685452954789998E-3</v>
      </c>
      <c r="Z8" s="8">
        <v>3.1182388616100001E-3</v>
      </c>
      <c r="AA8" s="8">
        <v>3.0771609994650001E-3</v>
      </c>
      <c r="AB8" s="8">
        <v>3.0445572872859999E-3</v>
      </c>
      <c r="AC8" s="8">
        <v>3.0196088894500002E-3</v>
      </c>
      <c r="AD8" s="8">
        <v>3.00142211726E-3</v>
      </c>
      <c r="AE8" s="8">
        <v>2.9890769652809999E-3</v>
      </c>
      <c r="AF8" s="8">
        <v>2.9816617801110001E-3</v>
      </c>
      <c r="AG8" s="8">
        <v>2.9783223032960001E-3</v>
      </c>
      <c r="AH8" s="8">
        <v>2.9782935441339999E-3</v>
      </c>
      <c r="AI8" s="8">
        <v>2.980927652873E-3</v>
      </c>
    </row>
    <row r="9" spans="1:35" x14ac:dyDescent="0.45">
      <c r="A9" t="s">
        <v>10</v>
      </c>
      <c r="B9">
        <v>5.3020110394539997E-3</v>
      </c>
      <c r="C9">
        <v>5.3563037738490003E-3</v>
      </c>
      <c r="D9">
        <v>5.4038677126370003E-3</v>
      </c>
      <c r="E9">
        <v>5.4024422288510001E-3</v>
      </c>
      <c r="F9">
        <v>5.3582971496960001E-3</v>
      </c>
      <c r="G9">
        <v>5.2755178986470001E-3</v>
      </c>
      <c r="H9">
        <v>5.1596001875199998E-3</v>
      </c>
      <c r="I9">
        <v>5.0163618188389996E-3</v>
      </c>
      <c r="J9">
        <v>4.8777795317740003E-3</v>
      </c>
      <c r="K9">
        <v>4.7225500729449997E-3</v>
      </c>
      <c r="L9">
        <v>4.5559572933369999E-3</v>
      </c>
      <c r="M9">
        <v>4.3824761972790002E-3</v>
      </c>
      <c r="N9">
        <v>4.2057114694889998E-3</v>
      </c>
      <c r="O9">
        <v>4.0284028758899998E-3</v>
      </c>
      <c r="P9">
        <v>3.852700680159E-3</v>
      </c>
      <c r="Q9">
        <v>3.6802903350599998E-3</v>
      </c>
      <c r="R9">
        <v>3.5126382857990001E-3</v>
      </c>
      <c r="S9">
        <v>3.3510181030150001E-3</v>
      </c>
      <c r="T9">
        <v>3.1966105340530001E-3</v>
      </c>
      <c r="U9">
        <v>3.0613836393970002E-3</v>
      </c>
      <c r="V9">
        <v>2.9428454756300002E-3</v>
      </c>
      <c r="W9">
        <v>2.8390629442329998E-3</v>
      </c>
      <c r="X9">
        <v>2.7484584354869998E-3</v>
      </c>
      <c r="Y9">
        <v>2.66970870542E-3</v>
      </c>
      <c r="Z9">
        <v>2.6016351976449999E-3</v>
      </c>
      <c r="AA9">
        <v>2.5432116789770001E-3</v>
      </c>
      <c r="AB9">
        <v>2.4935175601999999E-3</v>
      </c>
      <c r="AC9">
        <v>2.4517331267080002E-3</v>
      </c>
      <c r="AD9">
        <v>2.4171154601399999E-3</v>
      </c>
      <c r="AE9">
        <v>2.3890183325189999E-3</v>
      </c>
      <c r="AF9">
        <v>2.3668438965060001E-3</v>
      </c>
      <c r="AG9">
        <v>2.3500574780290001E-3</v>
      </c>
      <c r="AH9">
        <v>2.33816691592E-3</v>
      </c>
      <c r="AI9">
        <v>2.330701566604E-3</v>
      </c>
    </row>
    <row r="10" spans="1:35" x14ac:dyDescent="0.45">
      <c r="A10" t="s">
        <v>22</v>
      </c>
      <c r="B10">
        <v>8.4487835413429996E-2</v>
      </c>
      <c r="C10">
        <v>8.4382229702979997E-2</v>
      </c>
      <c r="D10">
        <v>8.4088005472302996E-2</v>
      </c>
      <c r="E10">
        <v>8.3563192556811994E-2</v>
      </c>
      <c r="F10">
        <v>8.2875603566145997E-2</v>
      </c>
      <c r="G10">
        <v>8.2092241543156003E-2</v>
      </c>
      <c r="H10">
        <v>8.1305888983570995E-2</v>
      </c>
      <c r="I10">
        <v>8.0561048735051002E-2</v>
      </c>
      <c r="J10">
        <v>8.0300925525686004E-2</v>
      </c>
      <c r="K10">
        <v>8.0101717486836005E-2</v>
      </c>
      <c r="L10">
        <v>7.9959809532528001E-2</v>
      </c>
      <c r="M10">
        <v>7.9869577141903E-2</v>
      </c>
      <c r="N10">
        <v>7.9825839324995998E-2</v>
      </c>
      <c r="O10">
        <v>7.9827507807836998E-2</v>
      </c>
      <c r="P10">
        <v>7.9873721964106997E-2</v>
      </c>
      <c r="Q10">
        <v>7.9965942394614006E-2</v>
      </c>
      <c r="R10">
        <v>8.0107546381733993E-2</v>
      </c>
      <c r="S10">
        <v>8.0302743738067006E-2</v>
      </c>
      <c r="T10">
        <v>8.0555723122269995E-2</v>
      </c>
      <c r="U10">
        <v>8.0869431216246998E-2</v>
      </c>
      <c r="V10">
        <v>8.1245167638561003E-2</v>
      </c>
      <c r="W10">
        <v>8.1682062641762004E-2</v>
      </c>
      <c r="X10">
        <v>8.2177328947112993E-2</v>
      </c>
      <c r="Y10">
        <v>8.2726472028226999E-2</v>
      </c>
      <c r="Z10">
        <v>8.3323904306860999E-2</v>
      </c>
      <c r="AA10">
        <v>8.3963504577269005E-2</v>
      </c>
      <c r="AB10">
        <v>8.4639155781186998E-2</v>
      </c>
      <c r="AC10">
        <v>8.5345106327272005E-2</v>
      </c>
      <c r="AD10">
        <v>8.6076286604529997E-2</v>
      </c>
      <c r="AE10">
        <v>8.6828313825704995E-2</v>
      </c>
      <c r="AF10">
        <v>8.7597532937253003E-2</v>
      </c>
      <c r="AG10">
        <v>8.8380854550911006E-2</v>
      </c>
      <c r="AH10">
        <v>8.9175767855339996E-2</v>
      </c>
      <c r="AI10">
        <v>8.9980181816512003E-2</v>
      </c>
    </row>
    <row r="11" spans="1:35" x14ac:dyDescent="0.45">
      <c r="A11" t="s">
        <v>16</v>
      </c>
      <c r="B11">
        <v>0.13016100556183099</v>
      </c>
      <c r="C11">
        <v>0.12893449039577901</v>
      </c>
      <c r="D11">
        <v>0.12769872103840199</v>
      </c>
      <c r="E11">
        <v>0.126334795958745</v>
      </c>
      <c r="F11">
        <v>0.124868756877228</v>
      </c>
      <c r="G11">
        <v>0.12311489069051799</v>
      </c>
      <c r="H11">
        <v>0.12085958957090399</v>
      </c>
      <c r="I11">
        <v>0.11787432197335899</v>
      </c>
      <c r="J11">
        <v>0.11401635494562</v>
      </c>
      <c r="K11">
        <v>0.10923888598293</v>
      </c>
      <c r="L11">
        <v>0.103627772339266</v>
      </c>
      <c r="M11">
        <v>9.7399788531182002E-2</v>
      </c>
      <c r="N11">
        <v>9.0866407396757998E-2</v>
      </c>
      <c r="O11">
        <v>8.4370017797321006E-2</v>
      </c>
      <c r="P11">
        <v>7.8375639861857999E-2</v>
      </c>
      <c r="Q11">
        <v>7.3052567801155002E-2</v>
      </c>
      <c r="R11">
        <v>6.8483904558511999E-2</v>
      </c>
      <c r="S11">
        <v>6.4680174963261006E-2</v>
      </c>
      <c r="T11">
        <v>6.1602510141778997E-2</v>
      </c>
      <c r="U11">
        <v>5.9183902538730002E-2</v>
      </c>
      <c r="V11">
        <v>5.7344592731766002E-2</v>
      </c>
      <c r="W11">
        <v>5.6002177814251E-2</v>
      </c>
      <c r="X11">
        <v>5.5077246109344002E-2</v>
      </c>
      <c r="Y11">
        <v>5.4496317818074E-2</v>
      </c>
      <c r="Z11">
        <v>5.4193236075035997E-2</v>
      </c>
      <c r="AA11">
        <v>5.4109906609095003E-2</v>
      </c>
      <c r="AB11">
        <v>5.4196540533900002E-2</v>
      </c>
      <c r="AC11">
        <v>5.4411568204631999E-2</v>
      </c>
      <c r="AD11">
        <v>5.4721294915282999E-2</v>
      </c>
      <c r="AE11">
        <v>5.5099302358365E-2</v>
      </c>
      <c r="AF11">
        <v>5.5525378260264997E-2</v>
      </c>
      <c r="AG11">
        <v>5.5984659134378001E-2</v>
      </c>
      <c r="AH11">
        <v>5.6466433881156998E-2</v>
      </c>
      <c r="AI11">
        <v>5.6963214402327003E-2</v>
      </c>
    </row>
    <row r="12" spans="1:35" x14ac:dyDescent="0.45">
      <c r="A12" s="8" t="s">
        <v>18</v>
      </c>
      <c r="B12" s="8">
        <v>3.0494604058162001E-2</v>
      </c>
      <c r="C12" s="8">
        <v>3.0877570225157001E-2</v>
      </c>
      <c r="D12" s="8">
        <v>3.1137324091077001E-2</v>
      </c>
      <c r="E12" s="8">
        <v>3.1209209085822E-2</v>
      </c>
      <c r="F12" s="8">
        <v>3.1089606154163001E-2</v>
      </c>
      <c r="G12" s="8">
        <v>3.0832050308921E-2</v>
      </c>
      <c r="H12" s="8">
        <v>3.0516003528024999E-2</v>
      </c>
      <c r="I12" s="8">
        <v>3.0188457413799E-2</v>
      </c>
      <c r="J12" s="8">
        <v>2.9874673216559001E-2</v>
      </c>
      <c r="K12" s="8">
        <v>2.9583950199159E-2</v>
      </c>
      <c r="L12" s="8">
        <v>2.9324429813946E-2</v>
      </c>
      <c r="M12" s="8">
        <v>2.9104203571189001E-2</v>
      </c>
      <c r="N12" s="8">
        <v>2.8931331100792001E-2</v>
      </c>
      <c r="O12" s="8">
        <v>2.8812942971561999E-2</v>
      </c>
      <c r="P12" s="8">
        <v>2.8753706097997E-2</v>
      </c>
      <c r="Q12" s="8">
        <v>2.8755063569569E-2</v>
      </c>
      <c r="R12" s="8">
        <v>2.8814969579724001E-2</v>
      </c>
      <c r="S12" s="8">
        <v>2.8928369735594001E-2</v>
      </c>
      <c r="T12" s="8">
        <v>2.9088173233193002E-2</v>
      </c>
      <c r="U12" s="8">
        <v>2.9286289740177E-2</v>
      </c>
      <c r="V12" s="8">
        <v>2.9514708964576E-2</v>
      </c>
      <c r="W12" s="8">
        <v>2.9766225147104999E-2</v>
      </c>
      <c r="X12" s="8">
        <v>3.0034800103182002E-2</v>
      </c>
      <c r="Y12" s="8">
        <v>3.0315646953867001E-2</v>
      </c>
      <c r="Z12" s="8">
        <v>3.0605136778685E-2</v>
      </c>
      <c r="AA12" s="8">
        <v>3.0900616321946E-2</v>
      </c>
      <c r="AB12" s="8">
        <v>3.1200206138712001E-2</v>
      </c>
      <c r="AC12" s="8">
        <v>3.1502627971117997E-2</v>
      </c>
      <c r="AD12" s="8">
        <v>3.1807019552704999E-2</v>
      </c>
      <c r="AE12" s="8">
        <v>3.2112778310309002E-2</v>
      </c>
      <c r="AF12" s="8">
        <v>3.2419491775131003E-2</v>
      </c>
      <c r="AG12" s="8">
        <v>3.2726893854681999E-2</v>
      </c>
      <c r="AH12" s="8">
        <v>3.3034819851616E-2</v>
      </c>
      <c r="AI12" s="8">
        <v>3.3343169956529001E-2</v>
      </c>
    </row>
    <row r="13" spans="1:35" x14ac:dyDescent="0.45">
      <c r="A13" s="8" t="s">
        <v>11</v>
      </c>
      <c r="B13" s="8">
        <v>7.1786807888320004E-3</v>
      </c>
      <c r="C13" s="8">
        <v>7.2814669193500001E-3</v>
      </c>
      <c r="D13" s="8">
        <v>7.366271504937E-3</v>
      </c>
      <c r="E13" s="8">
        <v>7.4255406339909999E-3</v>
      </c>
      <c r="F13" s="8">
        <v>7.4610801938639996E-3</v>
      </c>
      <c r="G13" s="8">
        <v>7.478589520936E-3</v>
      </c>
      <c r="H13" s="8">
        <v>7.4874091395549999E-3</v>
      </c>
      <c r="I13" s="8">
        <v>7.4926480940759998E-3</v>
      </c>
      <c r="J13" s="8">
        <v>7.4977519385049998E-3</v>
      </c>
      <c r="K13" s="8">
        <v>7.5038977772390004E-3</v>
      </c>
      <c r="L13" s="8">
        <v>7.5124789641820003E-3</v>
      </c>
      <c r="M13" s="8">
        <v>7.5249936012270003E-3</v>
      </c>
      <c r="N13" s="8">
        <v>7.5430103816989998E-3</v>
      </c>
      <c r="O13" s="8">
        <v>7.5679936067490003E-3</v>
      </c>
      <c r="P13" s="8">
        <v>7.6010227827810004E-3</v>
      </c>
      <c r="Q13" s="8">
        <v>7.6426284555469997E-3</v>
      </c>
      <c r="R13" s="8">
        <v>7.6927124332750001E-3</v>
      </c>
      <c r="S13" s="8">
        <v>7.7506134862000003E-3</v>
      </c>
      <c r="T13" s="8">
        <v>7.8152690729E-3</v>
      </c>
      <c r="U13" s="8">
        <v>7.8854055078560002E-3</v>
      </c>
      <c r="V13" s="8">
        <v>7.9597428134480005E-3</v>
      </c>
      <c r="W13" s="8">
        <v>8.0371369100680004E-3</v>
      </c>
      <c r="X13" s="8">
        <v>8.1166493472409999E-3</v>
      </c>
      <c r="Y13" s="8">
        <v>8.1975682949030002E-3</v>
      </c>
      <c r="Z13" s="8">
        <v>8.2793873125339996E-3</v>
      </c>
      <c r="AA13" s="8">
        <v>8.3617674360929994E-3</v>
      </c>
      <c r="AB13" s="8">
        <v>8.4444963271070005E-3</v>
      </c>
      <c r="AC13" s="8">
        <v>8.5274520486280005E-3</v>
      </c>
      <c r="AD13" s="8">
        <v>8.6105668838110001E-3</v>
      </c>
      <c r="AE13" s="8">
        <v>8.6938010850969999E-3</v>
      </c>
      <c r="AF13" s="8">
        <v>8.7771318049849993E-3</v>
      </c>
      <c r="AG13" s="8">
        <v>8.8605477805530006E-3</v>
      </c>
      <c r="AH13" s="8">
        <v>8.944044159335E-3</v>
      </c>
      <c r="AI13" s="8">
        <v>9.0276190060470003E-3</v>
      </c>
    </row>
    <row r="14" spans="1:35" x14ac:dyDescent="0.45">
      <c r="A14" s="4" t="s">
        <v>17</v>
      </c>
      <c r="B14" s="4">
        <v>3.8385574884830999E-2</v>
      </c>
      <c r="C14" s="4">
        <v>3.8595427600796997E-2</v>
      </c>
      <c r="D14" s="4">
        <v>3.8727459190611997E-2</v>
      </c>
      <c r="E14" s="4">
        <v>3.8757083103075997E-2</v>
      </c>
      <c r="F14" s="4">
        <v>3.8702215232806002E-2</v>
      </c>
      <c r="G14" s="4">
        <v>3.8585136546954002E-2</v>
      </c>
      <c r="H14" s="4">
        <v>3.8440735092630997E-2</v>
      </c>
      <c r="I14" s="4">
        <v>3.8287741643372002E-2</v>
      </c>
      <c r="J14" s="4">
        <v>3.8140627853427998E-2</v>
      </c>
      <c r="K14" s="4">
        <v>3.8004296178997997E-2</v>
      </c>
      <c r="L14" s="4">
        <v>3.7882646553554999E-2</v>
      </c>
      <c r="M14" s="4">
        <v>3.7777849524858999E-2</v>
      </c>
      <c r="N14" s="4">
        <v>3.7690812794889998E-2</v>
      </c>
      <c r="O14" s="4">
        <v>3.7621409245067003E-2</v>
      </c>
      <c r="P14" s="4">
        <v>3.7565571999227998E-2</v>
      </c>
      <c r="Q14" s="4">
        <v>3.7521806648959002E-2</v>
      </c>
      <c r="R14" s="4">
        <v>3.7488266280246998E-2</v>
      </c>
      <c r="S14" s="4">
        <v>3.7463056625512997E-2</v>
      </c>
      <c r="T14" s="4">
        <v>3.7444800350701003E-2</v>
      </c>
      <c r="U14" s="4">
        <v>3.7432710890534002E-2</v>
      </c>
      <c r="V14" s="4">
        <v>3.7426766970544999E-2</v>
      </c>
      <c r="W14" s="4">
        <v>3.7427570731366003E-2</v>
      </c>
      <c r="X14" s="4">
        <v>3.7435990522355002E-2</v>
      </c>
      <c r="Y14" s="4">
        <v>3.7453103472168001E-2</v>
      </c>
      <c r="Z14" s="4">
        <v>3.7493778756359002E-2</v>
      </c>
      <c r="AA14" s="4">
        <v>3.7558158895374998E-2</v>
      </c>
      <c r="AB14" s="4">
        <v>3.7645918074869E-2</v>
      </c>
      <c r="AC14" s="4">
        <v>3.7756358828094E-2</v>
      </c>
      <c r="AD14" s="4">
        <v>3.7888231620882999E-2</v>
      </c>
      <c r="AE14" s="4">
        <v>3.8040206325867999E-2</v>
      </c>
      <c r="AF14" s="4">
        <v>3.8210739066116002E-2</v>
      </c>
      <c r="AG14" s="4">
        <v>3.8398279016420997E-2</v>
      </c>
      <c r="AH14" s="4">
        <v>3.8601364112655003E-2</v>
      </c>
      <c r="AI14" s="4">
        <v>3.8818794612870001E-2</v>
      </c>
    </row>
    <row r="15" spans="1:35" x14ac:dyDescent="0.45">
      <c r="A15" t="s">
        <v>23</v>
      </c>
      <c r="B15">
        <v>8.6835748243972E-2</v>
      </c>
      <c r="C15">
        <v>8.9046746952015005E-2</v>
      </c>
      <c r="D15">
        <v>9.1576452991488005E-2</v>
      </c>
      <c r="E15">
        <v>9.326741708597E-2</v>
      </c>
      <c r="F15">
        <v>9.4171868786889004E-2</v>
      </c>
      <c r="G15">
        <v>9.5027990053333997E-2</v>
      </c>
      <c r="H15">
        <v>9.5860855436825002E-2</v>
      </c>
      <c r="I15">
        <v>9.6658816597227998E-2</v>
      </c>
      <c r="J15">
        <v>9.7448345457151003E-2</v>
      </c>
      <c r="K15">
        <v>9.8208914268378994E-2</v>
      </c>
      <c r="L15">
        <v>9.8939772799575998E-2</v>
      </c>
      <c r="M15">
        <v>9.9640169425694994E-2</v>
      </c>
      <c r="N15">
        <v>0.100309351127976</v>
      </c>
      <c r="O15">
        <v>0.100946563493948</v>
      </c>
      <c r="P15">
        <v>0.101551050717425</v>
      </c>
      <c r="Q15">
        <v>0.102122055598509</v>
      </c>
      <c r="R15">
        <v>0.10265881954358901</v>
      </c>
      <c r="S15">
        <v>0.103160582565342</v>
      </c>
      <c r="T15">
        <v>0.103626583282733</v>
      </c>
      <c r="U15">
        <v>0.104056058921012</v>
      </c>
      <c r="V15">
        <v>0.10444824531171799</v>
      </c>
      <c r="W15">
        <v>0.104802376892677</v>
      </c>
      <c r="X15">
        <v>0.10511768670800201</v>
      </c>
      <c r="Y15">
        <v>0.105393406408094</v>
      </c>
      <c r="Z15">
        <v>0.105628766249639</v>
      </c>
      <c r="AA15">
        <v>0.10582299509561401</v>
      </c>
      <c r="AB15">
        <v>0.105975320415281</v>
      </c>
      <c r="AC15">
        <v>0.10608496828418799</v>
      </c>
      <c r="AD15">
        <v>0.106151163384174</v>
      </c>
      <c r="AE15">
        <v>0.106173129003362</v>
      </c>
      <c r="AF15">
        <v>0.10615008703616401</v>
      </c>
      <c r="AG15">
        <v>0.106081257983278</v>
      </c>
      <c r="AH15">
        <v>0.10596586095169</v>
      </c>
      <c r="AI15">
        <v>0.105803113654675</v>
      </c>
    </row>
    <row r="17" spans="1:35" x14ac:dyDescent="0.45">
      <c r="A17" s="1" t="s">
        <v>66</v>
      </c>
    </row>
    <row r="18" spans="1:35" x14ac:dyDescent="0.45">
      <c r="A18" s="8" t="s">
        <v>9</v>
      </c>
      <c r="B18" s="8">
        <v>7.7347332342813005E-2</v>
      </c>
      <c r="C18" s="8">
        <v>7.7531838391055E-2</v>
      </c>
      <c r="D18" s="8">
        <v>7.7608925290181999E-2</v>
      </c>
      <c r="E18" s="8">
        <v>7.7573283573009993E-2</v>
      </c>
      <c r="F18" s="8">
        <v>7.7472967428955E-2</v>
      </c>
      <c r="G18" s="8">
        <v>7.7297113542402998E-2</v>
      </c>
      <c r="H18" s="8">
        <v>7.7034798540050006E-2</v>
      </c>
      <c r="I18" s="8">
        <v>7.6656626202462996E-2</v>
      </c>
      <c r="J18" s="8">
        <v>7.7006551923481006E-2</v>
      </c>
      <c r="K18" s="8">
        <v>7.7223966286316004E-2</v>
      </c>
      <c r="L18" s="8">
        <v>7.7315758622442998E-2</v>
      </c>
      <c r="M18" s="8">
        <v>7.7303017670746002E-2</v>
      </c>
      <c r="N18" s="8">
        <v>7.7215148715706006E-2</v>
      </c>
      <c r="O18" s="8">
        <v>7.7083187794166994E-2</v>
      </c>
      <c r="P18" s="8">
        <v>7.6935642397908996E-2</v>
      </c>
      <c r="Q18" s="8">
        <v>7.6796658935154999E-2</v>
      </c>
      <c r="R18" s="8">
        <v>7.6685908571090006E-2</v>
      </c>
      <c r="S18" s="8">
        <v>7.6619067444707006E-2</v>
      </c>
      <c r="T18" s="8">
        <v>7.6608543714786995E-2</v>
      </c>
      <c r="U18" s="8">
        <v>7.6663668112998004E-2</v>
      </c>
      <c r="V18" s="8">
        <v>7.6791160957011995E-2</v>
      </c>
      <c r="W18" s="8">
        <v>7.6994915342171996E-2</v>
      </c>
      <c r="X18" s="8">
        <v>7.7276192427960994E-2</v>
      </c>
      <c r="Y18" s="8">
        <v>7.7633362335828002E-2</v>
      </c>
      <c r="Z18" s="8">
        <v>7.8062515716969996E-2</v>
      </c>
      <c r="AA18" s="8">
        <v>7.8557649170946001E-2</v>
      </c>
      <c r="AB18" s="8">
        <v>7.9111363821292996E-2</v>
      </c>
      <c r="AC18" s="8">
        <v>7.9715442629934005E-2</v>
      </c>
      <c r="AD18" s="8">
        <v>8.0361539386599998E-2</v>
      </c>
      <c r="AE18" s="8">
        <v>8.1041668475058004E-2</v>
      </c>
      <c r="AF18" s="8">
        <v>8.1748622432291002E-2</v>
      </c>
      <c r="AG18" s="8">
        <v>8.2476179676483005E-2</v>
      </c>
      <c r="AH18" s="8">
        <v>8.3219209867610999E-2</v>
      </c>
      <c r="AI18" s="8">
        <v>8.3973632218831001E-2</v>
      </c>
    </row>
    <row r="19" spans="1:35" x14ac:dyDescent="0.45">
      <c r="A19" t="s">
        <v>10</v>
      </c>
      <c r="B19">
        <v>8.3304996613966995E-2</v>
      </c>
      <c r="C19">
        <v>8.2823821935224001E-2</v>
      </c>
      <c r="D19">
        <v>8.2206223321012004E-2</v>
      </c>
      <c r="E19">
        <v>8.1401664167773002E-2</v>
      </c>
      <c r="F19">
        <v>8.0440117693300006E-2</v>
      </c>
      <c r="G19">
        <v>7.9356752259812993E-2</v>
      </c>
      <c r="H19">
        <v>7.8209633866099998E-2</v>
      </c>
      <c r="I19">
        <v>7.7030703293871003E-2</v>
      </c>
      <c r="J19">
        <v>7.6248862922480995E-2</v>
      </c>
      <c r="K19">
        <v>7.5457402021592998E-2</v>
      </c>
      <c r="L19">
        <v>7.4661866945296002E-2</v>
      </c>
      <c r="M19">
        <v>7.3867086938077003E-2</v>
      </c>
      <c r="N19">
        <v>7.3075919450231994E-2</v>
      </c>
      <c r="O19">
        <v>7.2292606997278006E-2</v>
      </c>
      <c r="P19">
        <v>7.2771325736088993E-2</v>
      </c>
      <c r="Q19">
        <v>7.3258134992949003E-2</v>
      </c>
      <c r="R19">
        <v>7.3753772474182994E-2</v>
      </c>
      <c r="S19">
        <v>7.4259369504504E-2</v>
      </c>
      <c r="T19">
        <v>7.4776243047414995E-2</v>
      </c>
      <c r="U19">
        <v>7.5310447044214995E-2</v>
      </c>
      <c r="V19">
        <v>7.5863722953804003E-2</v>
      </c>
      <c r="W19">
        <v>7.6437719312866997E-2</v>
      </c>
      <c r="X19">
        <v>7.7034287030277995E-2</v>
      </c>
      <c r="Y19">
        <v>7.7654942859359005E-2</v>
      </c>
      <c r="Z19">
        <v>7.8300733920006999E-2</v>
      </c>
      <c r="AA19">
        <v>7.8972448088638E-2</v>
      </c>
      <c r="AB19">
        <v>7.9670493988910004E-2</v>
      </c>
      <c r="AC19">
        <v>8.0394829289368003E-2</v>
      </c>
      <c r="AD19">
        <v>8.1144957560735004E-2</v>
      </c>
      <c r="AE19">
        <v>8.1919800980467999E-2</v>
      </c>
      <c r="AF19">
        <v>8.2717918092511E-2</v>
      </c>
      <c r="AG19">
        <v>8.3537256080708E-2</v>
      </c>
      <c r="AH19">
        <v>8.4375415601121995E-2</v>
      </c>
      <c r="AI19">
        <v>8.5229656122506006E-2</v>
      </c>
    </row>
    <row r="20" spans="1:35" x14ac:dyDescent="0.4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4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45">
      <c r="A22" s="8" t="s">
        <v>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</row>
    <row r="23" spans="1:35" x14ac:dyDescent="0.45">
      <c r="A23" s="8" t="s">
        <v>11</v>
      </c>
      <c r="B23" s="8">
        <v>4.7279850023937003E-2</v>
      </c>
      <c r="C23" s="8">
        <v>4.7890341529405002E-2</v>
      </c>
      <c r="D23" s="8">
        <v>4.8294703511771002E-2</v>
      </c>
      <c r="E23" s="8">
        <v>4.8381114231772999E-2</v>
      </c>
      <c r="F23" s="8">
        <v>4.8137369418907998E-2</v>
      </c>
      <c r="G23" s="8">
        <v>4.7656605134658997E-2</v>
      </c>
      <c r="H23" s="8">
        <v>4.7075962165820003E-2</v>
      </c>
      <c r="I23" s="8">
        <v>4.6476822491926001E-2</v>
      </c>
      <c r="J23" s="8">
        <v>4.59017922929E-2</v>
      </c>
      <c r="K23" s="8">
        <v>4.5368022095202999E-2</v>
      </c>
      <c r="L23" s="8">
        <v>4.4890234143742998E-2</v>
      </c>
      <c r="M23" s="8">
        <v>4.4483193630905998E-2</v>
      </c>
      <c r="N23" s="8">
        <v>4.4161489001254002E-2</v>
      </c>
      <c r="O23" s="8">
        <v>4.3937730785977E-2</v>
      </c>
      <c r="P23" s="8">
        <v>4.3819726996456997E-2</v>
      </c>
      <c r="Q23" s="8">
        <v>4.3809181806086998E-2</v>
      </c>
      <c r="R23" s="8">
        <v>4.3901271828970002E-2</v>
      </c>
      <c r="S23" s="8">
        <v>4.408567186416E-2</v>
      </c>
      <c r="T23" s="8">
        <v>4.4348418188754998E-2</v>
      </c>
      <c r="U23" s="8">
        <v>4.4673913341884003E-2</v>
      </c>
      <c r="V23" s="8">
        <v>4.5047026849188002E-2</v>
      </c>
      <c r="W23" s="8">
        <v>4.5454496842242002E-2</v>
      </c>
      <c r="X23" s="8">
        <v>4.5885566897412002E-2</v>
      </c>
      <c r="Y23" s="8">
        <v>4.6332130292822002E-2</v>
      </c>
      <c r="Z23" s="8">
        <v>4.6788440273830001E-2</v>
      </c>
      <c r="AA23" s="8">
        <v>4.7250658144241002E-2</v>
      </c>
      <c r="AB23" s="8">
        <v>4.7716381738092999E-2</v>
      </c>
      <c r="AC23" s="8">
        <v>4.8184232319283003E-2</v>
      </c>
      <c r="AD23" s="8">
        <v>4.8653444425919998E-2</v>
      </c>
      <c r="AE23" s="8">
        <v>4.9123568825189999E-2</v>
      </c>
      <c r="AF23" s="8">
        <v>4.9594347310039998E-2</v>
      </c>
      <c r="AG23" s="8">
        <v>5.0065652598215001E-2</v>
      </c>
      <c r="AH23" s="8">
        <v>5.0537429852595003E-2</v>
      </c>
      <c r="AI23" s="8">
        <v>5.1009657202894E-2</v>
      </c>
    </row>
    <row r="24" spans="1:35" x14ac:dyDescent="0.45">
      <c r="A24" s="4" t="s">
        <v>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 x14ac:dyDescent="0.45">
      <c r="A25" t="s">
        <v>23</v>
      </c>
      <c r="B25">
        <v>1.6179144110925001E-2</v>
      </c>
      <c r="C25">
        <v>1.6326340053275001E-2</v>
      </c>
      <c r="D25">
        <v>1.6385271424136E-2</v>
      </c>
      <c r="E25">
        <v>1.6381171813283999E-2</v>
      </c>
      <c r="F25">
        <v>1.6440858055543E-2</v>
      </c>
      <c r="G25">
        <v>1.6441971961197E-2</v>
      </c>
      <c r="H25">
        <v>1.6418292391166999E-2</v>
      </c>
      <c r="I25">
        <v>1.6396507006763001E-2</v>
      </c>
      <c r="J25">
        <v>1.6346065274297002E-2</v>
      </c>
      <c r="K25">
        <v>1.6291312100576001E-2</v>
      </c>
      <c r="L25">
        <v>1.6232287514231E-2</v>
      </c>
      <c r="M25">
        <v>1.6169031635314E-2</v>
      </c>
      <c r="N25">
        <v>1.6101584675294999E-2</v>
      </c>
      <c r="O25">
        <v>1.6029986937067999E-2</v>
      </c>
      <c r="P25">
        <v>1.6431679186297E-2</v>
      </c>
      <c r="Q25">
        <v>1.6815689736215E-2</v>
      </c>
      <c r="R25">
        <v>1.7185795081441E-2</v>
      </c>
      <c r="S25">
        <v>1.7538346254232999E-2</v>
      </c>
      <c r="T25">
        <v>1.7877027369747001E-2</v>
      </c>
      <c r="U25">
        <v>1.8198282205385E-2</v>
      </c>
      <c r="V25">
        <v>1.8505702496838E-2</v>
      </c>
      <c r="W25">
        <v>1.8797542311643E-2</v>
      </c>
      <c r="X25">
        <v>1.9072148371060998E-2</v>
      </c>
      <c r="Y25">
        <v>1.9332973841585999E-2</v>
      </c>
      <c r="Z25">
        <v>1.9576694363483998E-2</v>
      </c>
      <c r="AA25">
        <v>1.9806670723784999E-2</v>
      </c>
      <c r="AB25">
        <v>2.00196713079E-2</v>
      </c>
      <c r="AC25">
        <v>2.0218964523395E-2</v>
      </c>
      <c r="AD25">
        <v>2.0402967061779E-2</v>
      </c>
      <c r="AE25">
        <v>2.0570188268291E-2</v>
      </c>
      <c r="AF25">
        <v>2.0723757981297001E-2</v>
      </c>
      <c r="AG25">
        <v>2.0860676449072999E-2</v>
      </c>
      <c r="AH25">
        <v>2.0983981130523001E-2</v>
      </c>
      <c r="AI25">
        <v>2.1090765019066E-2</v>
      </c>
    </row>
    <row r="27" spans="1:35" x14ac:dyDescent="0.45">
      <c r="A27" s="1" t="s">
        <v>67</v>
      </c>
    </row>
    <row r="28" spans="1:35" x14ac:dyDescent="0.45">
      <c r="A28" s="8" t="s">
        <v>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</row>
    <row r="29" spans="1:35" x14ac:dyDescent="0.45">
      <c r="A29" t="s">
        <v>10</v>
      </c>
      <c r="B29" s="10">
        <v>1.90089292100529E-3</v>
      </c>
      <c r="C29" s="10">
        <v>2.8381335532308501E-3</v>
      </c>
      <c r="D29" s="10">
        <v>3.7593635185217901E-3</v>
      </c>
      <c r="E29" s="10">
        <v>4.6621619444786799E-3</v>
      </c>
      <c r="F29" s="10">
        <v>5.5650267894062598E-3</v>
      </c>
      <c r="G29" s="10">
        <v>6.4700483385088303E-3</v>
      </c>
      <c r="H29" s="10">
        <v>7.3803830584619704E-3</v>
      </c>
      <c r="I29" s="10">
        <v>8.2935267018465798E-3</v>
      </c>
      <c r="J29" s="10">
        <v>9.2613101953103703E-3</v>
      </c>
      <c r="K29" s="9">
        <v>1.02405406453777E-2</v>
      </c>
      <c r="L29" s="9">
        <v>1.12296388160336E-2</v>
      </c>
      <c r="M29">
        <v>1.22263264428163E-2</v>
      </c>
      <c r="N29">
        <v>1.3229027383115301E-2</v>
      </c>
      <c r="O29">
        <v>1.42350734403708E-2</v>
      </c>
      <c r="P29">
        <v>1.42350734403708E-2</v>
      </c>
      <c r="Q29">
        <v>1.42350734403708E-2</v>
      </c>
      <c r="R29">
        <v>1.42350734403708E-2</v>
      </c>
      <c r="S29">
        <v>1.4235073440370701E-2</v>
      </c>
      <c r="T29">
        <v>1.42350734403708E-2</v>
      </c>
      <c r="U29">
        <v>1.4235073440370701E-2</v>
      </c>
      <c r="V29">
        <v>1.42350734403708E-2</v>
      </c>
      <c r="W29">
        <v>1.42350734403708E-2</v>
      </c>
      <c r="X29">
        <v>1.4235073440370701E-2</v>
      </c>
      <c r="Y29">
        <v>1.4235073440370701E-2</v>
      </c>
      <c r="Z29">
        <v>1.4235073440370701E-2</v>
      </c>
      <c r="AA29">
        <v>1.4235073440370701E-2</v>
      </c>
      <c r="AB29">
        <v>1.4235073440370701E-2</v>
      </c>
      <c r="AC29">
        <v>1.4235073440370701E-2</v>
      </c>
      <c r="AD29">
        <v>1.42350734403708E-2</v>
      </c>
      <c r="AE29">
        <v>1.4235073440370701E-2</v>
      </c>
      <c r="AF29">
        <v>1.4235073440370701E-2</v>
      </c>
      <c r="AG29">
        <v>1.42350734403708E-2</v>
      </c>
      <c r="AH29">
        <v>1.42350734403708E-2</v>
      </c>
      <c r="AI29">
        <v>1.4235073440370701E-2</v>
      </c>
    </row>
    <row r="30" spans="1:35" x14ac:dyDescent="0.45">
      <c r="A30" t="s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45">
      <c r="A3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45">
      <c r="A32" s="8" t="s">
        <v>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</row>
    <row r="33" spans="1:35" x14ac:dyDescent="0.45">
      <c r="A33" s="8" t="s">
        <v>11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</row>
    <row r="34" spans="1:35" x14ac:dyDescent="0.45">
      <c r="A34" s="4" t="s">
        <v>17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</row>
    <row r="35" spans="1:35" x14ac:dyDescent="0.45">
      <c r="A35" t="s">
        <v>23</v>
      </c>
      <c r="B35">
        <v>1.5213000458880001E-2</v>
      </c>
      <c r="C35">
        <v>1.5213000458880001E-2</v>
      </c>
      <c r="D35">
        <v>1.5213000458880001E-2</v>
      </c>
      <c r="E35">
        <v>1.5213000458880001E-2</v>
      </c>
      <c r="F35">
        <v>1.5213000458880001E-2</v>
      </c>
      <c r="G35">
        <v>1.5213000458880001E-2</v>
      </c>
      <c r="H35">
        <v>1.5213000458880001E-2</v>
      </c>
      <c r="I35">
        <v>1.5213000458880001E-2</v>
      </c>
      <c r="J35">
        <v>1.5213000458880001E-2</v>
      </c>
      <c r="K35">
        <v>1.5213000458880001E-2</v>
      </c>
      <c r="L35">
        <v>1.5213000458880001E-2</v>
      </c>
      <c r="M35">
        <v>1.5213000458880001E-2</v>
      </c>
      <c r="N35">
        <v>1.5213000458880001E-2</v>
      </c>
      <c r="O35">
        <v>1.5213000458880001E-2</v>
      </c>
      <c r="P35">
        <v>1.4641556785919999E-2</v>
      </c>
      <c r="Q35">
        <v>1.4072362891200001E-2</v>
      </c>
      <c r="R35">
        <v>1.3500919218240001E-2</v>
      </c>
      <c r="S35">
        <v>1.2931725323520001E-2</v>
      </c>
      <c r="T35">
        <v>1.2360281650560001E-2</v>
      </c>
      <c r="U35">
        <v>1.179108775584E-2</v>
      </c>
      <c r="V35">
        <v>1.1219644082880001E-2</v>
      </c>
      <c r="W35">
        <v>1.0648200409920001E-2</v>
      </c>
      <c r="X35">
        <v>1.00790065152E-2</v>
      </c>
      <c r="Y35" s="2">
        <v>9.5075628422399902E-3</v>
      </c>
      <c r="Z35" s="2">
        <v>8.9383689475200003E-3</v>
      </c>
      <c r="AA35" s="2">
        <v>8.3669252745599901E-3</v>
      </c>
      <c r="AB35" s="2">
        <v>7.7977313798399898E-3</v>
      </c>
      <c r="AC35" s="2">
        <v>7.2262877068800004E-3</v>
      </c>
      <c r="AD35" s="2">
        <v>6.6548440339199901E-3</v>
      </c>
      <c r="AE35" s="2">
        <v>6.0856501391999898E-3</v>
      </c>
      <c r="AF35" s="2">
        <v>5.51420646623999E-3</v>
      </c>
      <c r="AG35" s="2">
        <v>4.9450125715199897E-3</v>
      </c>
      <c r="AH35" s="2">
        <v>4.3735688985599899E-3</v>
      </c>
      <c r="AI35" s="2">
        <v>3.80437500383999E-3</v>
      </c>
    </row>
    <row r="37" spans="1:35" x14ac:dyDescent="0.45">
      <c r="A37" s="1" t="s">
        <v>463</v>
      </c>
      <c r="B37" s="1">
        <f>SUM(B8:B35)</f>
        <v>0.62890541279246426</v>
      </c>
      <c r="C37" s="1">
        <f t="shared" ref="C37:AI37" si="0">SUM(C8:C35)</f>
        <v>0.6319547829738188</v>
      </c>
      <c r="D37" s="1">
        <f t="shared" si="0"/>
        <v>0.63433722771981071</v>
      </c>
      <c r="E37" s="1">
        <f t="shared" si="0"/>
        <v>0.63444994999658266</v>
      </c>
      <c r="F37" s="1">
        <f t="shared" si="0"/>
        <v>0.63267508956015917</v>
      </c>
      <c r="G37" s="1">
        <f t="shared" si="0"/>
        <v>0.6297130757938868</v>
      </c>
      <c r="H37" s="1">
        <f t="shared" si="0"/>
        <v>0.62581550698702393</v>
      </c>
      <c r="I37" s="1">
        <f t="shared" si="0"/>
        <v>0.62096529914037346</v>
      </c>
      <c r="J37" s="1">
        <f t="shared" si="0"/>
        <v>0.61694743156212839</v>
      </c>
      <c r="K37" s="1">
        <f t="shared" si="0"/>
        <v>0.61193326911679569</v>
      </c>
      <c r="L37" s="1">
        <f t="shared" si="0"/>
        <v>0.60604286840061061</v>
      </c>
      <c r="M37" s="1">
        <f t="shared" si="0"/>
        <v>0.59954300861526932</v>
      </c>
      <c r="N37" s="1">
        <f t="shared" si="0"/>
        <v>0.59280841007781926</v>
      </c>
      <c r="O37" s="1">
        <f t="shared" si="0"/>
        <v>0.58624951700404782</v>
      </c>
      <c r="P37" s="1">
        <f t="shared" si="0"/>
        <v>0.58053260622178871</v>
      </c>
      <c r="Q37" s="1">
        <f t="shared" si="0"/>
        <v>0.5756985777393806</v>
      </c>
      <c r="R37" s="1">
        <f t="shared" si="0"/>
        <v>0.57184989015708587</v>
      </c>
      <c r="S37" s="1">
        <f t="shared" si="0"/>
        <v>0.56900347568650578</v>
      </c>
      <c r="T37" s="1">
        <f t="shared" si="0"/>
        <v>0.56711498776273084</v>
      </c>
      <c r="U37" s="1">
        <f t="shared" si="0"/>
        <v>0.56612201170449572</v>
      </c>
      <c r="V37" s="1">
        <f t="shared" si="0"/>
        <v>0.56592548849356583</v>
      </c>
      <c r="W37" s="1">
        <f t="shared" si="0"/>
        <v>0.56642395192110384</v>
      </c>
      <c r="X37" s="1">
        <f t="shared" si="0"/>
        <v>0.5675191633407366</v>
      </c>
      <c r="Y37" s="1">
        <f t="shared" si="0"/>
        <v>0.56911681458843766</v>
      </c>
      <c r="Z37" s="1">
        <f t="shared" si="0"/>
        <v>0.57114591020055061</v>
      </c>
      <c r="AA37" s="1">
        <f t="shared" si="0"/>
        <v>0.57352674645637458</v>
      </c>
      <c r="AB37" s="1">
        <f t="shared" si="0"/>
        <v>0.57619042779494867</v>
      </c>
      <c r="AC37" s="1">
        <f t="shared" si="0"/>
        <v>0.57907425358932074</v>
      </c>
      <c r="AD37" s="1">
        <f t="shared" si="0"/>
        <v>0.5821259264481109</v>
      </c>
      <c r="AE37" s="1">
        <f t="shared" si="0"/>
        <v>0.58530157633508373</v>
      </c>
      <c r="AF37" s="1">
        <f t="shared" si="0"/>
        <v>0.58856279227928077</v>
      </c>
      <c r="AG37" s="1">
        <f t="shared" si="0"/>
        <v>0.59188072291791782</v>
      </c>
      <c r="AH37" s="1">
        <f t="shared" si="0"/>
        <v>0.59522943006262885</v>
      </c>
      <c r="AI37" s="1">
        <f t="shared" si="0"/>
        <v>0.59859088167594465</v>
      </c>
    </row>
    <row r="43" spans="1:35" x14ac:dyDescent="0.45">
      <c r="B43" s="2"/>
      <c r="C43" s="2"/>
      <c r="D43" s="2"/>
      <c r="E43" s="2"/>
      <c r="F43" s="2"/>
      <c r="G43" s="2"/>
      <c r="H43" s="2"/>
      <c r="I43" s="2"/>
      <c r="J43" s="2"/>
    </row>
    <row r="49" spans="25:35" x14ac:dyDescent="0.45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053-A43A-4B64-A5C3-1A6B3240F5FA}">
  <dimension ref="A1:AI1000"/>
  <sheetViews>
    <sheetView zoomScale="85" zoomScaleNormal="85" workbookViewId="0">
      <selection activeCell="B7" sqref="B7"/>
    </sheetView>
  </sheetViews>
  <sheetFormatPr defaultColWidth="13.796875" defaultRowHeight="15" customHeight="1" x14ac:dyDescent="0.35"/>
  <cols>
    <col min="1" max="1" width="28.53125" style="46" customWidth="1"/>
    <col min="2" max="2" width="11.46484375" style="46" customWidth="1"/>
    <col min="3" max="23" width="9.19921875" style="46" customWidth="1"/>
    <col min="24" max="24" width="10.9296875" style="46" customWidth="1"/>
    <col min="25" max="33" width="9.19921875" style="46" customWidth="1"/>
    <col min="34" max="35" width="8.33203125" style="46" customWidth="1"/>
    <col min="36" max="16384" width="13.796875" style="46"/>
  </cols>
  <sheetData>
    <row r="1" spans="1:35" ht="14.25" x14ac:dyDescent="0.45">
      <c r="A1" s="45" t="s">
        <v>1</v>
      </c>
      <c r="B1" s="45">
        <v>2019</v>
      </c>
      <c r="C1" s="45">
        <v>2020</v>
      </c>
      <c r="D1" s="45">
        <v>2021</v>
      </c>
      <c r="E1" s="45">
        <v>2022</v>
      </c>
      <c r="F1" s="45">
        <v>2023</v>
      </c>
      <c r="G1" s="45">
        <v>2024</v>
      </c>
      <c r="H1" s="45">
        <v>2025</v>
      </c>
      <c r="I1" s="45">
        <v>2026</v>
      </c>
      <c r="J1" s="45">
        <v>2027</v>
      </c>
      <c r="K1" s="45">
        <v>2028</v>
      </c>
      <c r="L1" s="45">
        <v>2029</v>
      </c>
      <c r="M1" s="45">
        <v>2030</v>
      </c>
      <c r="N1" s="45">
        <v>2031</v>
      </c>
      <c r="O1" s="45">
        <v>2032</v>
      </c>
      <c r="P1" s="45">
        <v>2033</v>
      </c>
      <c r="Q1" s="45">
        <v>2034</v>
      </c>
      <c r="R1" s="45">
        <v>2035</v>
      </c>
      <c r="S1" s="45">
        <v>2036</v>
      </c>
      <c r="T1" s="45">
        <v>2037</v>
      </c>
      <c r="U1" s="45">
        <v>2038</v>
      </c>
      <c r="V1" s="45">
        <v>2039</v>
      </c>
      <c r="W1" s="45">
        <v>2040</v>
      </c>
      <c r="X1" s="45">
        <v>2041</v>
      </c>
      <c r="Y1" s="45">
        <v>2042</v>
      </c>
      <c r="Z1" s="45">
        <v>2043</v>
      </c>
      <c r="AA1" s="45">
        <v>2044</v>
      </c>
      <c r="AB1" s="45">
        <v>2045</v>
      </c>
      <c r="AC1" s="45">
        <v>2046</v>
      </c>
      <c r="AD1" s="45">
        <v>2047</v>
      </c>
      <c r="AE1" s="45">
        <v>2048</v>
      </c>
      <c r="AF1" s="45">
        <v>2049</v>
      </c>
      <c r="AG1" s="45">
        <v>2050</v>
      </c>
      <c r="AH1" s="45"/>
      <c r="AI1" s="45"/>
    </row>
    <row r="2" spans="1:35" ht="14.25" x14ac:dyDescent="0.45">
      <c r="A2" s="45" t="s">
        <v>2</v>
      </c>
      <c r="B2" s="47">
        <v>65499564150545.844</v>
      </c>
      <c r="C2" s="47">
        <v>65808060027571.328</v>
      </c>
      <c r="D2" s="47">
        <v>66111217834192.758</v>
      </c>
      <c r="E2" s="47">
        <v>66386352424596.992</v>
      </c>
      <c r="F2" s="47">
        <v>66645779967509.203</v>
      </c>
      <c r="G2" s="47">
        <v>66926066434108.461</v>
      </c>
      <c r="H2" s="47">
        <v>67208968447641.938</v>
      </c>
      <c r="I2" s="47">
        <v>67523292081581.641</v>
      </c>
      <c r="J2" s="47">
        <v>67878234878126.789</v>
      </c>
      <c r="K2" s="47">
        <v>68268421870226.133</v>
      </c>
      <c r="L2" s="47">
        <v>68694962854690.797</v>
      </c>
      <c r="M2" s="47">
        <v>69162449871757.227</v>
      </c>
      <c r="N2" s="47">
        <v>69669419995219.242</v>
      </c>
      <c r="O2" s="47">
        <v>70205610340094.078</v>
      </c>
      <c r="P2" s="47">
        <v>70776853721776.25</v>
      </c>
      <c r="Q2" s="47">
        <v>71376836401120.125</v>
      </c>
      <c r="R2" s="47">
        <v>71999130096700.656</v>
      </c>
      <c r="S2" s="47">
        <v>72641674430302.484</v>
      </c>
      <c r="T2" s="47">
        <v>73311705559120.828</v>
      </c>
      <c r="U2" s="47">
        <v>74000631480197.078</v>
      </c>
      <c r="V2" s="47">
        <v>74675933557371.156</v>
      </c>
      <c r="W2" s="47">
        <v>75344838752469.672</v>
      </c>
      <c r="X2" s="47">
        <v>75722915183080.406</v>
      </c>
      <c r="Y2" s="47">
        <v>76089010486342.922</v>
      </c>
      <c r="Z2" s="47">
        <v>76450364153773.141</v>
      </c>
      <c r="AA2" s="47">
        <v>76787212018899.984</v>
      </c>
      <c r="AB2" s="47">
        <v>77110642024334.484</v>
      </c>
      <c r="AC2" s="47">
        <v>77419769472504.828</v>
      </c>
      <c r="AD2" s="47">
        <v>77718217438533.719</v>
      </c>
      <c r="AE2" s="47">
        <v>78006431922060.422</v>
      </c>
      <c r="AF2" s="47">
        <v>78282336747315.984</v>
      </c>
      <c r="AG2" s="47">
        <v>78548072778299.531</v>
      </c>
      <c r="AI2" s="48"/>
    </row>
    <row r="3" spans="1:35" ht="14.25" x14ac:dyDescent="0.45">
      <c r="A3" s="45" t="s">
        <v>3</v>
      </c>
      <c r="B3" s="47">
        <v>910099854.89179909</v>
      </c>
      <c r="C3" s="47">
        <v>919612493.45720136</v>
      </c>
      <c r="D3" s="47">
        <v>928970682.22569311</v>
      </c>
      <c r="E3" s="47">
        <v>937909286.5294311</v>
      </c>
      <c r="F3" s="47">
        <v>946560620.15817416</v>
      </c>
      <c r="G3" s="47">
        <v>955006019.11264634</v>
      </c>
      <c r="H3" s="47">
        <v>963348042.15822041</v>
      </c>
      <c r="I3" s="47">
        <v>971833410.43116403</v>
      </c>
      <c r="J3" s="47">
        <v>980316210.020684</v>
      </c>
      <c r="K3" s="47">
        <v>988591757.35243654</v>
      </c>
      <c r="L3" s="47">
        <v>996492648.80937064</v>
      </c>
      <c r="M3" s="47">
        <v>1004623320.784294</v>
      </c>
      <c r="N3" s="47">
        <v>1012451978.64723</v>
      </c>
      <c r="O3" s="47">
        <v>1020033625.868165</v>
      </c>
      <c r="P3" s="47">
        <v>1027226674.803589</v>
      </c>
      <c r="Q3" s="47">
        <v>1034630777.849712</v>
      </c>
      <c r="R3" s="47">
        <v>1041674835.692333</v>
      </c>
      <c r="S3" s="47">
        <v>1048679250.993306</v>
      </c>
      <c r="T3" s="47">
        <v>1055882699.973883</v>
      </c>
      <c r="U3" s="47">
        <v>1062688817.346771</v>
      </c>
      <c r="V3" s="47">
        <v>1069729521.395434</v>
      </c>
      <c r="W3" s="47">
        <v>1076293111.5365901</v>
      </c>
      <c r="X3" s="47">
        <v>1080355050.3527639</v>
      </c>
      <c r="Y3" s="47">
        <v>1084283553.7714429</v>
      </c>
      <c r="Z3" s="47">
        <v>1088420698.760792</v>
      </c>
      <c r="AA3" s="47">
        <v>1092070975.6010599</v>
      </c>
      <c r="AB3" s="47">
        <v>1095607778.9696071</v>
      </c>
      <c r="AC3" s="47">
        <v>1099010214.7144001</v>
      </c>
      <c r="AD3" s="47">
        <v>1102324148.140748</v>
      </c>
      <c r="AE3" s="47">
        <v>1105545890.8728819</v>
      </c>
      <c r="AF3" s="47">
        <v>1108660576.190804</v>
      </c>
      <c r="AG3" s="47">
        <v>1111698488.9797649</v>
      </c>
    </row>
    <row r="4" spans="1:35" ht="14.25" x14ac:dyDescent="0.45">
      <c r="A4" s="45" t="s">
        <v>4</v>
      </c>
      <c r="B4" s="47">
        <v>305835688133633.13</v>
      </c>
      <c r="C4" s="47">
        <v>307324545638631.88</v>
      </c>
      <c r="D4" s="47">
        <v>308821505957577.38</v>
      </c>
      <c r="E4" s="47">
        <v>310161305505507.38</v>
      </c>
      <c r="F4" s="47">
        <v>311325228748082.81</v>
      </c>
      <c r="G4" s="47">
        <v>312540562984995.81</v>
      </c>
      <c r="H4" s="47">
        <v>313725685837193.19</v>
      </c>
      <c r="I4" s="47">
        <v>314976680011326</v>
      </c>
      <c r="J4" s="47">
        <v>316417059540351.13</v>
      </c>
      <c r="K4" s="47">
        <v>317916695651255.63</v>
      </c>
      <c r="L4" s="47">
        <v>319374717925662.13</v>
      </c>
      <c r="M4" s="47">
        <v>321008562660761.31</v>
      </c>
      <c r="N4" s="47">
        <v>322705967035403.88</v>
      </c>
      <c r="O4" s="47">
        <v>324457609425739.81</v>
      </c>
      <c r="P4" s="47">
        <v>326203431335025.13</v>
      </c>
      <c r="Q4" s="47">
        <v>328171442215196.88</v>
      </c>
      <c r="R4" s="47">
        <v>330228659099051.88</v>
      </c>
      <c r="S4" s="47">
        <v>332341262924321.63</v>
      </c>
      <c r="T4" s="47">
        <v>334678970130221.88</v>
      </c>
      <c r="U4" s="47">
        <v>337094802488954.13</v>
      </c>
      <c r="V4" s="47">
        <v>339549445206692.19</v>
      </c>
      <c r="W4" s="47">
        <v>342101940643322.13</v>
      </c>
      <c r="X4" s="47">
        <v>343068482666356.19</v>
      </c>
      <c r="Y4" s="47">
        <v>344093603546687.69</v>
      </c>
      <c r="Z4" s="47">
        <v>345225232875345.81</v>
      </c>
      <c r="AA4" s="47">
        <v>346334852651668.38</v>
      </c>
      <c r="AB4" s="47">
        <v>347475020656073.13</v>
      </c>
      <c r="AC4" s="47">
        <v>348619810658796.81</v>
      </c>
      <c r="AD4" s="47">
        <v>349767561693708.31</v>
      </c>
      <c r="AE4" s="47">
        <v>350901829041229.38</v>
      </c>
      <c r="AF4" s="47">
        <v>352008244365953.19</v>
      </c>
      <c r="AG4" s="47">
        <v>353088929186869.13</v>
      </c>
    </row>
    <row r="5" spans="1:35" ht="14.25" x14ac:dyDescent="0.45">
      <c r="A5" s="45" t="s">
        <v>5</v>
      </c>
      <c r="B5" s="47">
        <v>8318545367429.3516</v>
      </c>
      <c r="C5" s="47">
        <v>8369522904906.3184</v>
      </c>
      <c r="D5" s="47">
        <v>8417662926297.9814</v>
      </c>
      <c r="E5" s="47">
        <v>8455237188596.668</v>
      </c>
      <c r="F5" s="47">
        <v>8477120882184.541</v>
      </c>
      <c r="G5" s="47">
        <v>8489205822817.668</v>
      </c>
      <c r="H5" s="47">
        <v>8482813302374.9492</v>
      </c>
      <c r="I5" s="47">
        <v>8452396736816.7676</v>
      </c>
      <c r="J5" s="47">
        <v>8397050633626.9619</v>
      </c>
      <c r="K5" s="47">
        <v>8302843665052.7891</v>
      </c>
      <c r="L5" s="47">
        <v>8157590123501.1777</v>
      </c>
      <c r="M5" s="47">
        <v>7970447743144.1035</v>
      </c>
      <c r="N5" s="47">
        <v>7735392064265.6855</v>
      </c>
      <c r="O5" s="47">
        <v>7458612476548.1963</v>
      </c>
      <c r="P5" s="47">
        <v>7139173099797.416</v>
      </c>
      <c r="Q5" s="47">
        <v>6791735046773.2441</v>
      </c>
      <c r="R5" s="47">
        <v>6414854532298.8457</v>
      </c>
      <c r="S5" s="47">
        <v>6015416187437.7471</v>
      </c>
      <c r="T5" s="47">
        <v>5607061044528.3496</v>
      </c>
      <c r="U5" s="47">
        <v>5189317873022.5225</v>
      </c>
      <c r="V5" s="47">
        <v>4769389755053.7988</v>
      </c>
      <c r="W5" s="47">
        <v>4353427962915.9199</v>
      </c>
      <c r="X5" s="47">
        <v>3921399955607.5352</v>
      </c>
      <c r="Y5" s="47">
        <v>3509410819604.3721</v>
      </c>
      <c r="Z5" s="47">
        <v>3122110426259.3818</v>
      </c>
      <c r="AA5" s="47">
        <v>2761436044378.856</v>
      </c>
      <c r="AB5" s="47">
        <v>2432445139473.624</v>
      </c>
      <c r="AC5" s="47">
        <v>2138257628186.3259</v>
      </c>
      <c r="AD5" s="47">
        <v>1880886661239.719</v>
      </c>
      <c r="AE5" s="47">
        <v>1660813014275.7141</v>
      </c>
      <c r="AF5" s="47">
        <v>1476950155498.22</v>
      </c>
      <c r="AG5" s="47">
        <v>1327051588228.04</v>
      </c>
    </row>
    <row r="6" spans="1:35" ht="14.25" x14ac:dyDescent="0.45">
      <c r="A6" s="45" t="s">
        <v>7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</row>
    <row r="7" spans="1:35" ht="14.25" x14ac:dyDescent="0.45">
      <c r="A7" s="45" t="s">
        <v>8</v>
      </c>
      <c r="B7" s="47">
        <v>35321847607279.242</v>
      </c>
      <c r="C7" s="47">
        <v>35510611519581.211</v>
      </c>
      <c r="D7" s="47">
        <v>35692186113492.406</v>
      </c>
      <c r="E7" s="47">
        <v>35847263434858.594</v>
      </c>
      <c r="F7" s="47">
        <v>35974427181977.82</v>
      </c>
      <c r="G7" s="47">
        <v>36096470194316.273</v>
      </c>
      <c r="H7" s="47">
        <v>36208928538296.406</v>
      </c>
      <c r="I7" s="47">
        <v>36320452272875.242</v>
      </c>
      <c r="J7" s="47">
        <v>36446309739867.891</v>
      </c>
      <c r="K7" s="47">
        <v>36575329174695.883</v>
      </c>
      <c r="L7" s="47">
        <v>36689263848683.508</v>
      </c>
      <c r="M7" s="47">
        <v>36832037384446.563</v>
      </c>
      <c r="N7" s="47">
        <v>36980553677290.859</v>
      </c>
      <c r="O7" s="47">
        <v>37139308964825.773</v>
      </c>
      <c r="P7" s="47">
        <v>37297141380925.273</v>
      </c>
      <c r="Q7" s="47">
        <v>37494768038105.547</v>
      </c>
      <c r="R7" s="47">
        <v>37707535510424.297</v>
      </c>
      <c r="S7" s="47">
        <v>37942859057905.406</v>
      </c>
      <c r="T7" s="47">
        <v>38228061150170.18</v>
      </c>
      <c r="U7" s="47">
        <v>38527446885982.367</v>
      </c>
      <c r="V7" s="47">
        <v>38843022515748.773</v>
      </c>
      <c r="W7" s="47">
        <v>39160953080557.156</v>
      </c>
      <c r="X7" s="47">
        <v>39304917265731.531</v>
      </c>
      <c r="Y7" s="47">
        <v>39437012989951.203</v>
      </c>
      <c r="Z7" s="47">
        <v>39562953978167.367</v>
      </c>
      <c r="AA7" s="47">
        <v>39655497699731.703</v>
      </c>
      <c r="AB7" s="47">
        <v>39731730966734.797</v>
      </c>
      <c r="AC7" s="47">
        <v>39797053618910.727</v>
      </c>
      <c r="AD7" s="47">
        <v>39858224206435.773</v>
      </c>
      <c r="AE7" s="47">
        <v>39917595146804.898</v>
      </c>
      <c r="AF7" s="47">
        <v>39974352342464.68</v>
      </c>
      <c r="AG7" s="47">
        <v>40029553854868.859</v>
      </c>
    </row>
    <row r="8" spans="1:35" ht="14.25" x14ac:dyDescent="0.45">
      <c r="A8" s="45" t="s">
        <v>96</v>
      </c>
      <c r="B8" s="47">
        <v>310027586459.90833</v>
      </c>
      <c r="C8" s="47">
        <v>309279926548.97467</v>
      </c>
      <c r="D8" s="47">
        <v>308526885659.25232</v>
      </c>
      <c r="E8" s="47">
        <v>307736620212.03058</v>
      </c>
      <c r="F8" s="47">
        <v>306974229495.35999</v>
      </c>
      <c r="G8" s="47">
        <v>306059364486.88068</v>
      </c>
      <c r="H8" s="47">
        <v>304614264457.95972</v>
      </c>
      <c r="I8" s="47">
        <v>302581753010.08368</v>
      </c>
      <c r="J8" s="47">
        <v>299534427252.70099</v>
      </c>
      <c r="K8" s="47">
        <v>295495079866.63708</v>
      </c>
      <c r="L8" s="47">
        <v>290113082546.95599</v>
      </c>
      <c r="M8" s="47">
        <v>283492043241.17932</v>
      </c>
      <c r="N8" s="47">
        <v>275697426099.35742</v>
      </c>
      <c r="O8" s="47">
        <v>266686483962.8013</v>
      </c>
      <c r="P8" s="47">
        <v>256755538949.237</v>
      </c>
      <c r="Q8" s="47">
        <v>245701616042.64819</v>
      </c>
      <c r="R8" s="47">
        <v>233619806895.47321</v>
      </c>
      <c r="S8" s="47">
        <v>220807781457.42789</v>
      </c>
      <c r="T8" s="47">
        <v>207393885861.15189</v>
      </c>
      <c r="U8" s="47">
        <v>193561343607.6145</v>
      </c>
      <c r="V8" s="47">
        <v>179372034734.10559</v>
      </c>
      <c r="W8" s="47">
        <v>165159425721.9628</v>
      </c>
      <c r="X8" s="47">
        <v>150827073221.36469</v>
      </c>
      <c r="Y8" s="47">
        <v>136991268934.60831</v>
      </c>
      <c r="Z8" s="47">
        <v>123913259614.17751</v>
      </c>
      <c r="AA8" s="47">
        <v>111715948781.3102</v>
      </c>
      <c r="AB8" s="47">
        <v>100627741986.7243</v>
      </c>
      <c r="AC8" s="47">
        <v>90761992397.544724</v>
      </c>
      <c r="AD8" s="47">
        <v>82200728468.893494</v>
      </c>
      <c r="AE8" s="47">
        <v>74970077598.492325</v>
      </c>
      <c r="AF8" s="47">
        <v>69027395753.936493</v>
      </c>
      <c r="AG8" s="47">
        <v>64287153550.880913</v>
      </c>
    </row>
    <row r="9" spans="1:35" ht="14.25" x14ac:dyDescent="0.45">
      <c r="A9" s="45" t="s">
        <v>97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</row>
    <row r="10" spans="1:35" ht="14.25" x14ac:dyDescent="0.45">
      <c r="A10" s="45" t="s">
        <v>98</v>
      </c>
      <c r="B10" s="47">
        <v>18590387866256.84</v>
      </c>
      <c r="C10" s="47">
        <v>18545567799909.16</v>
      </c>
      <c r="D10" s="47">
        <v>18532024961797.809</v>
      </c>
      <c r="E10" s="47">
        <v>18538210712112.34</v>
      </c>
      <c r="F10" s="47">
        <v>18560267680819.879</v>
      </c>
      <c r="G10" s="47">
        <v>18609563648516.262</v>
      </c>
      <c r="H10" s="47">
        <v>18678947010716.781</v>
      </c>
      <c r="I10" s="47">
        <v>18769565013116.762</v>
      </c>
      <c r="J10" s="47">
        <v>18888180157529.449</v>
      </c>
      <c r="K10" s="47">
        <v>19024626151878.121</v>
      </c>
      <c r="L10" s="47">
        <v>19167549253043.199</v>
      </c>
      <c r="M10" s="47">
        <v>19334561947547.23</v>
      </c>
      <c r="N10" s="47">
        <v>19509599878610.699</v>
      </c>
      <c r="O10" s="47">
        <v>19688760285533.93</v>
      </c>
      <c r="P10" s="47">
        <v>19862267040596.621</v>
      </c>
      <c r="Q10" s="47">
        <v>20046863636881.781</v>
      </c>
      <c r="R10" s="47">
        <v>20226883914761.898</v>
      </c>
      <c r="S10" s="47">
        <v>20399250234873.828</v>
      </c>
      <c r="T10" s="47">
        <v>20578270857379</v>
      </c>
      <c r="U10" s="47">
        <v>20750948489462.371</v>
      </c>
      <c r="V10" s="47">
        <v>20920045611284.52</v>
      </c>
      <c r="W10" s="47">
        <v>21090451734650.02</v>
      </c>
      <c r="X10" s="47">
        <v>21161199788764.18</v>
      </c>
      <c r="Y10" s="47">
        <v>21233383538841.852</v>
      </c>
      <c r="Z10" s="47">
        <v>21312679098727.898</v>
      </c>
      <c r="AA10" s="47">
        <v>21388499986894.891</v>
      </c>
      <c r="AB10" s="47">
        <v>21465964811512.66</v>
      </c>
      <c r="AC10" s="47">
        <v>21543383142913.371</v>
      </c>
      <c r="AD10" s="47">
        <v>21620326432967.68</v>
      </c>
      <c r="AE10" s="47">
        <v>21695558473206.648</v>
      </c>
      <c r="AF10" s="47">
        <v>21767969163540.91</v>
      </c>
      <c r="AG10" s="47">
        <v>21837681624848.77</v>
      </c>
    </row>
    <row r="11" spans="1:35" ht="14.25" x14ac:dyDescent="0.45">
      <c r="A11" s="45" t="s">
        <v>99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</row>
    <row r="12" spans="1:35" ht="14.25" x14ac:dyDescent="0.4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</row>
    <row r="13" spans="1:35" ht="14.25" x14ac:dyDescent="0.4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</row>
    <row r="14" spans="1:35" ht="14.25" x14ac:dyDescent="0.4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</row>
    <row r="15" spans="1:35" ht="14.25" x14ac:dyDescent="0.4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</row>
    <row r="16" spans="1:35" ht="14.25" x14ac:dyDescent="0.4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</row>
    <row r="17" spans="1:33" ht="14.25" x14ac:dyDescent="0.4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</row>
    <row r="18" spans="1:33" ht="14.25" x14ac:dyDescent="0.4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</row>
    <row r="19" spans="1:33" ht="14.25" x14ac:dyDescent="0.4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</row>
    <row r="20" spans="1:33" ht="14.25" x14ac:dyDescent="0.4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</row>
    <row r="21" spans="1:33" ht="15.75" customHeight="1" x14ac:dyDescent="0.4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 spans="1:33" ht="15.75" customHeight="1" x14ac:dyDescent="0.4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</row>
    <row r="23" spans="1:33" ht="15.75" customHeight="1" x14ac:dyDescent="0.4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</row>
    <row r="24" spans="1:33" ht="15.75" customHeight="1" x14ac:dyDescent="0.4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</row>
    <row r="25" spans="1:33" ht="15.75" customHeight="1" x14ac:dyDescent="0.4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</row>
    <row r="26" spans="1:33" ht="15.75" customHeight="1" x14ac:dyDescent="0.4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</row>
    <row r="27" spans="1:33" ht="15.75" customHeight="1" x14ac:dyDescent="0.4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</row>
    <row r="28" spans="1:33" ht="15.75" customHeight="1" x14ac:dyDescent="0.4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</row>
    <row r="29" spans="1:33" ht="15.75" customHeight="1" x14ac:dyDescent="0.4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 spans="1:33" ht="15.75" customHeight="1" x14ac:dyDescent="0.4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 spans="1:33" ht="15.75" customHeight="1" x14ac:dyDescent="0.4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</row>
    <row r="32" spans="1:33" ht="15.75" customHeight="1" x14ac:dyDescent="0.4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</row>
    <row r="33" spans="1:33" ht="15.75" customHeight="1" x14ac:dyDescent="0.4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</row>
    <row r="34" spans="1:33" ht="15.75" customHeight="1" x14ac:dyDescent="0.4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</row>
    <row r="35" spans="1:33" ht="15.75" customHeight="1" x14ac:dyDescent="0.4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</row>
    <row r="36" spans="1:33" ht="15.75" customHeight="1" x14ac:dyDescent="0.4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</row>
    <row r="37" spans="1:33" ht="15.75" customHeight="1" x14ac:dyDescent="0.4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</row>
    <row r="38" spans="1:33" ht="15.75" customHeight="1" x14ac:dyDescent="0.4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 spans="1:33" ht="15.75" customHeight="1" x14ac:dyDescent="0.4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</row>
    <row r="40" spans="1:33" ht="15.75" customHeight="1" x14ac:dyDescent="0.4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</row>
    <row r="41" spans="1:33" ht="15.75" customHeight="1" x14ac:dyDescent="0.4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</row>
    <row r="42" spans="1:33" ht="15.75" customHeight="1" x14ac:dyDescent="0.4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</row>
    <row r="43" spans="1:33" ht="15.75" customHeight="1" x14ac:dyDescent="0.4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</row>
    <row r="44" spans="1:33" ht="15.75" customHeight="1" x14ac:dyDescent="0.4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</row>
    <row r="45" spans="1:33" ht="15.75" customHeight="1" x14ac:dyDescent="0.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</row>
    <row r="46" spans="1:33" ht="15.75" customHeight="1" x14ac:dyDescent="0.4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 spans="1:33" ht="15.75" customHeight="1" x14ac:dyDescent="0.4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</row>
    <row r="48" spans="1:33" ht="15.75" customHeight="1" x14ac:dyDescent="0.4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</row>
    <row r="49" spans="1:33" ht="15.75" customHeight="1" x14ac:dyDescent="0.4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</row>
    <row r="50" spans="1:33" ht="15.75" customHeight="1" x14ac:dyDescent="0.4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</row>
    <row r="51" spans="1:33" ht="15.75" customHeight="1" x14ac:dyDescent="0.4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</row>
    <row r="52" spans="1:33" ht="15.75" customHeight="1" x14ac:dyDescent="0.4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</row>
    <row r="53" spans="1:33" ht="15.75" customHeight="1" x14ac:dyDescent="0.4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</row>
    <row r="54" spans="1:33" ht="15.75" customHeight="1" x14ac:dyDescent="0.4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</row>
    <row r="55" spans="1:33" ht="15.75" customHeight="1" x14ac:dyDescent="0.4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</row>
    <row r="56" spans="1:33" ht="15.75" customHeight="1" x14ac:dyDescent="0.4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</row>
    <row r="57" spans="1:33" ht="15.75" customHeight="1" x14ac:dyDescent="0.4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</row>
    <row r="58" spans="1:33" ht="15.75" customHeight="1" x14ac:dyDescent="0.4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</row>
    <row r="59" spans="1:33" ht="15.75" customHeight="1" x14ac:dyDescent="0.4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</row>
    <row r="60" spans="1:33" ht="15.75" customHeight="1" x14ac:dyDescent="0.4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</row>
    <row r="61" spans="1:33" ht="15.75" customHeight="1" x14ac:dyDescent="0.4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</row>
    <row r="62" spans="1:33" ht="15.75" customHeight="1" x14ac:dyDescent="0.4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</row>
    <row r="63" spans="1:33" ht="15.75" customHeight="1" x14ac:dyDescent="0.4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</row>
    <row r="64" spans="1:33" ht="15.75" customHeight="1" x14ac:dyDescent="0.4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</row>
    <row r="65" spans="1:33" ht="15.75" customHeight="1" x14ac:dyDescent="0.4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</row>
    <row r="66" spans="1:33" ht="15.75" customHeight="1" x14ac:dyDescent="0.4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</row>
    <row r="67" spans="1:33" ht="15.75" customHeight="1" x14ac:dyDescent="0.4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</row>
    <row r="68" spans="1:33" ht="15.75" customHeight="1" x14ac:dyDescent="0.4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</row>
    <row r="69" spans="1:33" ht="15.75" customHeight="1" x14ac:dyDescent="0.4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</row>
    <row r="70" spans="1:33" ht="15.75" customHeight="1" x14ac:dyDescent="0.4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</row>
    <row r="71" spans="1:33" ht="15.75" customHeight="1" x14ac:dyDescent="0.4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</row>
    <row r="72" spans="1:33" ht="15.75" customHeight="1" x14ac:dyDescent="0.4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</row>
    <row r="73" spans="1:33" ht="15.75" customHeight="1" x14ac:dyDescent="0.4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</row>
    <row r="74" spans="1:33" ht="15.75" customHeight="1" x14ac:dyDescent="0.4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</row>
    <row r="75" spans="1:33" ht="15.75" customHeight="1" x14ac:dyDescent="0.4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</row>
    <row r="76" spans="1:33" ht="15.75" customHeight="1" x14ac:dyDescent="0.4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</row>
    <row r="77" spans="1:33" ht="15.75" customHeight="1" x14ac:dyDescent="0.4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</row>
    <row r="78" spans="1:33" ht="15.75" customHeight="1" x14ac:dyDescent="0.4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</row>
    <row r="79" spans="1:33" ht="15.75" customHeight="1" x14ac:dyDescent="0.4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</row>
    <row r="80" spans="1:33" ht="15.75" customHeight="1" x14ac:dyDescent="0.4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</row>
    <row r="81" spans="1:33" ht="15.75" customHeight="1" x14ac:dyDescent="0.4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</row>
    <row r="82" spans="1:33" ht="15.75" customHeight="1" x14ac:dyDescent="0.4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</row>
    <row r="83" spans="1:33" ht="15.75" customHeight="1" x14ac:dyDescent="0.4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</row>
    <row r="84" spans="1:33" ht="15.75" customHeight="1" x14ac:dyDescent="0.4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</row>
    <row r="85" spans="1:33" ht="15.75" customHeight="1" x14ac:dyDescent="0.4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</row>
    <row r="86" spans="1:33" ht="15.75" customHeight="1" x14ac:dyDescent="0.4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</row>
    <row r="87" spans="1:33" ht="15.75" customHeight="1" x14ac:dyDescent="0.4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</row>
    <row r="88" spans="1:33" ht="15.75" customHeight="1" x14ac:dyDescent="0.4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</row>
    <row r="89" spans="1:33" ht="15.75" customHeight="1" x14ac:dyDescent="0.4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</row>
    <row r="90" spans="1:33" ht="15.75" customHeight="1" x14ac:dyDescent="0.4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</row>
    <row r="91" spans="1:33" ht="15.75" customHeight="1" x14ac:dyDescent="0.4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</row>
    <row r="92" spans="1:33" ht="15.75" customHeight="1" x14ac:dyDescent="0.4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</row>
    <row r="93" spans="1:33" ht="15.75" customHeight="1" x14ac:dyDescent="0.4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</row>
    <row r="94" spans="1:33" ht="15.75" customHeight="1" x14ac:dyDescent="0.4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</row>
    <row r="95" spans="1:33" ht="15.75" customHeight="1" x14ac:dyDescent="0.4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</row>
    <row r="96" spans="1:33" ht="15.75" customHeight="1" x14ac:dyDescent="0.4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</row>
    <row r="97" spans="1:33" ht="15.75" customHeight="1" x14ac:dyDescent="0.4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</row>
    <row r="98" spans="1:33" ht="15.75" customHeight="1" x14ac:dyDescent="0.4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</row>
    <row r="99" spans="1:33" ht="15.75" customHeight="1" x14ac:dyDescent="0.4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</row>
    <row r="100" spans="1:33" ht="15.75" customHeight="1" x14ac:dyDescent="0.4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</row>
    <row r="101" spans="1:33" ht="15.75" customHeight="1" x14ac:dyDescent="0.4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</row>
    <row r="102" spans="1:33" ht="15.75" customHeight="1" x14ac:dyDescent="0.4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</row>
    <row r="103" spans="1:33" ht="15.75" customHeight="1" x14ac:dyDescent="0.4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</row>
    <row r="104" spans="1:33" ht="15.75" customHeight="1" x14ac:dyDescent="0.4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</row>
    <row r="105" spans="1:33" ht="15.75" customHeight="1" x14ac:dyDescent="0.4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</row>
    <row r="106" spans="1:33" ht="15.75" customHeight="1" x14ac:dyDescent="0.4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</row>
    <row r="107" spans="1:33" ht="15.75" customHeight="1" x14ac:dyDescent="0.4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</row>
    <row r="108" spans="1:33" ht="15.75" customHeight="1" x14ac:dyDescent="0.4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</row>
    <row r="109" spans="1:33" ht="15.75" customHeight="1" x14ac:dyDescent="0.4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</row>
    <row r="110" spans="1:33" ht="15.75" customHeight="1" x14ac:dyDescent="0.4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</row>
    <row r="111" spans="1:33" ht="15.75" customHeight="1" x14ac:dyDescent="0.4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 spans="1:33" ht="15.75" customHeight="1" x14ac:dyDescent="0.4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</row>
    <row r="113" spans="1:33" ht="15.75" customHeight="1" x14ac:dyDescent="0.4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</row>
    <row r="114" spans="1:33" ht="15.75" customHeight="1" x14ac:dyDescent="0.4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</row>
    <row r="115" spans="1:33" ht="15.75" customHeight="1" x14ac:dyDescent="0.4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</row>
    <row r="116" spans="1:33" ht="15.75" customHeight="1" x14ac:dyDescent="0.4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</row>
    <row r="117" spans="1:33" ht="15.75" customHeight="1" x14ac:dyDescent="0.4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</row>
    <row r="118" spans="1:33" ht="15.75" customHeight="1" x14ac:dyDescent="0.4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</row>
    <row r="119" spans="1:33" ht="15.75" customHeight="1" x14ac:dyDescent="0.4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</row>
    <row r="120" spans="1:33" ht="15.75" customHeight="1" x14ac:dyDescent="0.4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</row>
    <row r="121" spans="1:33" ht="15.75" customHeight="1" x14ac:dyDescent="0.4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</row>
    <row r="122" spans="1:33" ht="15.75" customHeight="1" x14ac:dyDescent="0.4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</row>
    <row r="123" spans="1:33" ht="15.75" customHeight="1" x14ac:dyDescent="0.4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</row>
    <row r="124" spans="1:33" ht="15.75" customHeight="1" x14ac:dyDescent="0.4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</row>
    <row r="125" spans="1:33" ht="15.75" customHeight="1" x14ac:dyDescent="0.4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</row>
    <row r="126" spans="1:33" ht="15.75" customHeight="1" x14ac:dyDescent="0.4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</row>
    <row r="127" spans="1:33" ht="15.75" customHeight="1" x14ac:dyDescent="0.4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</row>
    <row r="128" spans="1:33" ht="15.75" customHeight="1" x14ac:dyDescent="0.4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</row>
    <row r="129" spans="1:33" ht="15.75" customHeight="1" x14ac:dyDescent="0.4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</row>
    <row r="130" spans="1:33" ht="15.75" customHeight="1" x14ac:dyDescent="0.4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</row>
    <row r="131" spans="1:33" ht="15.75" customHeight="1" x14ac:dyDescent="0.4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</row>
    <row r="132" spans="1:33" ht="15.75" customHeight="1" x14ac:dyDescent="0.4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</row>
    <row r="133" spans="1:33" ht="15.75" customHeight="1" x14ac:dyDescent="0.4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</row>
    <row r="134" spans="1:33" ht="15.75" customHeight="1" x14ac:dyDescent="0.4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</row>
    <row r="135" spans="1:33" ht="15.75" customHeight="1" x14ac:dyDescent="0.4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</row>
    <row r="136" spans="1:33" ht="15.75" customHeight="1" x14ac:dyDescent="0.4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</row>
    <row r="137" spans="1:33" ht="15.75" customHeight="1" x14ac:dyDescent="0.4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</row>
    <row r="138" spans="1:33" ht="15.75" customHeight="1" x14ac:dyDescent="0.4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</row>
    <row r="139" spans="1:33" ht="15.75" customHeight="1" x14ac:dyDescent="0.4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</row>
    <row r="140" spans="1:33" ht="15.75" customHeight="1" x14ac:dyDescent="0.4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</row>
    <row r="141" spans="1:33" ht="15.75" customHeight="1" x14ac:dyDescent="0.4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</row>
    <row r="142" spans="1:33" ht="15.75" customHeight="1" x14ac:dyDescent="0.4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</row>
    <row r="143" spans="1:33" ht="15.75" customHeight="1" x14ac:dyDescent="0.4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</row>
    <row r="144" spans="1:33" ht="15.75" customHeight="1" x14ac:dyDescent="0.4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</row>
    <row r="145" spans="1:33" ht="15.75" customHeight="1" x14ac:dyDescent="0.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</row>
    <row r="146" spans="1:33" ht="15.75" customHeight="1" x14ac:dyDescent="0.4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</row>
    <row r="147" spans="1:33" ht="15.75" customHeight="1" x14ac:dyDescent="0.4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</row>
    <row r="148" spans="1:33" ht="15.75" customHeight="1" x14ac:dyDescent="0.4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</row>
    <row r="149" spans="1:33" ht="15.75" customHeight="1" x14ac:dyDescent="0.4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</row>
    <row r="150" spans="1:33" ht="15.75" customHeight="1" x14ac:dyDescent="0.4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</row>
    <row r="151" spans="1:33" ht="15.75" customHeight="1" x14ac:dyDescent="0.4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</row>
    <row r="152" spans="1:33" ht="15.75" customHeight="1" x14ac:dyDescent="0.4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</row>
    <row r="153" spans="1:33" ht="15.75" customHeight="1" x14ac:dyDescent="0.4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</row>
    <row r="154" spans="1:33" ht="15.75" customHeight="1" x14ac:dyDescent="0.4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</row>
    <row r="155" spans="1:33" ht="15.75" customHeight="1" x14ac:dyDescent="0.4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</row>
    <row r="156" spans="1:33" ht="15.75" customHeight="1" x14ac:dyDescent="0.4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</row>
    <row r="157" spans="1:33" ht="15.75" customHeight="1" x14ac:dyDescent="0.4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</row>
    <row r="158" spans="1:33" ht="15.75" customHeight="1" x14ac:dyDescent="0.4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</row>
    <row r="159" spans="1:33" ht="15.75" customHeight="1" x14ac:dyDescent="0.4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</row>
    <row r="160" spans="1:33" ht="15.75" customHeight="1" x14ac:dyDescent="0.4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</row>
    <row r="161" spans="1:33" ht="15.75" customHeight="1" x14ac:dyDescent="0.4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</row>
    <row r="162" spans="1:33" ht="15.75" customHeight="1" x14ac:dyDescent="0.4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</row>
    <row r="163" spans="1:33" ht="15.75" customHeight="1" x14ac:dyDescent="0.4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</row>
    <row r="164" spans="1:33" ht="15.75" customHeight="1" x14ac:dyDescent="0.4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</row>
    <row r="165" spans="1:33" ht="15.75" customHeight="1" x14ac:dyDescent="0.4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</row>
    <row r="166" spans="1:33" ht="15.75" customHeight="1" x14ac:dyDescent="0.4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</row>
    <row r="167" spans="1:33" ht="15.75" customHeight="1" x14ac:dyDescent="0.4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</row>
    <row r="168" spans="1:33" ht="15.75" customHeight="1" x14ac:dyDescent="0.4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</row>
    <row r="169" spans="1:33" ht="15.75" customHeight="1" x14ac:dyDescent="0.4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</row>
    <row r="170" spans="1:33" ht="15.75" customHeight="1" x14ac:dyDescent="0.4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</row>
    <row r="171" spans="1:33" ht="15.75" customHeight="1" x14ac:dyDescent="0.4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</row>
    <row r="172" spans="1:33" ht="15.75" customHeight="1" x14ac:dyDescent="0.4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</row>
    <row r="173" spans="1:33" ht="15.75" customHeight="1" x14ac:dyDescent="0.4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</row>
    <row r="174" spans="1:33" ht="15.75" customHeight="1" x14ac:dyDescent="0.4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</row>
    <row r="175" spans="1:33" ht="15.75" customHeight="1" x14ac:dyDescent="0.4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</row>
    <row r="176" spans="1:33" ht="15.75" customHeight="1" x14ac:dyDescent="0.4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</row>
    <row r="177" spans="1:33" ht="15.75" customHeight="1" x14ac:dyDescent="0.4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</row>
    <row r="178" spans="1:33" ht="15.75" customHeight="1" x14ac:dyDescent="0.4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</row>
    <row r="179" spans="1:33" ht="15.75" customHeight="1" x14ac:dyDescent="0.4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</row>
    <row r="180" spans="1:33" ht="15.75" customHeight="1" x14ac:dyDescent="0.4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</row>
    <row r="181" spans="1:33" ht="15.75" customHeight="1" x14ac:dyDescent="0.4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</row>
    <row r="182" spans="1:33" ht="15.75" customHeight="1" x14ac:dyDescent="0.4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</row>
    <row r="183" spans="1:33" ht="15.75" customHeight="1" x14ac:dyDescent="0.4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</row>
    <row r="184" spans="1:33" ht="15.75" customHeight="1" x14ac:dyDescent="0.4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</row>
    <row r="185" spans="1:33" ht="15.75" customHeight="1" x14ac:dyDescent="0.4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</row>
    <row r="186" spans="1:33" ht="15.75" customHeight="1" x14ac:dyDescent="0.4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</row>
    <row r="187" spans="1:33" ht="15.75" customHeight="1" x14ac:dyDescent="0.4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</row>
    <row r="188" spans="1:33" ht="15.75" customHeight="1" x14ac:dyDescent="0.4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</row>
    <row r="189" spans="1:33" ht="15.75" customHeight="1" x14ac:dyDescent="0.4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</row>
    <row r="190" spans="1:33" ht="15.75" customHeight="1" x14ac:dyDescent="0.4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</row>
    <row r="191" spans="1:33" ht="15.75" customHeight="1" x14ac:dyDescent="0.4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</row>
    <row r="192" spans="1:33" ht="15.75" customHeight="1" x14ac:dyDescent="0.4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</row>
    <row r="193" spans="1:33" ht="15.75" customHeight="1" x14ac:dyDescent="0.4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</row>
    <row r="194" spans="1:33" ht="15.75" customHeight="1" x14ac:dyDescent="0.4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</row>
    <row r="195" spans="1:33" ht="15.75" customHeight="1" x14ac:dyDescent="0.4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</row>
    <row r="196" spans="1:33" ht="15.75" customHeight="1" x14ac:dyDescent="0.4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</row>
    <row r="197" spans="1:33" ht="15.75" customHeight="1" x14ac:dyDescent="0.4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</row>
    <row r="198" spans="1:33" ht="15.75" customHeight="1" x14ac:dyDescent="0.4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</row>
    <row r="199" spans="1:33" ht="15.75" customHeight="1" x14ac:dyDescent="0.4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</row>
    <row r="200" spans="1:33" ht="15.75" customHeight="1" x14ac:dyDescent="0.4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</row>
    <row r="201" spans="1:33" ht="15.75" customHeight="1" x14ac:dyDescent="0.4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</row>
    <row r="202" spans="1:33" ht="15.75" customHeight="1" x14ac:dyDescent="0.4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</row>
    <row r="203" spans="1:33" ht="15.75" customHeight="1" x14ac:dyDescent="0.4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</row>
    <row r="204" spans="1:33" ht="15.75" customHeight="1" x14ac:dyDescent="0.4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</row>
    <row r="205" spans="1:33" ht="15.75" customHeight="1" x14ac:dyDescent="0.4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</row>
    <row r="206" spans="1:33" ht="15.75" customHeight="1" x14ac:dyDescent="0.4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</row>
    <row r="207" spans="1:33" ht="15.75" customHeight="1" x14ac:dyDescent="0.4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</row>
    <row r="208" spans="1:33" ht="15.75" customHeight="1" x14ac:dyDescent="0.4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</row>
    <row r="209" spans="1:33" ht="15.75" customHeight="1" x14ac:dyDescent="0.4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</row>
    <row r="210" spans="1:33" ht="15.75" customHeight="1" x14ac:dyDescent="0.4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</row>
    <row r="211" spans="1:33" ht="15.75" customHeight="1" x14ac:dyDescent="0.4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</row>
    <row r="212" spans="1:33" ht="15.75" customHeight="1" x14ac:dyDescent="0.4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</row>
    <row r="213" spans="1:33" ht="15.75" customHeight="1" x14ac:dyDescent="0.4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</row>
    <row r="214" spans="1:33" ht="15.75" customHeight="1" x14ac:dyDescent="0.4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</row>
    <row r="215" spans="1:33" ht="15.75" customHeight="1" x14ac:dyDescent="0.4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</row>
    <row r="216" spans="1:33" ht="15.75" customHeight="1" x14ac:dyDescent="0.4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</row>
    <row r="217" spans="1:33" ht="15.75" customHeight="1" x14ac:dyDescent="0.4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</row>
    <row r="218" spans="1:33" ht="15.75" customHeight="1" x14ac:dyDescent="0.4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</row>
    <row r="219" spans="1:33" ht="15.75" customHeight="1" x14ac:dyDescent="0.4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</row>
    <row r="220" spans="1:33" ht="15.75" customHeight="1" x14ac:dyDescent="0.4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</row>
    <row r="221" spans="1:33" ht="15.75" customHeight="1" x14ac:dyDescent="0.4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</row>
    <row r="222" spans="1:33" ht="15.75" customHeight="1" x14ac:dyDescent="0.4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</row>
    <row r="223" spans="1:33" ht="15.75" customHeight="1" x14ac:dyDescent="0.4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</row>
    <row r="224" spans="1:33" ht="15.75" customHeight="1" x14ac:dyDescent="0.4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</row>
    <row r="225" spans="1:33" ht="15.75" customHeight="1" x14ac:dyDescent="0.4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</row>
    <row r="226" spans="1:33" ht="15.75" customHeight="1" x14ac:dyDescent="0.4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</row>
    <row r="227" spans="1:33" ht="15.75" customHeight="1" x14ac:dyDescent="0.4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</row>
    <row r="228" spans="1:33" ht="15.75" customHeight="1" x14ac:dyDescent="0.4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</row>
    <row r="229" spans="1:33" ht="15.75" customHeight="1" x14ac:dyDescent="0.4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</row>
    <row r="230" spans="1:33" ht="15.75" customHeight="1" x14ac:dyDescent="0.4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</row>
    <row r="231" spans="1:33" ht="15.75" customHeight="1" x14ac:dyDescent="0.4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</row>
    <row r="232" spans="1:33" ht="15.75" customHeight="1" x14ac:dyDescent="0.4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</row>
    <row r="233" spans="1:33" ht="15.75" customHeight="1" x14ac:dyDescent="0.4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</row>
    <row r="234" spans="1:33" ht="15.75" customHeight="1" x14ac:dyDescent="0.4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</row>
    <row r="235" spans="1:33" ht="15.75" customHeight="1" x14ac:dyDescent="0.4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</row>
    <row r="236" spans="1:33" ht="15.75" customHeight="1" x14ac:dyDescent="0.4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</row>
    <row r="237" spans="1:33" ht="15.75" customHeight="1" x14ac:dyDescent="0.4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</row>
    <row r="238" spans="1:33" ht="15.75" customHeight="1" x14ac:dyDescent="0.4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</row>
    <row r="239" spans="1:33" ht="15.75" customHeight="1" x14ac:dyDescent="0.4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</row>
    <row r="240" spans="1:33" ht="15.75" customHeight="1" x14ac:dyDescent="0.4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</row>
    <row r="241" spans="1:33" ht="15.75" customHeight="1" x14ac:dyDescent="0.4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</row>
    <row r="242" spans="1:33" ht="15.75" customHeight="1" x14ac:dyDescent="0.4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</row>
    <row r="243" spans="1:33" ht="15.75" customHeight="1" x14ac:dyDescent="0.4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</row>
    <row r="244" spans="1:33" ht="15.75" customHeight="1" x14ac:dyDescent="0.4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</row>
    <row r="245" spans="1:33" ht="15.75" customHeight="1" x14ac:dyDescent="0.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</row>
    <row r="246" spans="1:33" ht="15.75" customHeight="1" x14ac:dyDescent="0.4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</row>
    <row r="247" spans="1:33" ht="15.75" customHeight="1" x14ac:dyDescent="0.4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</row>
    <row r="248" spans="1:33" ht="15.75" customHeight="1" x14ac:dyDescent="0.4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</row>
    <row r="249" spans="1:33" ht="15.75" customHeight="1" x14ac:dyDescent="0.4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</row>
    <row r="250" spans="1:33" ht="15.75" customHeight="1" x14ac:dyDescent="0.4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</row>
    <row r="251" spans="1:33" ht="15.75" customHeight="1" x14ac:dyDescent="0.4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</row>
    <row r="252" spans="1:33" ht="15.75" customHeight="1" x14ac:dyDescent="0.4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</row>
    <row r="253" spans="1:33" ht="15.75" customHeight="1" x14ac:dyDescent="0.4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</row>
    <row r="254" spans="1:33" ht="15.75" customHeight="1" x14ac:dyDescent="0.4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</row>
    <row r="255" spans="1:33" ht="15.75" customHeight="1" x14ac:dyDescent="0.4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</row>
    <row r="256" spans="1:33" ht="15.75" customHeight="1" x14ac:dyDescent="0.4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</row>
    <row r="257" spans="1:33" ht="15.75" customHeight="1" x14ac:dyDescent="0.4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</row>
    <row r="258" spans="1:33" ht="15.75" customHeight="1" x14ac:dyDescent="0.4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</row>
    <row r="259" spans="1:33" ht="15.75" customHeight="1" x14ac:dyDescent="0.4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</row>
    <row r="260" spans="1:33" ht="15.75" customHeight="1" x14ac:dyDescent="0.4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</row>
    <row r="261" spans="1:33" ht="15.75" customHeight="1" x14ac:dyDescent="0.4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</row>
    <row r="262" spans="1:33" ht="15.75" customHeight="1" x14ac:dyDescent="0.4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</row>
    <row r="263" spans="1:33" ht="15.75" customHeight="1" x14ac:dyDescent="0.4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</row>
    <row r="264" spans="1:33" ht="15.75" customHeight="1" x14ac:dyDescent="0.4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</row>
    <row r="265" spans="1:33" ht="15.75" customHeight="1" x14ac:dyDescent="0.4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</row>
    <row r="266" spans="1:33" ht="15.75" customHeight="1" x14ac:dyDescent="0.4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</row>
    <row r="267" spans="1:33" ht="15.75" customHeight="1" x14ac:dyDescent="0.4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</row>
    <row r="268" spans="1:33" ht="15.75" customHeight="1" x14ac:dyDescent="0.4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</row>
    <row r="269" spans="1:33" ht="15.75" customHeight="1" x14ac:dyDescent="0.4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</row>
    <row r="270" spans="1:33" ht="15.75" customHeight="1" x14ac:dyDescent="0.4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</row>
    <row r="271" spans="1:33" ht="15.75" customHeight="1" x14ac:dyDescent="0.4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</row>
    <row r="272" spans="1:33" ht="15.75" customHeight="1" x14ac:dyDescent="0.4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</row>
    <row r="273" spans="1:33" ht="15.75" customHeight="1" x14ac:dyDescent="0.4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</row>
    <row r="274" spans="1:33" ht="15.75" customHeight="1" x14ac:dyDescent="0.4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</row>
    <row r="275" spans="1:33" ht="15.75" customHeight="1" x14ac:dyDescent="0.4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</row>
    <row r="276" spans="1:33" ht="15.75" customHeight="1" x14ac:dyDescent="0.4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</row>
    <row r="277" spans="1:33" ht="15.75" customHeight="1" x14ac:dyDescent="0.4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</row>
    <row r="278" spans="1:33" ht="15.75" customHeight="1" x14ac:dyDescent="0.4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</row>
    <row r="279" spans="1:33" ht="15.75" customHeight="1" x14ac:dyDescent="0.4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</row>
    <row r="280" spans="1:33" ht="15.75" customHeight="1" x14ac:dyDescent="0.4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</row>
    <row r="281" spans="1:33" ht="15.75" customHeight="1" x14ac:dyDescent="0.4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</row>
    <row r="282" spans="1:33" ht="15.75" customHeight="1" x14ac:dyDescent="0.4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</row>
    <row r="283" spans="1:33" ht="15.75" customHeight="1" x14ac:dyDescent="0.4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</row>
    <row r="284" spans="1:33" ht="15.75" customHeight="1" x14ac:dyDescent="0.4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</row>
    <row r="285" spans="1:33" ht="15.75" customHeight="1" x14ac:dyDescent="0.4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</row>
    <row r="286" spans="1:33" ht="15.75" customHeight="1" x14ac:dyDescent="0.4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</row>
    <row r="287" spans="1:33" ht="15.75" customHeight="1" x14ac:dyDescent="0.4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</row>
    <row r="288" spans="1:33" ht="15.75" customHeight="1" x14ac:dyDescent="0.4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</row>
    <row r="289" spans="1:33" ht="15.75" customHeight="1" x14ac:dyDescent="0.4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</row>
    <row r="290" spans="1:33" ht="15.75" customHeight="1" x14ac:dyDescent="0.4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</row>
    <row r="291" spans="1:33" ht="15.75" customHeight="1" x14ac:dyDescent="0.4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</row>
    <row r="292" spans="1:33" ht="15.75" customHeight="1" x14ac:dyDescent="0.4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</row>
    <row r="293" spans="1:33" ht="15.75" customHeight="1" x14ac:dyDescent="0.4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</row>
    <row r="294" spans="1:33" ht="15.75" customHeight="1" x14ac:dyDescent="0.4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</row>
    <row r="295" spans="1:33" ht="15.75" customHeight="1" x14ac:dyDescent="0.4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</row>
    <row r="296" spans="1:33" ht="15.75" customHeight="1" x14ac:dyDescent="0.4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</row>
    <row r="297" spans="1:33" ht="15.75" customHeight="1" x14ac:dyDescent="0.4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</row>
    <row r="298" spans="1:33" ht="15.75" customHeight="1" x14ac:dyDescent="0.4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</row>
    <row r="299" spans="1:33" ht="15.75" customHeight="1" x14ac:dyDescent="0.4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</row>
    <row r="300" spans="1:33" ht="15.75" customHeight="1" x14ac:dyDescent="0.4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</row>
    <row r="301" spans="1:33" ht="15.75" customHeight="1" x14ac:dyDescent="0.4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</row>
    <row r="302" spans="1:33" ht="15.75" customHeight="1" x14ac:dyDescent="0.4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</row>
    <row r="303" spans="1:33" ht="15.75" customHeight="1" x14ac:dyDescent="0.4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</row>
    <row r="304" spans="1:33" ht="15.75" customHeight="1" x14ac:dyDescent="0.4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</row>
    <row r="305" spans="1:33" ht="15.75" customHeight="1" x14ac:dyDescent="0.4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</row>
    <row r="306" spans="1:33" ht="15.75" customHeight="1" x14ac:dyDescent="0.4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</row>
    <row r="307" spans="1:33" ht="15.75" customHeight="1" x14ac:dyDescent="0.4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</row>
    <row r="308" spans="1:33" ht="15.75" customHeight="1" x14ac:dyDescent="0.4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</row>
    <row r="309" spans="1:33" ht="15.75" customHeight="1" x14ac:dyDescent="0.4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</row>
    <row r="310" spans="1:33" ht="15.75" customHeight="1" x14ac:dyDescent="0.4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</row>
    <row r="311" spans="1:33" ht="15.75" customHeight="1" x14ac:dyDescent="0.4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</row>
    <row r="312" spans="1:33" ht="15.75" customHeight="1" x14ac:dyDescent="0.4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</row>
    <row r="313" spans="1:33" ht="15.75" customHeight="1" x14ac:dyDescent="0.4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</row>
    <row r="314" spans="1:33" ht="15.75" customHeight="1" x14ac:dyDescent="0.4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</row>
    <row r="315" spans="1:33" ht="15.75" customHeight="1" x14ac:dyDescent="0.4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</row>
    <row r="316" spans="1:33" ht="15.75" customHeight="1" x14ac:dyDescent="0.4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</row>
    <row r="317" spans="1:33" ht="15.75" customHeight="1" x14ac:dyDescent="0.4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</row>
    <row r="318" spans="1:33" ht="15.75" customHeight="1" x14ac:dyDescent="0.4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</row>
    <row r="319" spans="1:33" ht="15.75" customHeight="1" x14ac:dyDescent="0.4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</row>
    <row r="320" spans="1:33" ht="15.75" customHeight="1" x14ac:dyDescent="0.4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</row>
    <row r="321" spans="1:33" ht="15.75" customHeight="1" x14ac:dyDescent="0.4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</row>
    <row r="322" spans="1:33" ht="15.75" customHeight="1" x14ac:dyDescent="0.4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</row>
    <row r="323" spans="1:33" ht="15.75" customHeight="1" x14ac:dyDescent="0.4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</row>
    <row r="324" spans="1:33" ht="15.75" customHeight="1" x14ac:dyDescent="0.4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</row>
    <row r="325" spans="1:33" ht="15.75" customHeight="1" x14ac:dyDescent="0.4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</row>
    <row r="326" spans="1:33" ht="15.75" customHeight="1" x14ac:dyDescent="0.4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</row>
    <row r="327" spans="1:33" ht="15.75" customHeight="1" x14ac:dyDescent="0.4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</row>
    <row r="328" spans="1:33" ht="15.75" customHeight="1" x14ac:dyDescent="0.4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</row>
    <row r="329" spans="1:33" ht="15.75" customHeight="1" x14ac:dyDescent="0.4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</row>
    <row r="330" spans="1:33" ht="15.75" customHeight="1" x14ac:dyDescent="0.4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</row>
    <row r="331" spans="1:33" ht="15.75" customHeight="1" x14ac:dyDescent="0.4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</row>
    <row r="332" spans="1:33" ht="15.75" customHeight="1" x14ac:dyDescent="0.4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</row>
    <row r="333" spans="1:33" ht="15.75" customHeight="1" x14ac:dyDescent="0.4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</row>
    <row r="334" spans="1:33" ht="15.75" customHeight="1" x14ac:dyDescent="0.4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</row>
    <row r="335" spans="1:33" ht="15.75" customHeight="1" x14ac:dyDescent="0.4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</row>
    <row r="336" spans="1:33" ht="15.75" customHeight="1" x14ac:dyDescent="0.4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</row>
    <row r="337" spans="1:33" ht="15.75" customHeight="1" x14ac:dyDescent="0.4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</row>
    <row r="338" spans="1:33" ht="15.75" customHeight="1" x14ac:dyDescent="0.4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</row>
    <row r="339" spans="1:33" ht="15.75" customHeight="1" x14ac:dyDescent="0.4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</row>
    <row r="340" spans="1:33" ht="15.75" customHeight="1" x14ac:dyDescent="0.4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</row>
    <row r="341" spans="1:33" ht="15.75" customHeight="1" x14ac:dyDescent="0.4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</row>
    <row r="342" spans="1:33" ht="15.75" customHeight="1" x14ac:dyDescent="0.4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</row>
    <row r="343" spans="1:33" ht="15.75" customHeight="1" x14ac:dyDescent="0.4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</row>
    <row r="344" spans="1:33" ht="15.75" customHeight="1" x14ac:dyDescent="0.4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</row>
    <row r="345" spans="1:33" ht="15.75" customHeight="1" x14ac:dyDescent="0.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</row>
    <row r="346" spans="1:33" ht="15.75" customHeight="1" x14ac:dyDescent="0.4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</row>
    <row r="347" spans="1:33" ht="15.75" customHeight="1" x14ac:dyDescent="0.4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</row>
    <row r="348" spans="1:33" ht="15.75" customHeight="1" x14ac:dyDescent="0.4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</row>
    <row r="349" spans="1:33" ht="15.75" customHeight="1" x14ac:dyDescent="0.4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</row>
    <row r="350" spans="1:33" ht="15.75" customHeight="1" x14ac:dyDescent="0.4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</row>
    <row r="351" spans="1:33" ht="15.75" customHeight="1" x14ac:dyDescent="0.4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</row>
    <row r="352" spans="1:33" ht="15.75" customHeight="1" x14ac:dyDescent="0.4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</row>
    <row r="353" spans="1:33" ht="15.75" customHeight="1" x14ac:dyDescent="0.4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</row>
    <row r="354" spans="1:33" ht="15.75" customHeight="1" x14ac:dyDescent="0.4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</row>
    <row r="355" spans="1:33" ht="15.75" customHeight="1" x14ac:dyDescent="0.4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</row>
    <row r="356" spans="1:33" ht="15.75" customHeight="1" x14ac:dyDescent="0.4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</row>
    <row r="357" spans="1:33" ht="15.75" customHeight="1" x14ac:dyDescent="0.4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</row>
    <row r="358" spans="1:33" ht="15.75" customHeight="1" x14ac:dyDescent="0.4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</row>
    <row r="359" spans="1:33" ht="15.75" customHeight="1" x14ac:dyDescent="0.4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</row>
    <row r="360" spans="1:33" ht="15.75" customHeight="1" x14ac:dyDescent="0.4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</row>
    <row r="361" spans="1:33" ht="15.75" customHeight="1" x14ac:dyDescent="0.4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</row>
    <row r="362" spans="1:33" ht="15.75" customHeight="1" x14ac:dyDescent="0.4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</row>
    <row r="363" spans="1:33" ht="15.75" customHeight="1" x14ac:dyDescent="0.4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</row>
    <row r="364" spans="1:33" ht="15.75" customHeight="1" x14ac:dyDescent="0.4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</row>
    <row r="365" spans="1:33" ht="15.75" customHeight="1" x14ac:dyDescent="0.4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</row>
    <row r="366" spans="1:33" ht="15.75" customHeight="1" x14ac:dyDescent="0.4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</row>
    <row r="367" spans="1:33" ht="15.75" customHeight="1" x14ac:dyDescent="0.4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</row>
    <row r="368" spans="1:33" ht="15.75" customHeight="1" x14ac:dyDescent="0.4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</row>
    <row r="369" spans="1:33" ht="15.75" customHeight="1" x14ac:dyDescent="0.4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</row>
    <row r="370" spans="1:33" ht="15.75" customHeight="1" x14ac:dyDescent="0.4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</row>
    <row r="371" spans="1:33" ht="15.75" customHeight="1" x14ac:dyDescent="0.4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</row>
    <row r="372" spans="1:33" ht="15.75" customHeight="1" x14ac:dyDescent="0.4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</row>
    <row r="373" spans="1:33" ht="15.75" customHeight="1" x14ac:dyDescent="0.4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</row>
    <row r="374" spans="1:33" ht="15.75" customHeight="1" x14ac:dyDescent="0.4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</row>
    <row r="375" spans="1:33" ht="15.75" customHeight="1" x14ac:dyDescent="0.4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</row>
    <row r="376" spans="1:33" ht="15.75" customHeight="1" x14ac:dyDescent="0.4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</row>
    <row r="377" spans="1:33" ht="15.75" customHeight="1" x14ac:dyDescent="0.4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</row>
    <row r="378" spans="1:33" ht="15.75" customHeight="1" x14ac:dyDescent="0.4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</row>
    <row r="379" spans="1:33" ht="15.75" customHeight="1" x14ac:dyDescent="0.4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</row>
    <row r="380" spans="1:33" ht="15.75" customHeight="1" x14ac:dyDescent="0.4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</row>
    <row r="381" spans="1:33" ht="15.75" customHeight="1" x14ac:dyDescent="0.4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</row>
    <row r="382" spans="1:33" ht="15.75" customHeight="1" x14ac:dyDescent="0.4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</row>
    <row r="383" spans="1:33" ht="15.75" customHeight="1" x14ac:dyDescent="0.4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</row>
    <row r="384" spans="1:33" ht="15.75" customHeight="1" x14ac:dyDescent="0.4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</row>
    <row r="385" spans="1:33" ht="15.75" customHeight="1" x14ac:dyDescent="0.4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</row>
    <row r="386" spans="1:33" ht="15.75" customHeight="1" x14ac:dyDescent="0.4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</row>
    <row r="387" spans="1:33" ht="15.75" customHeight="1" x14ac:dyDescent="0.4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</row>
    <row r="388" spans="1:33" ht="15.75" customHeight="1" x14ac:dyDescent="0.4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</row>
    <row r="389" spans="1:33" ht="15.75" customHeight="1" x14ac:dyDescent="0.4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</row>
    <row r="390" spans="1:33" ht="15.75" customHeight="1" x14ac:dyDescent="0.4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</row>
    <row r="391" spans="1:33" ht="15.75" customHeight="1" x14ac:dyDescent="0.4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</row>
    <row r="392" spans="1:33" ht="15.75" customHeight="1" x14ac:dyDescent="0.4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</row>
    <row r="393" spans="1:33" ht="15.75" customHeight="1" x14ac:dyDescent="0.4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</row>
    <row r="394" spans="1:33" ht="15.75" customHeight="1" x14ac:dyDescent="0.4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</row>
    <row r="395" spans="1:33" ht="15.75" customHeight="1" x14ac:dyDescent="0.4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</row>
    <row r="396" spans="1:33" ht="15.75" customHeight="1" x14ac:dyDescent="0.4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</row>
    <row r="397" spans="1:33" ht="15.75" customHeight="1" x14ac:dyDescent="0.4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</row>
    <row r="398" spans="1:33" ht="15.75" customHeight="1" x14ac:dyDescent="0.4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</row>
    <row r="399" spans="1:33" ht="15.75" customHeight="1" x14ac:dyDescent="0.4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</row>
    <row r="400" spans="1:33" ht="15.75" customHeight="1" x14ac:dyDescent="0.4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</row>
    <row r="401" spans="1:33" ht="15.75" customHeight="1" x14ac:dyDescent="0.4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</row>
    <row r="402" spans="1:33" ht="15.75" customHeight="1" x14ac:dyDescent="0.4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</row>
    <row r="403" spans="1:33" ht="15.75" customHeight="1" x14ac:dyDescent="0.4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</row>
    <row r="404" spans="1:33" ht="15.75" customHeight="1" x14ac:dyDescent="0.4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</row>
    <row r="405" spans="1:33" ht="15.75" customHeight="1" x14ac:dyDescent="0.4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</row>
    <row r="406" spans="1:33" ht="15.75" customHeight="1" x14ac:dyDescent="0.4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</row>
    <row r="407" spans="1:33" ht="15.75" customHeight="1" x14ac:dyDescent="0.4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</row>
    <row r="408" spans="1:33" ht="15.75" customHeight="1" x14ac:dyDescent="0.4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</row>
    <row r="409" spans="1:33" ht="15.75" customHeight="1" x14ac:dyDescent="0.4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</row>
    <row r="410" spans="1:33" ht="15.75" customHeight="1" x14ac:dyDescent="0.4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</row>
    <row r="411" spans="1:33" ht="15.75" customHeight="1" x14ac:dyDescent="0.4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</row>
    <row r="412" spans="1:33" ht="15.75" customHeight="1" x14ac:dyDescent="0.4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</row>
    <row r="413" spans="1:33" ht="15.75" customHeight="1" x14ac:dyDescent="0.4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</row>
    <row r="414" spans="1:33" ht="15.75" customHeight="1" x14ac:dyDescent="0.4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</row>
    <row r="415" spans="1:33" ht="15.75" customHeight="1" x14ac:dyDescent="0.4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</row>
    <row r="416" spans="1:33" ht="15.75" customHeight="1" x14ac:dyDescent="0.4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</row>
    <row r="417" spans="1:33" ht="15.75" customHeight="1" x14ac:dyDescent="0.4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</row>
    <row r="418" spans="1:33" ht="15.75" customHeight="1" x14ac:dyDescent="0.4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</row>
    <row r="419" spans="1:33" ht="15.75" customHeight="1" x14ac:dyDescent="0.4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</row>
    <row r="420" spans="1:33" ht="15.75" customHeight="1" x14ac:dyDescent="0.4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</row>
    <row r="421" spans="1:33" ht="15.75" customHeight="1" x14ac:dyDescent="0.4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</row>
    <row r="422" spans="1:33" ht="15.75" customHeight="1" x14ac:dyDescent="0.4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</row>
    <row r="423" spans="1:33" ht="15.75" customHeight="1" x14ac:dyDescent="0.4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</row>
    <row r="424" spans="1:33" ht="15.75" customHeight="1" x14ac:dyDescent="0.4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</row>
    <row r="425" spans="1:33" ht="15.75" customHeight="1" x14ac:dyDescent="0.4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</row>
    <row r="426" spans="1:33" ht="15.75" customHeight="1" x14ac:dyDescent="0.4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</row>
    <row r="427" spans="1:33" ht="15.75" customHeight="1" x14ac:dyDescent="0.4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</row>
    <row r="428" spans="1:33" ht="15.75" customHeight="1" x14ac:dyDescent="0.4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</row>
    <row r="429" spans="1:33" ht="15.75" customHeight="1" x14ac:dyDescent="0.4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</row>
    <row r="430" spans="1:33" ht="15.75" customHeight="1" x14ac:dyDescent="0.4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</row>
    <row r="431" spans="1:33" ht="15.75" customHeight="1" x14ac:dyDescent="0.4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</row>
    <row r="432" spans="1:33" ht="15.75" customHeight="1" x14ac:dyDescent="0.4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</row>
    <row r="433" spans="1:33" ht="15.75" customHeight="1" x14ac:dyDescent="0.4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</row>
    <row r="434" spans="1:33" ht="15.75" customHeight="1" x14ac:dyDescent="0.4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</row>
    <row r="435" spans="1:33" ht="15.75" customHeight="1" x14ac:dyDescent="0.4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</row>
    <row r="436" spans="1:33" ht="15.75" customHeight="1" x14ac:dyDescent="0.4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</row>
    <row r="437" spans="1:33" ht="15.75" customHeight="1" x14ac:dyDescent="0.4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</row>
    <row r="438" spans="1:33" ht="15.75" customHeight="1" x14ac:dyDescent="0.4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</row>
    <row r="439" spans="1:33" ht="15.75" customHeight="1" x14ac:dyDescent="0.4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</row>
    <row r="440" spans="1:33" ht="15.75" customHeight="1" x14ac:dyDescent="0.4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</row>
    <row r="441" spans="1:33" ht="15.75" customHeight="1" x14ac:dyDescent="0.4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</row>
    <row r="442" spans="1:33" ht="15.75" customHeight="1" x14ac:dyDescent="0.4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</row>
    <row r="443" spans="1:33" ht="15.75" customHeight="1" x14ac:dyDescent="0.4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</row>
    <row r="444" spans="1:33" ht="15.75" customHeight="1" x14ac:dyDescent="0.4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</row>
    <row r="445" spans="1:33" ht="15.75" customHeight="1" x14ac:dyDescent="0.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</row>
    <row r="446" spans="1:33" ht="15.75" customHeight="1" x14ac:dyDescent="0.4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</row>
    <row r="447" spans="1:33" ht="15.75" customHeight="1" x14ac:dyDescent="0.4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</row>
    <row r="448" spans="1:33" ht="15.75" customHeight="1" x14ac:dyDescent="0.4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</row>
    <row r="449" spans="1:33" ht="15.75" customHeight="1" x14ac:dyDescent="0.4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</row>
    <row r="450" spans="1:33" ht="15.75" customHeight="1" x14ac:dyDescent="0.4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</row>
    <row r="451" spans="1:33" ht="15.75" customHeight="1" x14ac:dyDescent="0.4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</row>
    <row r="452" spans="1:33" ht="15.75" customHeight="1" x14ac:dyDescent="0.4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</row>
    <row r="453" spans="1:33" ht="15.75" customHeight="1" x14ac:dyDescent="0.4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</row>
    <row r="454" spans="1:33" ht="15.75" customHeight="1" x14ac:dyDescent="0.4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</row>
    <row r="455" spans="1:33" ht="15.75" customHeight="1" x14ac:dyDescent="0.4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</row>
    <row r="456" spans="1:33" ht="15.75" customHeight="1" x14ac:dyDescent="0.4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</row>
    <row r="457" spans="1:33" ht="15.75" customHeight="1" x14ac:dyDescent="0.4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</row>
    <row r="458" spans="1:33" ht="15.75" customHeight="1" x14ac:dyDescent="0.4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</row>
    <row r="459" spans="1:33" ht="15.75" customHeight="1" x14ac:dyDescent="0.4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</row>
    <row r="460" spans="1:33" ht="15.75" customHeight="1" x14ac:dyDescent="0.4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</row>
    <row r="461" spans="1:33" ht="15.75" customHeight="1" x14ac:dyDescent="0.4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</row>
    <row r="462" spans="1:33" ht="15.75" customHeight="1" x14ac:dyDescent="0.4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</row>
    <row r="463" spans="1:33" ht="15.75" customHeight="1" x14ac:dyDescent="0.4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</row>
    <row r="464" spans="1:33" ht="15.75" customHeight="1" x14ac:dyDescent="0.4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</row>
    <row r="465" spans="1:33" ht="15.75" customHeight="1" x14ac:dyDescent="0.4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</row>
    <row r="466" spans="1:33" ht="15.75" customHeight="1" x14ac:dyDescent="0.4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</row>
    <row r="467" spans="1:33" ht="15.75" customHeight="1" x14ac:dyDescent="0.4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</row>
    <row r="468" spans="1:33" ht="15.75" customHeight="1" x14ac:dyDescent="0.4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</row>
    <row r="469" spans="1:33" ht="15.75" customHeight="1" x14ac:dyDescent="0.4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</row>
    <row r="470" spans="1:33" ht="15.75" customHeight="1" x14ac:dyDescent="0.4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</row>
    <row r="471" spans="1:33" ht="15.75" customHeight="1" x14ac:dyDescent="0.4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</row>
    <row r="472" spans="1:33" ht="15.75" customHeight="1" x14ac:dyDescent="0.4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</row>
    <row r="473" spans="1:33" ht="15.75" customHeight="1" x14ac:dyDescent="0.4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</row>
    <row r="474" spans="1:33" ht="15.75" customHeight="1" x14ac:dyDescent="0.4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</row>
    <row r="475" spans="1:33" ht="15.75" customHeight="1" x14ac:dyDescent="0.4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</row>
    <row r="476" spans="1:33" ht="15.75" customHeight="1" x14ac:dyDescent="0.4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</row>
    <row r="477" spans="1:33" ht="15.75" customHeight="1" x14ac:dyDescent="0.4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</row>
    <row r="478" spans="1:33" ht="15.75" customHeight="1" x14ac:dyDescent="0.4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</row>
    <row r="479" spans="1:33" ht="15.75" customHeight="1" x14ac:dyDescent="0.4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</row>
    <row r="480" spans="1:33" ht="15.75" customHeight="1" x14ac:dyDescent="0.4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</row>
    <row r="481" spans="1:33" ht="15.75" customHeight="1" x14ac:dyDescent="0.4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</row>
    <row r="482" spans="1:33" ht="15.75" customHeight="1" x14ac:dyDescent="0.4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</row>
    <row r="483" spans="1:33" ht="15.75" customHeight="1" x14ac:dyDescent="0.4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</row>
    <row r="484" spans="1:33" ht="15.75" customHeight="1" x14ac:dyDescent="0.4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</row>
    <row r="485" spans="1:33" ht="15.75" customHeight="1" x14ac:dyDescent="0.4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</row>
    <row r="486" spans="1:33" ht="15.75" customHeight="1" x14ac:dyDescent="0.4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</row>
    <row r="487" spans="1:33" ht="15.75" customHeight="1" x14ac:dyDescent="0.4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</row>
    <row r="488" spans="1:33" ht="15.75" customHeight="1" x14ac:dyDescent="0.4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</row>
    <row r="489" spans="1:33" ht="15.75" customHeight="1" x14ac:dyDescent="0.4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</row>
    <row r="490" spans="1:33" ht="15.75" customHeight="1" x14ac:dyDescent="0.4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</row>
    <row r="491" spans="1:33" ht="15.75" customHeight="1" x14ac:dyDescent="0.4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</row>
    <row r="492" spans="1:33" ht="15.75" customHeight="1" x14ac:dyDescent="0.4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</row>
    <row r="493" spans="1:33" ht="15.75" customHeight="1" x14ac:dyDescent="0.4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</row>
    <row r="494" spans="1:33" ht="15.75" customHeight="1" x14ac:dyDescent="0.4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</row>
    <row r="495" spans="1:33" ht="15.75" customHeight="1" x14ac:dyDescent="0.4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</row>
    <row r="496" spans="1:33" ht="15.75" customHeight="1" x14ac:dyDescent="0.4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</row>
    <row r="497" spans="1:33" ht="15.75" customHeight="1" x14ac:dyDescent="0.4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</row>
    <row r="498" spans="1:33" ht="15.75" customHeight="1" x14ac:dyDescent="0.4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</row>
    <row r="499" spans="1:33" ht="15.75" customHeight="1" x14ac:dyDescent="0.4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</row>
    <row r="500" spans="1:33" ht="15.75" customHeight="1" x14ac:dyDescent="0.4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</row>
    <row r="501" spans="1:33" ht="15.75" customHeight="1" x14ac:dyDescent="0.4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</row>
    <row r="502" spans="1:33" ht="15.75" customHeight="1" x14ac:dyDescent="0.4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</row>
    <row r="503" spans="1:33" ht="15.75" customHeight="1" x14ac:dyDescent="0.4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</row>
    <row r="504" spans="1:33" ht="15.75" customHeight="1" x14ac:dyDescent="0.4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</row>
    <row r="505" spans="1:33" ht="15.75" customHeight="1" x14ac:dyDescent="0.4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</row>
    <row r="506" spans="1:33" ht="15.75" customHeight="1" x14ac:dyDescent="0.4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</row>
    <row r="507" spans="1:33" ht="15.75" customHeight="1" x14ac:dyDescent="0.4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</row>
    <row r="508" spans="1:33" ht="15.75" customHeight="1" x14ac:dyDescent="0.4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</row>
    <row r="509" spans="1:33" ht="15.75" customHeight="1" x14ac:dyDescent="0.4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</row>
    <row r="510" spans="1:33" ht="15.75" customHeight="1" x14ac:dyDescent="0.4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</row>
    <row r="511" spans="1:33" ht="15.75" customHeight="1" x14ac:dyDescent="0.4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</row>
    <row r="512" spans="1:33" ht="15.75" customHeight="1" x14ac:dyDescent="0.4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</row>
    <row r="513" spans="1:33" ht="15.75" customHeight="1" x14ac:dyDescent="0.4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</row>
    <row r="514" spans="1:33" ht="15.75" customHeight="1" x14ac:dyDescent="0.4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</row>
    <row r="515" spans="1:33" ht="15.75" customHeight="1" x14ac:dyDescent="0.4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</row>
    <row r="516" spans="1:33" ht="15.75" customHeight="1" x14ac:dyDescent="0.4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</row>
    <row r="517" spans="1:33" ht="15.75" customHeight="1" x14ac:dyDescent="0.4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</row>
    <row r="518" spans="1:33" ht="15.75" customHeight="1" x14ac:dyDescent="0.4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</row>
    <row r="519" spans="1:33" ht="15.75" customHeight="1" x14ac:dyDescent="0.4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</row>
    <row r="520" spans="1:33" ht="15.75" customHeight="1" x14ac:dyDescent="0.4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</row>
    <row r="521" spans="1:33" ht="15.75" customHeight="1" x14ac:dyDescent="0.4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</row>
    <row r="522" spans="1:33" ht="15.75" customHeight="1" x14ac:dyDescent="0.4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</row>
    <row r="523" spans="1:33" ht="15.75" customHeight="1" x14ac:dyDescent="0.4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</row>
    <row r="524" spans="1:33" ht="15.75" customHeight="1" x14ac:dyDescent="0.4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</row>
    <row r="525" spans="1:33" ht="15.75" customHeight="1" x14ac:dyDescent="0.4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</row>
    <row r="526" spans="1:33" ht="15.75" customHeight="1" x14ac:dyDescent="0.4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</row>
    <row r="527" spans="1:33" ht="15.75" customHeight="1" x14ac:dyDescent="0.4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</row>
    <row r="528" spans="1:33" ht="15.75" customHeight="1" x14ac:dyDescent="0.4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</row>
    <row r="529" spans="1:33" ht="15.75" customHeight="1" x14ac:dyDescent="0.4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</row>
    <row r="530" spans="1:33" ht="15.75" customHeight="1" x14ac:dyDescent="0.4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</row>
    <row r="531" spans="1:33" ht="15.75" customHeight="1" x14ac:dyDescent="0.4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</row>
    <row r="532" spans="1:33" ht="15.75" customHeight="1" x14ac:dyDescent="0.4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</row>
    <row r="533" spans="1:33" ht="15.75" customHeight="1" x14ac:dyDescent="0.4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</row>
    <row r="534" spans="1:33" ht="15.75" customHeight="1" x14ac:dyDescent="0.4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</row>
    <row r="535" spans="1:33" ht="15.75" customHeight="1" x14ac:dyDescent="0.4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</row>
    <row r="536" spans="1:33" ht="15.75" customHeight="1" x14ac:dyDescent="0.4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</row>
    <row r="537" spans="1:33" ht="15.75" customHeight="1" x14ac:dyDescent="0.4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</row>
    <row r="538" spans="1:33" ht="15.75" customHeight="1" x14ac:dyDescent="0.4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</row>
    <row r="539" spans="1:33" ht="15.75" customHeight="1" x14ac:dyDescent="0.4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</row>
    <row r="540" spans="1:33" ht="15.75" customHeight="1" x14ac:dyDescent="0.4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</row>
    <row r="541" spans="1:33" ht="15.75" customHeight="1" x14ac:dyDescent="0.4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</row>
    <row r="542" spans="1:33" ht="15.75" customHeight="1" x14ac:dyDescent="0.4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</row>
    <row r="543" spans="1:33" ht="15.75" customHeight="1" x14ac:dyDescent="0.4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</row>
    <row r="544" spans="1:33" ht="15.75" customHeight="1" x14ac:dyDescent="0.4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</row>
    <row r="545" spans="1:33" ht="15.75" customHeight="1" x14ac:dyDescent="0.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</row>
    <row r="546" spans="1:33" ht="15.75" customHeight="1" x14ac:dyDescent="0.4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</row>
    <row r="547" spans="1:33" ht="15.75" customHeight="1" x14ac:dyDescent="0.4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</row>
    <row r="548" spans="1:33" ht="15.75" customHeight="1" x14ac:dyDescent="0.4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</row>
    <row r="549" spans="1:33" ht="15.75" customHeight="1" x14ac:dyDescent="0.4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</row>
    <row r="550" spans="1:33" ht="15.75" customHeight="1" x14ac:dyDescent="0.4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</row>
    <row r="551" spans="1:33" ht="15.75" customHeight="1" x14ac:dyDescent="0.4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</row>
    <row r="552" spans="1:33" ht="15.75" customHeight="1" x14ac:dyDescent="0.4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</row>
    <row r="553" spans="1:33" ht="15.75" customHeight="1" x14ac:dyDescent="0.4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</row>
    <row r="554" spans="1:33" ht="15.75" customHeight="1" x14ac:dyDescent="0.4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</row>
    <row r="555" spans="1:33" ht="15.75" customHeight="1" x14ac:dyDescent="0.4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</row>
    <row r="556" spans="1:33" ht="15.75" customHeight="1" x14ac:dyDescent="0.4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</row>
    <row r="557" spans="1:33" ht="15.75" customHeight="1" x14ac:dyDescent="0.4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</row>
    <row r="558" spans="1:33" ht="15.75" customHeight="1" x14ac:dyDescent="0.4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</row>
    <row r="559" spans="1:33" ht="15.75" customHeight="1" x14ac:dyDescent="0.4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</row>
    <row r="560" spans="1:33" ht="15.75" customHeight="1" x14ac:dyDescent="0.4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</row>
    <row r="561" spans="1:33" ht="15.75" customHeight="1" x14ac:dyDescent="0.4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</row>
    <row r="562" spans="1:33" ht="15.75" customHeight="1" x14ac:dyDescent="0.4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</row>
    <row r="563" spans="1:33" ht="15.75" customHeight="1" x14ac:dyDescent="0.4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</row>
    <row r="564" spans="1:33" ht="15.75" customHeight="1" x14ac:dyDescent="0.4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</row>
    <row r="565" spans="1:33" ht="15.75" customHeight="1" x14ac:dyDescent="0.4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</row>
    <row r="566" spans="1:33" ht="15.75" customHeight="1" x14ac:dyDescent="0.4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</row>
    <row r="567" spans="1:33" ht="15.75" customHeight="1" x14ac:dyDescent="0.4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</row>
    <row r="568" spans="1:33" ht="15.75" customHeight="1" x14ac:dyDescent="0.4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</row>
    <row r="569" spans="1:33" ht="15.75" customHeight="1" x14ac:dyDescent="0.4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</row>
    <row r="570" spans="1:33" ht="15.75" customHeight="1" x14ac:dyDescent="0.4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</row>
    <row r="571" spans="1:33" ht="15.75" customHeight="1" x14ac:dyDescent="0.4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</row>
    <row r="572" spans="1:33" ht="15.75" customHeight="1" x14ac:dyDescent="0.4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</row>
    <row r="573" spans="1:33" ht="15.75" customHeight="1" x14ac:dyDescent="0.4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</row>
    <row r="574" spans="1:33" ht="15.75" customHeight="1" x14ac:dyDescent="0.4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</row>
    <row r="575" spans="1:33" ht="15.75" customHeight="1" x14ac:dyDescent="0.4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</row>
    <row r="576" spans="1:33" ht="15.75" customHeight="1" x14ac:dyDescent="0.4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</row>
    <row r="577" spans="1:33" ht="15.75" customHeight="1" x14ac:dyDescent="0.4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</row>
    <row r="578" spans="1:33" ht="15.75" customHeight="1" x14ac:dyDescent="0.4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</row>
    <row r="579" spans="1:33" ht="15.75" customHeight="1" x14ac:dyDescent="0.4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</row>
    <row r="580" spans="1:33" ht="15.75" customHeight="1" x14ac:dyDescent="0.4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</row>
    <row r="581" spans="1:33" ht="15.75" customHeight="1" x14ac:dyDescent="0.4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</row>
    <row r="582" spans="1:33" ht="15.75" customHeight="1" x14ac:dyDescent="0.4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</row>
    <row r="583" spans="1:33" ht="15.75" customHeight="1" x14ac:dyDescent="0.4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</row>
    <row r="584" spans="1:33" ht="15.75" customHeight="1" x14ac:dyDescent="0.4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</row>
    <row r="585" spans="1:33" ht="15.75" customHeight="1" x14ac:dyDescent="0.4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</row>
    <row r="586" spans="1:33" ht="15.75" customHeight="1" x14ac:dyDescent="0.4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</row>
    <row r="587" spans="1:33" ht="15.75" customHeight="1" x14ac:dyDescent="0.4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</row>
    <row r="588" spans="1:33" ht="15.75" customHeight="1" x14ac:dyDescent="0.4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</row>
    <row r="589" spans="1:33" ht="15.75" customHeight="1" x14ac:dyDescent="0.4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</row>
    <row r="590" spans="1:33" ht="15.75" customHeight="1" x14ac:dyDescent="0.4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</row>
    <row r="591" spans="1:33" ht="15.75" customHeight="1" x14ac:dyDescent="0.4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</row>
    <row r="592" spans="1:33" ht="15.75" customHeight="1" x14ac:dyDescent="0.4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</row>
    <row r="593" spans="1:33" ht="15.75" customHeight="1" x14ac:dyDescent="0.4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</row>
    <row r="594" spans="1:33" ht="15.75" customHeight="1" x14ac:dyDescent="0.4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</row>
    <row r="595" spans="1:33" ht="15.75" customHeight="1" x14ac:dyDescent="0.4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</row>
    <row r="596" spans="1:33" ht="15.75" customHeight="1" x14ac:dyDescent="0.4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</row>
    <row r="597" spans="1:33" ht="15.75" customHeight="1" x14ac:dyDescent="0.4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</row>
    <row r="598" spans="1:33" ht="15.75" customHeight="1" x14ac:dyDescent="0.4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</row>
    <row r="599" spans="1:33" ht="15.75" customHeight="1" x14ac:dyDescent="0.4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</row>
    <row r="600" spans="1:33" ht="15.75" customHeight="1" x14ac:dyDescent="0.4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</row>
    <row r="601" spans="1:33" ht="15.75" customHeight="1" x14ac:dyDescent="0.4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</row>
    <row r="602" spans="1:33" ht="15.75" customHeight="1" x14ac:dyDescent="0.4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</row>
    <row r="603" spans="1:33" ht="15.75" customHeight="1" x14ac:dyDescent="0.4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</row>
    <row r="604" spans="1:33" ht="15.75" customHeight="1" x14ac:dyDescent="0.4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</row>
    <row r="605" spans="1:33" ht="15.75" customHeight="1" x14ac:dyDescent="0.4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</row>
    <row r="606" spans="1:33" ht="15.75" customHeight="1" x14ac:dyDescent="0.4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</row>
    <row r="607" spans="1:33" ht="15.75" customHeight="1" x14ac:dyDescent="0.4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</row>
    <row r="608" spans="1:33" ht="15.75" customHeight="1" x14ac:dyDescent="0.4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</row>
    <row r="609" spans="1:33" ht="15.75" customHeight="1" x14ac:dyDescent="0.4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</row>
    <row r="610" spans="1:33" ht="15.75" customHeight="1" x14ac:dyDescent="0.4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</row>
    <row r="611" spans="1:33" ht="15.75" customHeight="1" x14ac:dyDescent="0.4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</row>
    <row r="612" spans="1:33" ht="15.75" customHeight="1" x14ac:dyDescent="0.4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</row>
    <row r="613" spans="1:33" ht="15.75" customHeight="1" x14ac:dyDescent="0.4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</row>
    <row r="614" spans="1:33" ht="15.75" customHeight="1" x14ac:dyDescent="0.4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</row>
    <row r="615" spans="1:33" ht="15.75" customHeight="1" x14ac:dyDescent="0.4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</row>
    <row r="616" spans="1:33" ht="15.75" customHeight="1" x14ac:dyDescent="0.4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</row>
    <row r="617" spans="1:33" ht="15.75" customHeight="1" x14ac:dyDescent="0.4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</row>
    <row r="618" spans="1:33" ht="15.75" customHeight="1" x14ac:dyDescent="0.4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</row>
    <row r="619" spans="1:33" ht="15.75" customHeight="1" x14ac:dyDescent="0.4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</row>
    <row r="620" spans="1:33" ht="15.75" customHeight="1" x14ac:dyDescent="0.4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</row>
    <row r="621" spans="1:33" ht="15.75" customHeight="1" x14ac:dyDescent="0.4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</row>
    <row r="622" spans="1:33" ht="15.75" customHeight="1" x14ac:dyDescent="0.4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</row>
    <row r="623" spans="1:33" ht="15.75" customHeight="1" x14ac:dyDescent="0.4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</row>
    <row r="624" spans="1:33" ht="15.75" customHeight="1" x14ac:dyDescent="0.4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</row>
    <row r="625" spans="1:33" ht="15.75" customHeight="1" x14ac:dyDescent="0.4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</row>
    <row r="626" spans="1:33" ht="15.75" customHeight="1" x14ac:dyDescent="0.4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</row>
    <row r="627" spans="1:33" ht="15.75" customHeight="1" x14ac:dyDescent="0.4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</row>
    <row r="628" spans="1:33" ht="15.75" customHeight="1" x14ac:dyDescent="0.4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</row>
    <row r="629" spans="1:33" ht="15.75" customHeight="1" x14ac:dyDescent="0.4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</row>
    <row r="630" spans="1:33" ht="15.75" customHeight="1" x14ac:dyDescent="0.4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</row>
    <row r="631" spans="1:33" ht="15.75" customHeight="1" x14ac:dyDescent="0.4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</row>
    <row r="632" spans="1:33" ht="15.75" customHeight="1" x14ac:dyDescent="0.4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</row>
    <row r="633" spans="1:33" ht="15.75" customHeight="1" x14ac:dyDescent="0.4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</row>
    <row r="634" spans="1:33" ht="15.75" customHeight="1" x14ac:dyDescent="0.4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</row>
    <row r="635" spans="1:33" ht="15.75" customHeight="1" x14ac:dyDescent="0.4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</row>
    <row r="636" spans="1:33" ht="15.75" customHeight="1" x14ac:dyDescent="0.4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</row>
    <row r="637" spans="1:33" ht="15.75" customHeight="1" x14ac:dyDescent="0.4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</row>
    <row r="638" spans="1:33" ht="15.75" customHeight="1" x14ac:dyDescent="0.4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</row>
    <row r="639" spans="1:33" ht="15.75" customHeight="1" x14ac:dyDescent="0.4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</row>
    <row r="640" spans="1:33" ht="15.75" customHeight="1" x14ac:dyDescent="0.4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</row>
    <row r="641" spans="1:33" ht="15.75" customHeight="1" x14ac:dyDescent="0.4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</row>
    <row r="642" spans="1:33" ht="15.75" customHeight="1" x14ac:dyDescent="0.4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</row>
    <row r="643" spans="1:33" ht="15.75" customHeight="1" x14ac:dyDescent="0.4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</row>
    <row r="644" spans="1:33" ht="15.75" customHeight="1" x14ac:dyDescent="0.4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</row>
    <row r="645" spans="1:33" ht="15.75" customHeight="1" x14ac:dyDescent="0.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</row>
    <row r="646" spans="1:33" ht="15.75" customHeight="1" x14ac:dyDescent="0.4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</row>
    <row r="647" spans="1:33" ht="15.75" customHeight="1" x14ac:dyDescent="0.4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</row>
    <row r="648" spans="1:33" ht="15.75" customHeight="1" x14ac:dyDescent="0.4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</row>
    <row r="649" spans="1:33" ht="15.75" customHeight="1" x14ac:dyDescent="0.4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</row>
    <row r="650" spans="1:33" ht="15.75" customHeight="1" x14ac:dyDescent="0.4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</row>
    <row r="651" spans="1:33" ht="15.75" customHeight="1" x14ac:dyDescent="0.4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</row>
    <row r="652" spans="1:33" ht="15.75" customHeight="1" x14ac:dyDescent="0.4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</row>
    <row r="653" spans="1:33" ht="15.75" customHeight="1" x14ac:dyDescent="0.4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</row>
    <row r="654" spans="1:33" ht="15.75" customHeight="1" x14ac:dyDescent="0.4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</row>
    <row r="655" spans="1:33" ht="15.75" customHeight="1" x14ac:dyDescent="0.4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</row>
    <row r="656" spans="1:33" ht="15.75" customHeight="1" x14ac:dyDescent="0.4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</row>
    <row r="657" spans="1:33" ht="15.75" customHeight="1" x14ac:dyDescent="0.4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</row>
    <row r="658" spans="1:33" ht="15.75" customHeight="1" x14ac:dyDescent="0.4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</row>
    <row r="659" spans="1:33" ht="15.75" customHeight="1" x14ac:dyDescent="0.4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</row>
    <row r="660" spans="1:33" ht="15.75" customHeight="1" x14ac:dyDescent="0.4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</row>
    <row r="661" spans="1:33" ht="15.75" customHeight="1" x14ac:dyDescent="0.4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</row>
    <row r="662" spans="1:33" ht="15.75" customHeight="1" x14ac:dyDescent="0.4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</row>
    <row r="663" spans="1:33" ht="15.75" customHeight="1" x14ac:dyDescent="0.4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</row>
    <row r="664" spans="1:33" ht="15.75" customHeight="1" x14ac:dyDescent="0.4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</row>
    <row r="665" spans="1:33" ht="15.75" customHeight="1" x14ac:dyDescent="0.4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</row>
    <row r="666" spans="1:33" ht="15.75" customHeight="1" x14ac:dyDescent="0.4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</row>
    <row r="667" spans="1:33" ht="15.75" customHeight="1" x14ac:dyDescent="0.4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</row>
    <row r="668" spans="1:33" ht="15.75" customHeight="1" x14ac:dyDescent="0.4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</row>
    <row r="669" spans="1:33" ht="15.75" customHeight="1" x14ac:dyDescent="0.4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</row>
    <row r="670" spans="1:33" ht="15.75" customHeight="1" x14ac:dyDescent="0.4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</row>
    <row r="671" spans="1:33" ht="15.75" customHeight="1" x14ac:dyDescent="0.4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</row>
    <row r="672" spans="1:33" ht="15.75" customHeight="1" x14ac:dyDescent="0.4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</row>
    <row r="673" spans="1:33" ht="15.75" customHeight="1" x14ac:dyDescent="0.4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</row>
    <row r="674" spans="1:33" ht="15.75" customHeight="1" x14ac:dyDescent="0.4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</row>
    <row r="675" spans="1:33" ht="15.75" customHeight="1" x14ac:dyDescent="0.4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</row>
    <row r="676" spans="1:33" ht="15.75" customHeight="1" x14ac:dyDescent="0.4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</row>
    <row r="677" spans="1:33" ht="15.75" customHeight="1" x14ac:dyDescent="0.4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</row>
    <row r="678" spans="1:33" ht="15.75" customHeight="1" x14ac:dyDescent="0.4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</row>
    <row r="679" spans="1:33" ht="15.75" customHeight="1" x14ac:dyDescent="0.4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</row>
    <row r="680" spans="1:33" ht="15.75" customHeight="1" x14ac:dyDescent="0.4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</row>
    <row r="681" spans="1:33" ht="15.75" customHeight="1" x14ac:dyDescent="0.4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</row>
    <row r="682" spans="1:33" ht="15.75" customHeight="1" x14ac:dyDescent="0.4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</row>
    <row r="683" spans="1:33" ht="15.75" customHeight="1" x14ac:dyDescent="0.4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</row>
    <row r="684" spans="1:33" ht="15.75" customHeight="1" x14ac:dyDescent="0.4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</row>
    <row r="685" spans="1:33" ht="15.75" customHeight="1" x14ac:dyDescent="0.4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</row>
    <row r="686" spans="1:33" ht="15.75" customHeight="1" x14ac:dyDescent="0.4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</row>
    <row r="687" spans="1:33" ht="15.75" customHeight="1" x14ac:dyDescent="0.4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</row>
    <row r="688" spans="1:33" ht="15.75" customHeight="1" x14ac:dyDescent="0.4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</row>
    <row r="689" spans="1:33" ht="15.75" customHeight="1" x14ac:dyDescent="0.4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</row>
    <row r="690" spans="1:33" ht="15.75" customHeight="1" x14ac:dyDescent="0.4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</row>
    <row r="691" spans="1:33" ht="15.75" customHeight="1" x14ac:dyDescent="0.4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</row>
    <row r="692" spans="1:33" ht="15.75" customHeight="1" x14ac:dyDescent="0.4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</row>
    <row r="693" spans="1:33" ht="15.75" customHeight="1" x14ac:dyDescent="0.4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</row>
    <row r="694" spans="1:33" ht="15.75" customHeight="1" x14ac:dyDescent="0.4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</row>
    <row r="695" spans="1:33" ht="15.75" customHeight="1" x14ac:dyDescent="0.4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</row>
    <row r="696" spans="1:33" ht="15.75" customHeight="1" x14ac:dyDescent="0.4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</row>
    <row r="697" spans="1:33" ht="15.75" customHeight="1" x14ac:dyDescent="0.4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</row>
    <row r="698" spans="1:33" ht="15.75" customHeight="1" x14ac:dyDescent="0.4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</row>
    <row r="699" spans="1:33" ht="15.75" customHeight="1" x14ac:dyDescent="0.4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</row>
    <row r="700" spans="1:33" ht="15.75" customHeight="1" x14ac:dyDescent="0.4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</row>
    <row r="701" spans="1:33" ht="15.75" customHeight="1" x14ac:dyDescent="0.4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</row>
    <row r="702" spans="1:33" ht="15.75" customHeight="1" x14ac:dyDescent="0.4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</row>
    <row r="703" spans="1:33" ht="15.75" customHeight="1" x14ac:dyDescent="0.4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</row>
    <row r="704" spans="1:33" ht="15.75" customHeight="1" x14ac:dyDescent="0.4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</row>
    <row r="705" spans="1:33" ht="15.75" customHeight="1" x14ac:dyDescent="0.4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</row>
    <row r="706" spans="1:33" ht="15.75" customHeight="1" x14ac:dyDescent="0.4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</row>
    <row r="707" spans="1:33" ht="15.75" customHeight="1" x14ac:dyDescent="0.4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</row>
    <row r="708" spans="1:33" ht="15.75" customHeight="1" x14ac:dyDescent="0.4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</row>
    <row r="709" spans="1:33" ht="15.75" customHeight="1" x14ac:dyDescent="0.4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</row>
    <row r="710" spans="1:33" ht="15.75" customHeight="1" x14ac:dyDescent="0.4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</row>
    <row r="711" spans="1:33" ht="15.75" customHeight="1" x14ac:dyDescent="0.4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</row>
    <row r="712" spans="1:33" ht="15.75" customHeight="1" x14ac:dyDescent="0.4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</row>
    <row r="713" spans="1:33" ht="15.75" customHeight="1" x14ac:dyDescent="0.4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</row>
    <row r="714" spans="1:33" ht="15.75" customHeight="1" x14ac:dyDescent="0.4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</row>
    <row r="715" spans="1:33" ht="15.75" customHeight="1" x14ac:dyDescent="0.4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</row>
    <row r="716" spans="1:33" ht="15.75" customHeight="1" x14ac:dyDescent="0.4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</row>
    <row r="717" spans="1:33" ht="15.75" customHeight="1" x14ac:dyDescent="0.4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</row>
    <row r="718" spans="1:33" ht="15.75" customHeight="1" x14ac:dyDescent="0.4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</row>
    <row r="719" spans="1:33" ht="15.75" customHeight="1" x14ac:dyDescent="0.4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</row>
    <row r="720" spans="1:33" ht="15.75" customHeight="1" x14ac:dyDescent="0.4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</row>
    <row r="721" spans="1:33" ht="15.75" customHeight="1" x14ac:dyDescent="0.4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</row>
    <row r="722" spans="1:33" ht="15.75" customHeight="1" x14ac:dyDescent="0.4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</row>
    <row r="723" spans="1:33" ht="15.75" customHeight="1" x14ac:dyDescent="0.4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</row>
    <row r="724" spans="1:33" ht="15.75" customHeight="1" x14ac:dyDescent="0.4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</row>
    <row r="725" spans="1:33" ht="15.75" customHeight="1" x14ac:dyDescent="0.4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</row>
    <row r="726" spans="1:33" ht="15.75" customHeight="1" x14ac:dyDescent="0.4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</row>
    <row r="727" spans="1:33" ht="15.75" customHeight="1" x14ac:dyDescent="0.4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</row>
    <row r="728" spans="1:33" ht="15.75" customHeight="1" x14ac:dyDescent="0.4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</row>
    <row r="729" spans="1:33" ht="15.75" customHeight="1" x14ac:dyDescent="0.4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</row>
    <row r="730" spans="1:33" ht="15.75" customHeight="1" x14ac:dyDescent="0.4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</row>
    <row r="731" spans="1:33" ht="15.75" customHeight="1" x14ac:dyDescent="0.4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</row>
    <row r="732" spans="1:33" ht="15.75" customHeight="1" x14ac:dyDescent="0.4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</row>
    <row r="733" spans="1:33" ht="15.75" customHeight="1" x14ac:dyDescent="0.4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</row>
    <row r="734" spans="1:33" ht="15.75" customHeight="1" x14ac:dyDescent="0.4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</row>
    <row r="735" spans="1:33" ht="15.75" customHeight="1" x14ac:dyDescent="0.4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</row>
    <row r="736" spans="1:33" ht="15.75" customHeight="1" x14ac:dyDescent="0.4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</row>
    <row r="737" spans="1:33" ht="15.75" customHeight="1" x14ac:dyDescent="0.4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</row>
    <row r="738" spans="1:33" ht="15.75" customHeight="1" x14ac:dyDescent="0.4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</row>
    <row r="739" spans="1:33" ht="15.75" customHeight="1" x14ac:dyDescent="0.4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</row>
    <row r="740" spans="1:33" ht="15.75" customHeight="1" x14ac:dyDescent="0.4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</row>
    <row r="741" spans="1:33" ht="15.75" customHeight="1" x14ac:dyDescent="0.4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</row>
    <row r="742" spans="1:33" ht="15.75" customHeight="1" x14ac:dyDescent="0.4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</row>
    <row r="743" spans="1:33" ht="15.75" customHeight="1" x14ac:dyDescent="0.4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</row>
    <row r="744" spans="1:33" ht="15.75" customHeight="1" x14ac:dyDescent="0.4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</row>
    <row r="745" spans="1:33" ht="15.75" customHeight="1" x14ac:dyDescent="0.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</row>
    <row r="746" spans="1:33" ht="15.75" customHeight="1" x14ac:dyDescent="0.4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</row>
    <row r="747" spans="1:33" ht="15.75" customHeight="1" x14ac:dyDescent="0.4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</row>
    <row r="748" spans="1:33" ht="15.75" customHeight="1" x14ac:dyDescent="0.4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</row>
    <row r="749" spans="1:33" ht="15.75" customHeight="1" x14ac:dyDescent="0.4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</row>
    <row r="750" spans="1:33" ht="15.75" customHeight="1" x14ac:dyDescent="0.4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</row>
    <row r="751" spans="1:33" ht="15.75" customHeight="1" x14ac:dyDescent="0.4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</row>
    <row r="752" spans="1:33" ht="15.75" customHeight="1" x14ac:dyDescent="0.4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</row>
    <row r="753" spans="1:33" ht="15.75" customHeight="1" x14ac:dyDescent="0.4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</row>
    <row r="754" spans="1:33" ht="15.75" customHeight="1" x14ac:dyDescent="0.4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</row>
    <row r="755" spans="1:33" ht="15.75" customHeight="1" x14ac:dyDescent="0.4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</row>
    <row r="756" spans="1:33" ht="15.75" customHeight="1" x14ac:dyDescent="0.4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</row>
    <row r="757" spans="1:33" ht="15.75" customHeight="1" x14ac:dyDescent="0.4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</row>
    <row r="758" spans="1:33" ht="15.75" customHeight="1" x14ac:dyDescent="0.4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</row>
    <row r="759" spans="1:33" ht="15.75" customHeight="1" x14ac:dyDescent="0.4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</row>
    <row r="760" spans="1:33" ht="15.75" customHeight="1" x14ac:dyDescent="0.4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</row>
    <row r="761" spans="1:33" ht="15.75" customHeight="1" x14ac:dyDescent="0.4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</row>
    <row r="762" spans="1:33" ht="15.75" customHeight="1" x14ac:dyDescent="0.4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</row>
    <row r="763" spans="1:33" ht="15.75" customHeight="1" x14ac:dyDescent="0.4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</row>
    <row r="764" spans="1:33" ht="15.75" customHeight="1" x14ac:dyDescent="0.4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</row>
    <row r="765" spans="1:33" ht="15.75" customHeight="1" x14ac:dyDescent="0.4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</row>
    <row r="766" spans="1:33" ht="15.75" customHeight="1" x14ac:dyDescent="0.4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</row>
    <row r="767" spans="1:33" ht="15.75" customHeight="1" x14ac:dyDescent="0.4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</row>
    <row r="768" spans="1:33" ht="15.75" customHeight="1" x14ac:dyDescent="0.4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</row>
    <row r="769" spans="1:33" ht="15.75" customHeight="1" x14ac:dyDescent="0.4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</row>
    <row r="770" spans="1:33" ht="15.75" customHeight="1" x14ac:dyDescent="0.4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</row>
    <row r="771" spans="1:33" ht="15.75" customHeight="1" x14ac:dyDescent="0.4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</row>
    <row r="772" spans="1:33" ht="15.75" customHeight="1" x14ac:dyDescent="0.4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</row>
    <row r="773" spans="1:33" ht="15.75" customHeight="1" x14ac:dyDescent="0.4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</row>
    <row r="774" spans="1:33" ht="15.75" customHeight="1" x14ac:dyDescent="0.4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</row>
    <row r="775" spans="1:33" ht="15.75" customHeight="1" x14ac:dyDescent="0.4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</row>
    <row r="776" spans="1:33" ht="15.75" customHeight="1" x14ac:dyDescent="0.4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</row>
    <row r="777" spans="1:33" ht="15.75" customHeight="1" x14ac:dyDescent="0.4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</row>
    <row r="778" spans="1:33" ht="15.75" customHeight="1" x14ac:dyDescent="0.4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</row>
    <row r="779" spans="1:33" ht="15.75" customHeight="1" x14ac:dyDescent="0.4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</row>
    <row r="780" spans="1:33" ht="15.75" customHeight="1" x14ac:dyDescent="0.4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</row>
    <row r="781" spans="1:33" ht="15.75" customHeight="1" x14ac:dyDescent="0.4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</row>
    <row r="782" spans="1:33" ht="15.75" customHeight="1" x14ac:dyDescent="0.4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</row>
    <row r="783" spans="1:33" ht="15.75" customHeight="1" x14ac:dyDescent="0.4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</row>
    <row r="784" spans="1:33" ht="15.75" customHeight="1" x14ac:dyDescent="0.4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</row>
    <row r="785" spans="1:33" ht="15.75" customHeight="1" x14ac:dyDescent="0.4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</row>
    <row r="786" spans="1:33" ht="15.75" customHeight="1" x14ac:dyDescent="0.4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</row>
    <row r="787" spans="1:33" ht="15.75" customHeight="1" x14ac:dyDescent="0.4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</row>
    <row r="788" spans="1:33" ht="15.75" customHeight="1" x14ac:dyDescent="0.4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</row>
    <row r="789" spans="1:33" ht="15.75" customHeight="1" x14ac:dyDescent="0.4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</row>
    <row r="790" spans="1:33" ht="15.75" customHeight="1" x14ac:dyDescent="0.4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</row>
    <row r="791" spans="1:33" ht="15.75" customHeight="1" x14ac:dyDescent="0.4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</row>
    <row r="792" spans="1:33" ht="15.75" customHeight="1" x14ac:dyDescent="0.4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</row>
    <row r="793" spans="1:33" ht="15.75" customHeight="1" x14ac:dyDescent="0.4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</row>
    <row r="794" spans="1:33" ht="15.75" customHeight="1" x14ac:dyDescent="0.4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</row>
    <row r="795" spans="1:33" ht="15.75" customHeight="1" x14ac:dyDescent="0.4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</row>
    <row r="796" spans="1:33" ht="15.75" customHeight="1" x14ac:dyDescent="0.4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</row>
    <row r="797" spans="1:33" ht="15.75" customHeight="1" x14ac:dyDescent="0.4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</row>
    <row r="798" spans="1:33" ht="15.75" customHeight="1" x14ac:dyDescent="0.4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</row>
    <row r="799" spans="1:33" ht="15.75" customHeight="1" x14ac:dyDescent="0.4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</row>
    <row r="800" spans="1:33" ht="15.75" customHeight="1" x14ac:dyDescent="0.4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</row>
    <row r="801" spans="1:33" ht="15.75" customHeight="1" x14ac:dyDescent="0.4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</row>
    <row r="802" spans="1:33" ht="15.75" customHeight="1" x14ac:dyDescent="0.4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</row>
    <row r="803" spans="1:33" ht="15.75" customHeight="1" x14ac:dyDescent="0.4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</row>
    <row r="804" spans="1:33" ht="15.75" customHeight="1" x14ac:dyDescent="0.4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</row>
    <row r="805" spans="1:33" ht="15.75" customHeight="1" x14ac:dyDescent="0.4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</row>
    <row r="806" spans="1:33" ht="15.75" customHeight="1" x14ac:dyDescent="0.4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</row>
    <row r="807" spans="1:33" ht="15.75" customHeight="1" x14ac:dyDescent="0.4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</row>
    <row r="808" spans="1:33" ht="15.75" customHeight="1" x14ac:dyDescent="0.4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</row>
    <row r="809" spans="1:33" ht="15.75" customHeight="1" x14ac:dyDescent="0.4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</row>
    <row r="810" spans="1:33" ht="15.75" customHeight="1" x14ac:dyDescent="0.4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</row>
    <row r="811" spans="1:33" ht="15.75" customHeight="1" x14ac:dyDescent="0.4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</row>
    <row r="812" spans="1:33" ht="15.75" customHeight="1" x14ac:dyDescent="0.4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</row>
    <row r="813" spans="1:33" ht="15.75" customHeight="1" x14ac:dyDescent="0.4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</row>
    <row r="814" spans="1:33" ht="15.75" customHeight="1" x14ac:dyDescent="0.4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</row>
    <row r="815" spans="1:33" ht="15.75" customHeight="1" x14ac:dyDescent="0.4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</row>
    <row r="816" spans="1:33" ht="15.75" customHeight="1" x14ac:dyDescent="0.4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</row>
    <row r="817" spans="1:33" ht="15.75" customHeight="1" x14ac:dyDescent="0.4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</row>
    <row r="818" spans="1:33" ht="15.75" customHeight="1" x14ac:dyDescent="0.4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</row>
    <row r="819" spans="1:33" ht="15.75" customHeight="1" x14ac:dyDescent="0.4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</row>
    <row r="820" spans="1:33" ht="15.75" customHeight="1" x14ac:dyDescent="0.4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</row>
    <row r="821" spans="1:33" ht="15.75" customHeight="1" x14ac:dyDescent="0.4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</row>
    <row r="822" spans="1:33" ht="15.75" customHeight="1" x14ac:dyDescent="0.4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</row>
    <row r="823" spans="1:33" ht="15.75" customHeight="1" x14ac:dyDescent="0.4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</row>
    <row r="824" spans="1:33" ht="15.75" customHeight="1" x14ac:dyDescent="0.4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</row>
    <row r="825" spans="1:33" ht="15.75" customHeight="1" x14ac:dyDescent="0.4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</row>
    <row r="826" spans="1:33" ht="15.75" customHeight="1" x14ac:dyDescent="0.4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</row>
    <row r="827" spans="1:33" ht="15.75" customHeight="1" x14ac:dyDescent="0.4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</row>
    <row r="828" spans="1:33" ht="15.75" customHeight="1" x14ac:dyDescent="0.4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</row>
    <row r="829" spans="1:33" ht="15.75" customHeight="1" x14ac:dyDescent="0.4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</row>
    <row r="830" spans="1:33" ht="15.75" customHeight="1" x14ac:dyDescent="0.4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</row>
    <row r="831" spans="1:33" ht="15.75" customHeight="1" x14ac:dyDescent="0.4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</row>
    <row r="832" spans="1:33" ht="15.75" customHeight="1" x14ac:dyDescent="0.4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</row>
    <row r="833" spans="1:33" ht="15.75" customHeight="1" x14ac:dyDescent="0.4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</row>
    <row r="834" spans="1:33" ht="15.75" customHeight="1" x14ac:dyDescent="0.4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</row>
    <row r="835" spans="1:33" ht="15.75" customHeight="1" x14ac:dyDescent="0.4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</row>
    <row r="836" spans="1:33" ht="15.75" customHeight="1" x14ac:dyDescent="0.4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</row>
    <row r="837" spans="1:33" ht="15.75" customHeight="1" x14ac:dyDescent="0.4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</row>
    <row r="838" spans="1:33" ht="15.75" customHeight="1" x14ac:dyDescent="0.4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</row>
    <row r="839" spans="1:33" ht="15.75" customHeight="1" x14ac:dyDescent="0.4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</row>
    <row r="840" spans="1:33" ht="15.75" customHeight="1" x14ac:dyDescent="0.4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</row>
    <row r="841" spans="1:33" ht="15.75" customHeight="1" x14ac:dyDescent="0.4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</row>
    <row r="842" spans="1:33" ht="15.75" customHeight="1" x14ac:dyDescent="0.4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</row>
    <row r="843" spans="1:33" ht="15.75" customHeight="1" x14ac:dyDescent="0.4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</row>
    <row r="844" spans="1:33" ht="15.75" customHeight="1" x14ac:dyDescent="0.4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</row>
    <row r="845" spans="1:33" ht="15.75" customHeight="1" x14ac:dyDescent="0.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</row>
    <row r="846" spans="1:33" ht="15.75" customHeight="1" x14ac:dyDescent="0.4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</row>
    <row r="847" spans="1:33" ht="15.75" customHeight="1" x14ac:dyDescent="0.4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</row>
    <row r="848" spans="1:33" ht="15.75" customHeight="1" x14ac:dyDescent="0.4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</row>
    <row r="849" spans="1:33" ht="15.75" customHeight="1" x14ac:dyDescent="0.4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</row>
    <row r="850" spans="1:33" ht="15.75" customHeight="1" x14ac:dyDescent="0.4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</row>
    <row r="851" spans="1:33" ht="15.75" customHeight="1" x14ac:dyDescent="0.4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</row>
    <row r="852" spans="1:33" ht="15.75" customHeight="1" x14ac:dyDescent="0.4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</row>
    <row r="853" spans="1:33" ht="15.75" customHeight="1" x14ac:dyDescent="0.4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</row>
    <row r="854" spans="1:33" ht="15.75" customHeight="1" x14ac:dyDescent="0.4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</row>
    <row r="855" spans="1:33" ht="15.75" customHeight="1" x14ac:dyDescent="0.4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</row>
    <row r="856" spans="1:33" ht="15.75" customHeight="1" x14ac:dyDescent="0.4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</row>
    <row r="857" spans="1:33" ht="15.75" customHeight="1" x14ac:dyDescent="0.4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</row>
    <row r="858" spans="1:33" ht="15.75" customHeight="1" x14ac:dyDescent="0.4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</row>
    <row r="859" spans="1:33" ht="15.75" customHeight="1" x14ac:dyDescent="0.4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</row>
    <row r="860" spans="1:33" ht="15.75" customHeight="1" x14ac:dyDescent="0.4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</row>
    <row r="861" spans="1:33" ht="15.75" customHeight="1" x14ac:dyDescent="0.4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</row>
    <row r="862" spans="1:33" ht="15.75" customHeight="1" x14ac:dyDescent="0.4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</row>
    <row r="863" spans="1:33" ht="15.75" customHeight="1" x14ac:dyDescent="0.4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</row>
    <row r="864" spans="1:33" ht="15.75" customHeight="1" x14ac:dyDescent="0.4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</row>
    <row r="865" spans="1:33" ht="15.75" customHeight="1" x14ac:dyDescent="0.4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</row>
    <row r="866" spans="1:33" ht="15.75" customHeight="1" x14ac:dyDescent="0.4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</row>
    <row r="867" spans="1:33" ht="15.75" customHeight="1" x14ac:dyDescent="0.4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</row>
    <row r="868" spans="1:33" ht="15.75" customHeight="1" x14ac:dyDescent="0.4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</row>
    <row r="869" spans="1:33" ht="15.75" customHeight="1" x14ac:dyDescent="0.4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</row>
    <row r="870" spans="1:33" ht="15.75" customHeight="1" x14ac:dyDescent="0.4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</row>
    <row r="871" spans="1:33" ht="15.75" customHeight="1" x14ac:dyDescent="0.4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</row>
    <row r="872" spans="1:33" ht="15.75" customHeight="1" x14ac:dyDescent="0.4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</row>
    <row r="873" spans="1:33" ht="15.75" customHeight="1" x14ac:dyDescent="0.4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</row>
    <row r="874" spans="1:33" ht="15.75" customHeight="1" x14ac:dyDescent="0.4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</row>
    <row r="875" spans="1:33" ht="15.75" customHeight="1" x14ac:dyDescent="0.4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</row>
    <row r="876" spans="1:33" ht="15.75" customHeight="1" x14ac:dyDescent="0.4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</row>
    <row r="877" spans="1:33" ht="15.75" customHeight="1" x14ac:dyDescent="0.4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</row>
    <row r="878" spans="1:33" ht="15.75" customHeight="1" x14ac:dyDescent="0.4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</row>
    <row r="879" spans="1:33" ht="15.75" customHeight="1" x14ac:dyDescent="0.4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</row>
    <row r="880" spans="1:33" ht="15.75" customHeight="1" x14ac:dyDescent="0.4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</row>
    <row r="881" spans="1:33" ht="15.75" customHeight="1" x14ac:dyDescent="0.4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</row>
    <row r="882" spans="1:33" ht="15.75" customHeight="1" x14ac:dyDescent="0.4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</row>
    <row r="883" spans="1:33" ht="15.75" customHeight="1" x14ac:dyDescent="0.4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</row>
    <row r="884" spans="1:33" ht="15.75" customHeight="1" x14ac:dyDescent="0.4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</row>
    <row r="885" spans="1:33" ht="15.75" customHeight="1" x14ac:dyDescent="0.4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</row>
    <row r="886" spans="1:33" ht="15.75" customHeight="1" x14ac:dyDescent="0.4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</row>
    <row r="887" spans="1:33" ht="15.75" customHeight="1" x14ac:dyDescent="0.4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</row>
    <row r="888" spans="1:33" ht="15.75" customHeight="1" x14ac:dyDescent="0.4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</row>
    <row r="889" spans="1:33" ht="15.75" customHeight="1" x14ac:dyDescent="0.4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</row>
    <row r="890" spans="1:33" ht="15.75" customHeight="1" x14ac:dyDescent="0.4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</row>
    <row r="891" spans="1:33" ht="15.75" customHeight="1" x14ac:dyDescent="0.4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</row>
    <row r="892" spans="1:33" ht="15.75" customHeight="1" x14ac:dyDescent="0.4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</row>
    <row r="893" spans="1:33" ht="15.75" customHeight="1" x14ac:dyDescent="0.4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</row>
    <row r="894" spans="1:33" ht="15.75" customHeight="1" x14ac:dyDescent="0.4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</row>
    <row r="895" spans="1:33" ht="15.75" customHeight="1" x14ac:dyDescent="0.4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</row>
    <row r="896" spans="1:33" ht="15.75" customHeight="1" x14ac:dyDescent="0.4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</row>
    <row r="897" spans="1:33" ht="15.75" customHeight="1" x14ac:dyDescent="0.4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</row>
    <row r="898" spans="1:33" ht="15.75" customHeight="1" x14ac:dyDescent="0.4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</row>
    <row r="899" spans="1:33" ht="15.75" customHeight="1" x14ac:dyDescent="0.4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</row>
    <row r="900" spans="1:33" ht="15.75" customHeight="1" x14ac:dyDescent="0.4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</row>
    <row r="901" spans="1:33" ht="15.75" customHeight="1" x14ac:dyDescent="0.4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</row>
    <row r="902" spans="1:33" ht="15.75" customHeight="1" x14ac:dyDescent="0.4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</row>
    <row r="903" spans="1:33" ht="15.75" customHeight="1" x14ac:dyDescent="0.4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</row>
    <row r="904" spans="1:33" ht="15.75" customHeight="1" x14ac:dyDescent="0.4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</row>
    <row r="905" spans="1:33" ht="15.75" customHeight="1" x14ac:dyDescent="0.4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</row>
    <row r="906" spans="1:33" ht="15.75" customHeight="1" x14ac:dyDescent="0.4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</row>
    <row r="907" spans="1:33" ht="15.75" customHeight="1" x14ac:dyDescent="0.4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</row>
    <row r="908" spans="1:33" ht="15.75" customHeight="1" x14ac:dyDescent="0.4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</row>
    <row r="909" spans="1:33" ht="15.75" customHeight="1" x14ac:dyDescent="0.4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</row>
    <row r="910" spans="1:33" ht="15.75" customHeight="1" x14ac:dyDescent="0.4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</row>
    <row r="911" spans="1:33" ht="15.75" customHeight="1" x14ac:dyDescent="0.4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</row>
    <row r="912" spans="1:33" ht="15.75" customHeight="1" x14ac:dyDescent="0.4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</row>
    <row r="913" spans="1:33" ht="15.75" customHeight="1" x14ac:dyDescent="0.4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</row>
    <row r="914" spans="1:33" ht="15.75" customHeight="1" x14ac:dyDescent="0.4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</row>
    <row r="915" spans="1:33" ht="15.75" customHeight="1" x14ac:dyDescent="0.4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</row>
    <row r="916" spans="1:33" ht="15.75" customHeight="1" x14ac:dyDescent="0.4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</row>
    <row r="917" spans="1:33" ht="15.75" customHeight="1" x14ac:dyDescent="0.4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</row>
    <row r="918" spans="1:33" ht="15.75" customHeight="1" x14ac:dyDescent="0.4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</row>
    <row r="919" spans="1:33" ht="15.75" customHeight="1" x14ac:dyDescent="0.4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</row>
    <row r="920" spans="1:33" ht="15.75" customHeight="1" x14ac:dyDescent="0.4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</row>
    <row r="921" spans="1:33" ht="15.75" customHeight="1" x14ac:dyDescent="0.4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</row>
    <row r="922" spans="1:33" ht="15.75" customHeight="1" x14ac:dyDescent="0.4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</row>
    <row r="923" spans="1:33" ht="15.75" customHeight="1" x14ac:dyDescent="0.4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</row>
    <row r="924" spans="1:33" ht="15.75" customHeight="1" x14ac:dyDescent="0.4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</row>
    <row r="925" spans="1:33" ht="15.75" customHeight="1" x14ac:dyDescent="0.4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</row>
    <row r="926" spans="1:33" ht="15.75" customHeight="1" x14ac:dyDescent="0.4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</row>
    <row r="927" spans="1:33" ht="15.75" customHeight="1" x14ac:dyDescent="0.4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</row>
    <row r="928" spans="1:33" ht="15.75" customHeight="1" x14ac:dyDescent="0.4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</row>
    <row r="929" spans="1:33" ht="15.75" customHeight="1" x14ac:dyDescent="0.4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</row>
    <row r="930" spans="1:33" ht="15.75" customHeight="1" x14ac:dyDescent="0.4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</row>
    <row r="931" spans="1:33" ht="15.75" customHeight="1" x14ac:dyDescent="0.4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</row>
    <row r="932" spans="1:33" ht="15.75" customHeight="1" x14ac:dyDescent="0.4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</row>
    <row r="933" spans="1:33" ht="15.75" customHeight="1" x14ac:dyDescent="0.4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</row>
    <row r="934" spans="1:33" ht="15.75" customHeight="1" x14ac:dyDescent="0.4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</row>
    <row r="935" spans="1:33" ht="15.75" customHeight="1" x14ac:dyDescent="0.4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</row>
    <row r="936" spans="1:33" ht="15.75" customHeight="1" x14ac:dyDescent="0.4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</row>
    <row r="937" spans="1:33" ht="15.75" customHeight="1" x14ac:dyDescent="0.4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</row>
    <row r="938" spans="1:33" ht="15.75" customHeight="1" x14ac:dyDescent="0.4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</row>
    <row r="939" spans="1:33" ht="15.75" customHeight="1" x14ac:dyDescent="0.4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</row>
    <row r="940" spans="1:33" ht="15.75" customHeight="1" x14ac:dyDescent="0.4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</row>
    <row r="941" spans="1:33" ht="15.75" customHeight="1" x14ac:dyDescent="0.4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</row>
    <row r="942" spans="1:33" ht="15.75" customHeight="1" x14ac:dyDescent="0.4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</row>
    <row r="943" spans="1:33" ht="15.75" customHeight="1" x14ac:dyDescent="0.4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</row>
    <row r="944" spans="1:33" ht="15.75" customHeight="1" x14ac:dyDescent="0.4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</row>
    <row r="945" spans="1:33" ht="15.75" customHeight="1" x14ac:dyDescent="0.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</row>
    <row r="946" spans="1:33" ht="15.75" customHeight="1" x14ac:dyDescent="0.4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</row>
    <row r="947" spans="1:33" ht="15.75" customHeight="1" x14ac:dyDescent="0.4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</row>
    <row r="948" spans="1:33" ht="15.75" customHeight="1" x14ac:dyDescent="0.4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</row>
    <row r="949" spans="1:33" ht="15.75" customHeight="1" x14ac:dyDescent="0.4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</row>
    <row r="950" spans="1:33" ht="15.75" customHeight="1" x14ac:dyDescent="0.4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</row>
    <row r="951" spans="1:33" ht="15.75" customHeight="1" x14ac:dyDescent="0.4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</row>
    <row r="952" spans="1:33" ht="15.75" customHeight="1" x14ac:dyDescent="0.4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</row>
    <row r="953" spans="1:33" ht="15.75" customHeight="1" x14ac:dyDescent="0.4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</row>
    <row r="954" spans="1:33" ht="15.75" customHeight="1" x14ac:dyDescent="0.4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</row>
    <row r="955" spans="1:33" ht="15.75" customHeight="1" x14ac:dyDescent="0.4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</row>
    <row r="956" spans="1:33" ht="15.75" customHeight="1" x14ac:dyDescent="0.4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</row>
    <row r="957" spans="1:33" ht="15.75" customHeight="1" x14ac:dyDescent="0.4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</row>
    <row r="958" spans="1:33" ht="15.75" customHeight="1" x14ac:dyDescent="0.4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</row>
    <row r="959" spans="1:33" ht="15.75" customHeight="1" x14ac:dyDescent="0.4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</row>
    <row r="960" spans="1:33" ht="15.75" customHeight="1" x14ac:dyDescent="0.4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</row>
    <row r="961" spans="1:33" ht="15.75" customHeight="1" x14ac:dyDescent="0.4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</row>
    <row r="962" spans="1:33" ht="15.75" customHeight="1" x14ac:dyDescent="0.4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</row>
    <row r="963" spans="1:33" ht="15.75" customHeight="1" x14ac:dyDescent="0.4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</row>
    <row r="964" spans="1:33" ht="15.75" customHeight="1" x14ac:dyDescent="0.4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</row>
    <row r="965" spans="1:33" ht="15.75" customHeight="1" x14ac:dyDescent="0.4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</row>
    <row r="966" spans="1:33" ht="15.75" customHeight="1" x14ac:dyDescent="0.4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</row>
    <row r="967" spans="1:33" ht="15.75" customHeight="1" x14ac:dyDescent="0.4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</row>
    <row r="968" spans="1:33" ht="15.75" customHeight="1" x14ac:dyDescent="0.4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</row>
    <row r="969" spans="1:33" ht="15.75" customHeight="1" x14ac:dyDescent="0.4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</row>
    <row r="970" spans="1:33" ht="15.75" customHeight="1" x14ac:dyDescent="0.4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</row>
    <row r="971" spans="1:33" ht="15.75" customHeight="1" x14ac:dyDescent="0.4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</row>
    <row r="972" spans="1:33" ht="15.75" customHeight="1" x14ac:dyDescent="0.4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</row>
    <row r="973" spans="1:33" ht="15.75" customHeight="1" x14ac:dyDescent="0.4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</row>
    <row r="974" spans="1:33" ht="15.75" customHeight="1" x14ac:dyDescent="0.4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</row>
    <row r="975" spans="1:33" ht="15.75" customHeight="1" x14ac:dyDescent="0.4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</row>
    <row r="976" spans="1:33" ht="15.75" customHeight="1" x14ac:dyDescent="0.4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</row>
    <row r="977" spans="1:33" ht="15.75" customHeight="1" x14ac:dyDescent="0.4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</row>
    <row r="978" spans="1:33" ht="15.75" customHeight="1" x14ac:dyDescent="0.4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</row>
    <row r="979" spans="1:33" ht="15.75" customHeight="1" x14ac:dyDescent="0.4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</row>
    <row r="980" spans="1:33" ht="15.75" customHeight="1" x14ac:dyDescent="0.4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</row>
    <row r="981" spans="1:33" ht="15.75" customHeight="1" x14ac:dyDescent="0.4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</row>
    <row r="982" spans="1:33" ht="15.75" customHeight="1" x14ac:dyDescent="0.4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</row>
    <row r="983" spans="1:33" ht="15.75" customHeight="1" x14ac:dyDescent="0.4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</row>
    <row r="984" spans="1:33" ht="15.75" customHeight="1" x14ac:dyDescent="0.4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</row>
    <row r="985" spans="1:33" ht="15.75" customHeight="1" x14ac:dyDescent="0.4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</row>
    <row r="986" spans="1:33" ht="15.75" customHeight="1" x14ac:dyDescent="0.4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</row>
    <row r="987" spans="1:33" ht="15.75" customHeight="1" x14ac:dyDescent="0.4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</row>
    <row r="988" spans="1:33" ht="15.75" customHeight="1" x14ac:dyDescent="0.4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</row>
    <row r="989" spans="1:33" ht="15.75" customHeight="1" x14ac:dyDescent="0.4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</row>
    <row r="990" spans="1:33" ht="15.75" customHeight="1" x14ac:dyDescent="0.4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</row>
    <row r="991" spans="1:33" ht="15.75" customHeight="1" x14ac:dyDescent="0.4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</row>
    <row r="992" spans="1:33" ht="15.75" customHeight="1" x14ac:dyDescent="0.4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</row>
    <row r="993" spans="1:33" ht="15.75" customHeight="1" x14ac:dyDescent="0.4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</row>
    <row r="994" spans="1:33" ht="15.75" customHeight="1" x14ac:dyDescent="0.4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</row>
    <row r="995" spans="1:33" ht="15.75" customHeight="1" x14ac:dyDescent="0.4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</row>
    <row r="996" spans="1:33" ht="15.75" customHeight="1" x14ac:dyDescent="0.4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</row>
    <row r="997" spans="1:33" ht="15.75" customHeight="1" x14ac:dyDescent="0.4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</row>
    <row r="998" spans="1:33" ht="15.75" customHeight="1" x14ac:dyDescent="0.4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</row>
    <row r="999" spans="1:33" ht="15.75" customHeight="1" x14ac:dyDescent="0.4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</row>
    <row r="1000" spans="1:33" ht="15.75" customHeight="1" x14ac:dyDescent="0.4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6B2D-C1B8-4FE3-9E82-46928D7EBC02}">
  <sheetPr codeName="Sheet5"/>
  <dimension ref="A1:AI38"/>
  <sheetViews>
    <sheetView zoomScale="85" zoomScaleNormal="85" workbookViewId="0">
      <selection activeCell="D6" sqref="D6"/>
    </sheetView>
  </sheetViews>
  <sheetFormatPr defaultRowHeight="14.25" x14ac:dyDescent="0.45"/>
  <cols>
    <col min="1" max="1" width="22.59765625" customWidth="1"/>
    <col min="2" max="2" width="11.796875" bestFit="1" customWidth="1"/>
  </cols>
  <sheetData>
    <row r="1" spans="1:35" x14ac:dyDescent="0.45">
      <c r="A1" s="1" t="s">
        <v>466</v>
      </c>
    </row>
    <row r="2" spans="1:35" x14ac:dyDescent="0.45">
      <c r="A2" t="s">
        <v>71</v>
      </c>
      <c r="B2">
        <f>About!$B$34</f>
        <v>947817120000000</v>
      </c>
    </row>
    <row r="4" spans="1:35" x14ac:dyDescent="0.45">
      <c r="B4" s="1">
        <v>2017</v>
      </c>
      <c r="C4" s="1">
        <v>2018</v>
      </c>
      <c r="D4" s="1">
        <v>2019</v>
      </c>
      <c r="E4" s="1">
        <v>2020</v>
      </c>
      <c r="F4" s="1">
        <v>2021</v>
      </c>
      <c r="G4" s="1">
        <v>2022</v>
      </c>
      <c r="H4" s="1">
        <v>2023</v>
      </c>
      <c r="I4" s="1">
        <v>2024</v>
      </c>
      <c r="J4" s="1">
        <v>2025</v>
      </c>
      <c r="K4" s="1">
        <v>2026</v>
      </c>
      <c r="L4" s="1">
        <v>2027</v>
      </c>
      <c r="M4" s="1">
        <v>2028</v>
      </c>
      <c r="N4" s="1">
        <v>2029</v>
      </c>
      <c r="O4" s="1">
        <v>2030</v>
      </c>
      <c r="P4" s="1">
        <v>2031</v>
      </c>
      <c r="Q4" s="1">
        <v>2032</v>
      </c>
      <c r="R4" s="1">
        <v>2033</v>
      </c>
      <c r="S4" s="1">
        <v>2034</v>
      </c>
      <c r="T4" s="1">
        <v>2035</v>
      </c>
      <c r="U4" s="1">
        <v>2036</v>
      </c>
      <c r="V4" s="1">
        <v>2037</v>
      </c>
      <c r="W4" s="1">
        <v>2038</v>
      </c>
      <c r="X4" s="1">
        <v>2039</v>
      </c>
      <c r="Y4" s="1">
        <v>2040</v>
      </c>
      <c r="Z4" s="1">
        <v>2041</v>
      </c>
      <c r="AA4" s="1">
        <v>2042</v>
      </c>
      <c r="AB4" s="1">
        <v>2043</v>
      </c>
      <c r="AC4" s="1">
        <v>2044</v>
      </c>
      <c r="AD4" s="1">
        <v>2045</v>
      </c>
      <c r="AE4" s="1">
        <v>2046</v>
      </c>
      <c r="AF4" s="1">
        <v>2047</v>
      </c>
      <c r="AG4" s="1">
        <v>2048</v>
      </c>
      <c r="AH4" s="1">
        <v>2049</v>
      </c>
      <c r="AI4" s="1">
        <v>2050</v>
      </c>
    </row>
    <row r="5" spans="1:35" x14ac:dyDescent="0.45">
      <c r="A5" s="1" t="s">
        <v>467</v>
      </c>
    </row>
    <row r="6" spans="1:35" x14ac:dyDescent="0.45">
      <c r="A6" s="38" t="s">
        <v>13</v>
      </c>
      <c r="B6">
        <f t="shared" ref="B6:AI6" si="0">(B13+B22+B31)*$B$2</f>
        <v>158882224124321.03</v>
      </c>
      <c r="C6">
        <f t="shared" si="0"/>
        <v>162666585619500.06</v>
      </c>
      <c r="D6">
        <f t="shared" si="0"/>
        <v>166155997477995.59</v>
      </c>
      <c r="E6">
        <f t="shared" si="0"/>
        <v>169263499844668.63</v>
      </c>
      <c r="F6">
        <f t="shared" si="0"/>
        <v>170556110789907.28</v>
      </c>
      <c r="G6">
        <f t="shared" si="0"/>
        <v>171837967642975.31</v>
      </c>
      <c r="H6">
        <f t="shared" si="0"/>
        <v>173130821522992.69</v>
      </c>
      <c r="I6">
        <f t="shared" si="0"/>
        <v>174409159963717.63</v>
      </c>
      <c r="J6">
        <f t="shared" si="0"/>
        <v>175653269640187.09</v>
      </c>
      <c r="K6">
        <f t="shared" si="0"/>
        <v>176854459167551.44</v>
      </c>
      <c r="L6">
        <f t="shared" si="0"/>
        <v>178039377451219.5</v>
      </c>
      <c r="M6">
        <f t="shared" si="0"/>
        <v>179171544093865.59</v>
      </c>
      <c r="N6">
        <f t="shared" si="0"/>
        <v>180200663825323.63</v>
      </c>
      <c r="O6">
        <f t="shared" si="0"/>
        <v>181193122773555.91</v>
      </c>
      <c r="P6">
        <f t="shared" si="0"/>
        <v>182128683307431.66</v>
      </c>
      <c r="Q6">
        <f t="shared" si="0"/>
        <v>183139694126127.22</v>
      </c>
      <c r="R6">
        <f t="shared" si="0"/>
        <v>184193578511988.38</v>
      </c>
      <c r="S6">
        <f t="shared" si="0"/>
        <v>185157811773362.25</v>
      </c>
      <c r="T6">
        <f t="shared" si="0"/>
        <v>186098461148757.06</v>
      </c>
      <c r="U6">
        <f t="shared" si="0"/>
        <v>186967400049369.88</v>
      </c>
      <c r="V6">
        <f t="shared" si="0"/>
        <v>187838734565836.88</v>
      </c>
      <c r="W6">
        <f t="shared" si="0"/>
        <v>188723028293680.03</v>
      </c>
      <c r="X6">
        <f t="shared" si="0"/>
        <v>189587356715054.72</v>
      </c>
      <c r="Y6">
        <f t="shared" si="0"/>
        <v>190424630784773.03</v>
      </c>
      <c r="Z6">
        <f t="shared" si="0"/>
        <v>191263887692420</v>
      </c>
      <c r="AA6">
        <f t="shared" si="0"/>
        <v>192099895355248.44</v>
      </c>
      <c r="AB6">
        <f t="shared" si="0"/>
        <v>192934263579109.94</v>
      </c>
      <c r="AC6">
        <f t="shared" si="0"/>
        <v>193767552157815</v>
      </c>
      <c r="AD6">
        <f t="shared" si="0"/>
        <v>194597473574387.94</v>
      </c>
      <c r="AE6">
        <f t="shared" si="0"/>
        <v>195420183390366.25</v>
      </c>
      <c r="AF6">
        <f t="shared" si="0"/>
        <v>196239375383425.09</v>
      </c>
      <c r="AG6">
        <f t="shared" si="0"/>
        <v>197060611505368.75</v>
      </c>
      <c r="AH6">
        <f t="shared" si="0"/>
        <v>197880628477247.22</v>
      </c>
      <c r="AI6">
        <f t="shared" si="0"/>
        <v>198681472605143.25</v>
      </c>
    </row>
    <row r="7" spans="1:35" x14ac:dyDescent="0.45">
      <c r="A7" s="38" t="s">
        <v>12</v>
      </c>
      <c r="B7">
        <f t="shared" ref="B7:AI7" si="1">(B14+B23+B32)*$B$2</f>
        <v>91480083624642.484</v>
      </c>
      <c r="C7">
        <f t="shared" si="1"/>
        <v>91814867323336.828</v>
      </c>
      <c r="D7">
        <f t="shared" si="1"/>
        <v>92256657821341.594</v>
      </c>
      <c r="E7">
        <f t="shared" si="1"/>
        <v>92626022480801.891</v>
      </c>
      <c r="F7">
        <f t="shared" si="1"/>
        <v>92953615252382.594</v>
      </c>
      <c r="G7">
        <f t="shared" si="1"/>
        <v>93216734592033.813</v>
      </c>
      <c r="H7">
        <f t="shared" si="1"/>
        <v>93504865134247.969</v>
      </c>
      <c r="I7">
        <f t="shared" si="1"/>
        <v>93786142245686.156</v>
      </c>
      <c r="J7">
        <f t="shared" si="1"/>
        <v>94061440395970.906</v>
      </c>
      <c r="K7">
        <f t="shared" si="1"/>
        <v>94332442741509.344</v>
      </c>
      <c r="L7">
        <f t="shared" si="1"/>
        <v>94613652334961.359</v>
      </c>
      <c r="M7">
        <f t="shared" si="1"/>
        <v>94890403620459.25</v>
      </c>
      <c r="N7">
        <f t="shared" si="1"/>
        <v>95136961361087.422</v>
      </c>
      <c r="O7">
        <f t="shared" si="1"/>
        <v>95382426632084.172</v>
      </c>
      <c r="P7">
        <f t="shared" si="1"/>
        <v>95615652568759.766</v>
      </c>
      <c r="Q7">
        <f t="shared" si="1"/>
        <v>95892986677364.422</v>
      </c>
      <c r="R7">
        <f t="shared" si="1"/>
        <v>96202069647811.141</v>
      </c>
      <c r="S7">
        <f t="shared" si="1"/>
        <v>96475585882854.906</v>
      </c>
      <c r="T7">
        <f t="shared" si="1"/>
        <v>96743285791581.313</v>
      </c>
      <c r="U7">
        <f t="shared" si="1"/>
        <v>96986462116512.906</v>
      </c>
      <c r="V7">
        <f t="shared" si="1"/>
        <v>97235930406432.219</v>
      </c>
      <c r="W7">
        <f t="shared" si="1"/>
        <v>97500754135451.969</v>
      </c>
      <c r="X7">
        <f t="shared" si="1"/>
        <v>97761733863063.563</v>
      </c>
      <c r="Y7">
        <f t="shared" si="1"/>
        <v>98013316494515.359</v>
      </c>
      <c r="Z7">
        <f t="shared" si="1"/>
        <v>98272911376150.984</v>
      </c>
      <c r="AA7">
        <f t="shared" si="1"/>
        <v>98534787401581.438</v>
      </c>
      <c r="AB7">
        <f t="shared" si="1"/>
        <v>98797987535929.891</v>
      </c>
      <c r="AC7">
        <f t="shared" si="1"/>
        <v>99061213092033.625</v>
      </c>
      <c r="AD7">
        <f t="shared" si="1"/>
        <v>99320918519719.547</v>
      </c>
      <c r="AE7">
        <f t="shared" si="1"/>
        <v>99573201797123.438</v>
      </c>
      <c r="AF7">
        <f t="shared" si="1"/>
        <v>99819342038927.078</v>
      </c>
      <c r="AG7">
        <f t="shared" si="1"/>
        <v>100060511391317.33</v>
      </c>
      <c r="AH7">
        <f t="shared" si="1"/>
        <v>100294981845532.72</v>
      </c>
      <c r="AI7">
        <f t="shared" si="1"/>
        <v>100513778689410.36</v>
      </c>
    </row>
    <row r="8" spans="1:35" x14ac:dyDescent="0.45">
      <c r="A8" s="38" t="s">
        <v>14</v>
      </c>
      <c r="B8">
        <f t="shared" ref="B8:AI8" si="2">(B15+B24+B33)*$B$2</f>
        <v>697575690620.93201</v>
      </c>
      <c r="C8">
        <f t="shared" si="2"/>
        <v>669477455245.70728</v>
      </c>
      <c r="D8">
        <f t="shared" si="2"/>
        <v>640745025530.2384</v>
      </c>
      <c r="E8">
        <f t="shared" si="2"/>
        <v>611437130979.4574</v>
      </c>
      <c r="F8">
        <f t="shared" si="2"/>
        <v>616602368528.41992</v>
      </c>
      <c r="G8">
        <f t="shared" si="2"/>
        <v>621816823180.34998</v>
      </c>
      <c r="H8">
        <f t="shared" si="2"/>
        <v>627056920559.31555</v>
      </c>
      <c r="I8">
        <f t="shared" si="2"/>
        <v>632324977091.14124</v>
      </c>
      <c r="J8">
        <f t="shared" si="2"/>
        <v>637566858040.03418</v>
      </c>
      <c r="K8">
        <f t="shared" si="2"/>
        <v>642765910009.52307</v>
      </c>
      <c r="L8">
        <f t="shared" si="2"/>
        <v>648014465020.05579</v>
      </c>
      <c r="M8">
        <f t="shared" si="2"/>
        <v>653197696504.49536</v>
      </c>
      <c r="N8">
        <f t="shared" si="2"/>
        <v>658124029496.91833</v>
      </c>
      <c r="O8">
        <f t="shared" si="2"/>
        <v>663004184478.06262</v>
      </c>
      <c r="P8">
        <f t="shared" si="2"/>
        <v>667752292036.71838</v>
      </c>
      <c r="Q8">
        <f t="shared" si="2"/>
        <v>672784906471.21338</v>
      </c>
      <c r="R8">
        <f t="shared" si="2"/>
        <v>678001591345.2301</v>
      </c>
      <c r="S8">
        <f t="shared" si="2"/>
        <v>682903273138.77686</v>
      </c>
      <c r="T8">
        <f t="shared" si="2"/>
        <v>687695169153.78589</v>
      </c>
      <c r="U8">
        <f t="shared" si="2"/>
        <v>692225063702.05444</v>
      </c>
      <c r="V8">
        <f t="shared" si="2"/>
        <v>696713157441.71191</v>
      </c>
      <c r="W8">
        <f t="shared" si="2"/>
        <v>701213105940.51184</v>
      </c>
      <c r="X8">
        <f t="shared" si="2"/>
        <v>705581764421.88562</v>
      </c>
      <c r="Y8">
        <f t="shared" si="2"/>
        <v>709774357491.84033</v>
      </c>
      <c r="Z8">
        <f t="shared" si="2"/>
        <v>713922074739.35889</v>
      </c>
      <c r="AA8">
        <f t="shared" si="2"/>
        <v>717989025913.89355</v>
      </c>
      <c r="AB8">
        <f t="shared" si="2"/>
        <v>721979183395.41089</v>
      </c>
      <c r="AC8">
        <f t="shared" si="2"/>
        <v>725896959073.89563</v>
      </c>
      <c r="AD8">
        <f t="shared" si="2"/>
        <v>729729091909.64685</v>
      </c>
      <c r="AE8">
        <f t="shared" si="2"/>
        <v>733460700898.39905</v>
      </c>
      <c r="AF8">
        <f t="shared" si="2"/>
        <v>737113158979.76392</v>
      </c>
      <c r="AG8">
        <f t="shared" si="2"/>
        <v>740707944074.30457</v>
      </c>
      <c r="AH8">
        <f t="shared" si="2"/>
        <v>744242157157.24207</v>
      </c>
      <c r="AI8">
        <f t="shared" si="2"/>
        <v>747655469188.24463</v>
      </c>
    </row>
    <row r="9" spans="1:35" x14ac:dyDescent="0.45">
      <c r="A9" s="38" t="s">
        <v>19</v>
      </c>
      <c r="B9">
        <f t="shared" ref="B9:AI9" si="3">(B16+B25+B34)*$B$2</f>
        <v>779370761531.55115</v>
      </c>
      <c r="C9">
        <f t="shared" si="3"/>
        <v>782811272628.91431</v>
      </c>
      <c r="D9">
        <f t="shared" si="3"/>
        <v>787277623979.40002</v>
      </c>
      <c r="E9">
        <f t="shared" si="3"/>
        <v>791545132920.22607</v>
      </c>
      <c r="F9">
        <f t="shared" si="3"/>
        <v>795627252588.65027</v>
      </c>
      <c r="G9">
        <f t="shared" si="3"/>
        <v>799529361283.24084</v>
      </c>
      <c r="H9">
        <f t="shared" si="3"/>
        <v>803865275697.23486</v>
      </c>
      <c r="I9">
        <f t="shared" si="3"/>
        <v>808214567303.71045</v>
      </c>
      <c r="J9">
        <f t="shared" si="3"/>
        <v>812527409186.86206</v>
      </c>
      <c r="K9">
        <f t="shared" si="3"/>
        <v>816787788644.4519</v>
      </c>
      <c r="L9">
        <f t="shared" si="3"/>
        <v>821083285237.68787</v>
      </c>
      <c r="M9">
        <f t="shared" si="3"/>
        <v>825304058944.26221</v>
      </c>
      <c r="N9">
        <f t="shared" si="3"/>
        <v>829247633704.77039</v>
      </c>
      <c r="O9">
        <f t="shared" si="3"/>
        <v>833136015520.77869</v>
      </c>
      <c r="P9">
        <f t="shared" si="3"/>
        <v>836847137656.13928</v>
      </c>
      <c r="Q9">
        <f t="shared" si="3"/>
        <v>840863767439.40295</v>
      </c>
      <c r="R9">
        <f t="shared" si="3"/>
        <v>845040888763.83716</v>
      </c>
      <c r="S9">
        <f t="shared" si="3"/>
        <v>848896849983.9845</v>
      </c>
      <c r="T9">
        <f t="shared" si="3"/>
        <v>852633061495.81018</v>
      </c>
      <c r="U9">
        <f t="shared" si="3"/>
        <v>856079328366.60266</v>
      </c>
      <c r="V9">
        <f t="shared" si="3"/>
        <v>859487191940.96777</v>
      </c>
      <c r="W9">
        <f t="shared" si="3"/>
        <v>862896324760.9585</v>
      </c>
      <c r="X9">
        <f t="shared" si="3"/>
        <v>866165460804.49084</v>
      </c>
      <c r="Y9">
        <f t="shared" si="3"/>
        <v>869253661266.81213</v>
      </c>
      <c r="Z9">
        <f t="shared" si="3"/>
        <v>872283521902.63062</v>
      </c>
      <c r="AA9">
        <f t="shared" si="3"/>
        <v>875223838944.96338</v>
      </c>
      <c r="AB9">
        <f t="shared" si="3"/>
        <v>878074766484.61096</v>
      </c>
      <c r="AC9">
        <f t="shared" si="3"/>
        <v>880842683943.10071</v>
      </c>
      <c r="AD9">
        <f t="shared" si="3"/>
        <v>883516157001.93835</v>
      </c>
      <c r="AE9">
        <f t="shared" si="3"/>
        <v>886081347809.27295</v>
      </c>
      <c r="AF9">
        <f t="shared" si="3"/>
        <v>888562882629.18591</v>
      </c>
      <c r="AG9">
        <f t="shared" si="3"/>
        <v>890976975756.22766</v>
      </c>
      <c r="AH9">
        <f t="shared" si="3"/>
        <v>893319710651.01453</v>
      </c>
      <c r="AI9">
        <f t="shared" si="3"/>
        <v>895535478352.78015</v>
      </c>
    </row>
    <row r="10" spans="1:35" x14ac:dyDescent="0.45">
      <c r="A10" s="38" t="s">
        <v>20</v>
      </c>
      <c r="B10">
        <f t="shared" ref="B10:AI10" si="4">(B17+B26+B35)*$B$2</f>
        <v>1283007096314.144</v>
      </c>
      <c r="C10">
        <f t="shared" si="4"/>
        <v>1309284122485.0332</v>
      </c>
      <c r="D10">
        <f t="shared" si="4"/>
        <v>1335750491577.1978</v>
      </c>
      <c r="E10">
        <f t="shared" si="4"/>
        <v>1362520179165.6672</v>
      </c>
      <c r="F10">
        <f t="shared" si="4"/>
        <v>1374139485104.405</v>
      </c>
      <c r="G10">
        <f t="shared" si="4"/>
        <v>1385872500284.6604</v>
      </c>
      <c r="H10">
        <f t="shared" si="4"/>
        <v>1397662751784.6143</v>
      </c>
      <c r="I10">
        <f t="shared" si="4"/>
        <v>1409514906795.1038</v>
      </c>
      <c r="J10">
        <f t="shared" si="4"/>
        <v>1421314268843.7578</v>
      </c>
      <c r="K10">
        <f t="shared" si="4"/>
        <v>1433024600907.4155</v>
      </c>
      <c r="L10">
        <f t="shared" si="4"/>
        <v>1444849905238.7678</v>
      </c>
      <c r="M10">
        <f t="shared" si="4"/>
        <v>1456536410233.1389</v>
      </c>
      <c r="N10">
        <f t="shared" si="4"/>
        <v>1467653549209.9485</v>
      </c>
      <c r="O10">
        <f t="shared" si="4"/>
        <v>1478669428310.5159</v>
      </c>
      <c r="P10">
        <f t="shared" si="4"/>
        <v>1489395411086.6096</v>
      </c>
      <c r="Q10">
        <f t="shared" si="4"/>
        <v>1500752947684.5652</v>
      </c>
      <c r="R10">
        <f t="shared" si="4"/>
        <v>1512523131107.6675</v>
      </c>
      <c r="S10">
        <f t="shared" si="4"/>
        <v>1523585749259.8132</v>
      </c>
      <c r="T10">
        <f t="shared" si="4"/>
        <v>1534401419719.0508</v>
      </c>
      <c r="U10">
        <f t="shared" si="4"/>
        <v>1544633274440.082</v>
      </c>
      <c r="V10">
        <f t="shared" si="4"/>
        <v>1554767212338.7578</v>
      </c>
      <c r="W10">
        <f t="shared" si="4"/>
        <v>1564927263503.9993</v>
      </c>
      <c r="X10">
        <f t="shared" si="4"/>
        <v>1574791010831.3438</v>
      </c>
      <c r="Y10">
        <f t="shared" si="4"/>
        <v>1584258447427.4194</v>
      </c>
      <c r="Z10">
        <f t="shared" si="4"/>
        <v>1593625138732.0383</v>
      </c>
      <c r="AA10">
        <f t="shared" si="4"/>
        <v>1602812498981.3699</v>
      </c>
      <c r="AB10">
        <f t="shared" si="4"/>
        <v>1611827440867.8652</v>
      </c>
      <c r="AC10">
        <f t="shared" si="4"/>
        <v>1620675953726.6875</v>
      </c>
      <c r="AD10">
        <f t="shared" si="4"/>
        <v>1629331613716.9653</v>
      </c>
      <c r="AE10">
        <f t="shared" si="4"/>
        <v>1637761213230.3792</v>
      </c>
      <c r="AF10">
        <f t="shared" si="4"/>
        <v>1646014903760.5789</v>
      </c>
      <c r="AG10">
        <f t="shared" si="4"/>
        <v>1654140911777.7996</v>
      </c>
      <c r="AH10">
        <f t="shared" si="4"/>
        <v>1662131901950.5159</v>
      </c>
      <c r="AI10">
        <f t="shared" si="4"/>
        <v>1669852958182.3616</v>
      </c>
    </row>
    <row r="12" spans="1:35" x14ac:dyDescent="0.45">
      <c r="A12" s="1" t="str">
        <f>'E3-residential data'!A109</f>
        <v>Other</v>
      </c>
      <c r="B12" t="s">
        <v>100</v>
      </c>
    </row>
    <row r="13" spans="1:35" x14ac:dyDescent="0.45">
      <c r="A13" s="38" t="str">
        <f>'E3-residential data'!A110</f>
        <v>Electricity</v>
      </c>
      <c r="B13">
        <f>'E3-residential data'!B110</f>
        <v>0.13483045914693101</v>
      </c>
      <c r="C13">
        <f>'E3-residential data'!C110</f>
        <v>0.13869879196547999</v>
      </c>
      <c r="D13">
        <f>'E3-residential data'!D110</f>
        <v>0.142205986229931</v>
      </c>
      <c r="E13">
        <f>'E3-residential data'!E110</f>
        <v>0.145328569963346</v>
      </c>
      <c r="F13">
        <f>'E3-residential data'!F110</f>
        <v>0.14655649184991201</v>
      </c>
      <c r="G13">
        <f>'E3-residential data'!G110</f>
        <v>0.14779616093505199</v>
      </c>
      <c r="H13">
        <f>'E3-residential data'!H110</f>
        <v>0.149042070250895</v>
      </c>
      <c r="I13">
        <f>'E3-residential data'!I110</f>
        <v>0.150294473086869</v>
      </c>
      <c r="J13">
        <f>'E3-residential data'!J110</f>
        <v>0.151540106291566</v>
      </c>
      <c r="K13">
        <f>'E3-residential data'!K110</f>
        <v>0.15277486007428401</v>
      </c>
      <c r="L13">
        <f>'E3-residential data'!L110</f>
        <v>0.15402510855570201</v>
      </c>
      <c r="M13">
        <f>'E3-residential data'!M110</f>
        <v>0.15525782653463599</v>
      </c>
      <c r="N13">
        <f>'E3-residential data'!N110</f>
        <v>0.156425761705516</v>
      </c>
      <c r="O13">
        <f>'E3-residential data'!O110</f>
        <v>0.157583927284069</v>
      </c>
      <c r="P13">
        <f>'E3-residential data'!P110</f>
        <v>0.15870795055261699</v>
      </c>
      <c r="Q13">
        <f>'E3-residential data'!Q110</f>
        <v>0.15991257837084399</v>
      </c>
      <c r="R13">
        <f>'E3-residential data'!R110</f>
        <v>0.161161183580146</v>
      </c>
      <c r="S13">
        <f>'E3-residential data'!S110</f>
        <v>0.16232987751647099</v>
      </c>
      <c r="T13">
        <f>'E3-residential data'!T110</f>
        <v>0.16347497816619699</v>
      </c>
      <c r="U13">
        <f>'E3-residential data'!U110</f>
        <v>0.164548521737401</v>
      </c>
      <c r="V13">
        <f>'E3-residential data'!V110</f>
        <v>0.16561665874216999</v>
      </c>
      <c r="W13">
        <f>'E3-residential data'!W110</f>
        <v>0.16668570765844101</v>
      </c>
      <c r="X13">
        <f>'E3-residential data'!X110</f>
        <v>0.16772510145161401</v>
      </c>
      <c r="Y13">
        <f>'E3-residential data'!Y110</f>
        <v>0.16872726595562401</v>
      </c>
      <c r="Z13">
        <f>'E3-residential data'!Z110</f>
        <v>0.16971577308462399</v>
      </c>
      <c r="AA13">
        <f>'E3-residential data'!AA110</f>
        <v>0.17068526854732999</v>
      </c>
      <c r="AB13">
        <f>'E3-residential data'!AB110</f>
        <v>0.17163636183681399</v>
      </c>
      <c r="AC13">
        <f>'E3-residential data'!AC110</f>
        <v>0.172568978426824</v>
      </c>
      <c r="AD13">
        <f>'E3-residential data'!AD110</f>
        <v>0.17348119100430001</v>
      </c>
      <c r="AE13">
        <f>'E3-residential data'!AE110</f>
        <v>0.17436997181053701</v>
      </c>
      <c r="AF13">
        <f>'E3-residential data'!AF110</f>
        <v>0.175239111471794</v>
      </c>
      <c r="AG13">
        <f>'E3-residential data'!AG110</f>
        <v>0.176094882773353</v>
      </c>
      <c r="AH13">
        <f>'E3-residential data'!AH110</f>
        <v>0.176935524641993</v>
      </c>
      <c r="AI13">
        <f>'E3-residential data'!AI110</f>
        <v>0.177746347388579</v>
      </c>
    </row>
    <row r="14" spans="1:35" x14ac:dyDescent="0.45">
      <c r="A14" s="38" t="str">
        <f>'E3-residential data'!A111</f>
        <v>Pipeline Gas</v>
      </c>
      <c r="B14">
        <f>'E3-residential data'!B111</f>
        <v>2.0125381728430401E-2</v>
      </c>
      <c r="C14">
        <f>'E3-residential data'!C111</f>
        <v>2.0180039151312199E-2</v>
      </c>
      <c r="D14">
        <f>'E3-residential data'!D111</f>
        <v>2.02470719341672E-2</v>
      </c>
      <c r="E14">
        <f>'E3-residential data'!E111</f>
        <v>2.0310047301249901E-2</v>
      </c>
      <c r="F14">
        <f>'E3-residential data'!F111</f>
        <v>2.0410811911644299E-2</v>
      </c>
      <c r="G14">
        <f>'E3-residential data'!G111</f>
        <v>2.0512049905137299E-2</v>
      </c>
      <c r="H14">
        <f>'E3-residential data'!H111</f>
        <v>2.06129278271052E-2</v>
      </c>
      <c r="I14">
        <f>'E3-residential data'!I111</f>
        <v>2.0713520288223E-2</v>
      </c>
      <c r="J14">
        <f>'E3-residential data'!J111</f>
        <v>2.0812104771244899E-2</v>
      </c>
      <c r="K14">
        <f>'E3-residential data'!K111</f>
        <v>2.0908151471802E-2</v>
      </c>
      <c r="L14">
        <f>'E3-residential data'!L111</f>
        <v>2.1004581199912699E-2</v>
      </c>
      <c r="M14">
        <f>'E3-residential data'!M111</f>
        <v>2.10977764741937E-2</v>
      </c>
      <c r="N14">
        <f>'E3-residential data'!N111</f>
        <v>2.1181657225181401E-2</v>
      </c>
      <c r="O14">
        <f>'E3-residential data'!O111</f>
        <v>2.1262898933099399E-2</v>
      </c>
      <c r="P14">
        <f>'E3-residential data'!P111</f>
        <v>2.1338844507483998E-2</v>
      </c>
      <c r="Q14">
        <f>'E3-residential data'!Q111</f>
        <v>2.1422428917020599E-2</v>
      </c>
      <c r="R14">
        <f>'E3-residential data'!R111</f>
        <v>2.15105711826299E-2</v>
      </c>
      <c r="S14">
        <f>'E3-residential data'!S111</f>
        <v>2.15876173035058E-2</v>
      </c>
      <c r="T14">
        <f>'E3-residential data'!T111</f>
        <v>2.1660006234476999E-2</v>
      </c>
      <c r="U14">
        <f>'E3-residential data'!U111</f>
        <v>2.1723187331808301E-2</v>
      </c>
      <c r="V14">
        <f>'E3-residential data'!V111</f>
        <v>2.1783876909290699E-2</v>
      </c>
      <c r="W14">
        <f>'E3-residential data'!W111</f>
        <v>2.1843869737346901E-2</v>
      </c>
      <c r="X14">
        <f>'E3-residential data'!X111</f>
        <v>2.18986497250825E-2</v>
      </c>
      <c r="Y14">
        <f>'E3-residential data'!Y111</f>
        <v>2.1946899920930699E-2</v>
      </c>
      <c r="Z14">
        <f>'E3-residential data'!Z111</f>
        <v>2.1992754815942098E-2</v>
      </c>
      <c r="AA14">
        <f>'E3-residential data'!AA111</f>
        <v>2.20351349556374E-2</v>
      </c>
      <c r="AB14">
        <f>'E3-residential data'!AB111</f>
        <v>2.2074185580735699E-2</v>
      </c>
      <c r="AC14">
        <f>'E3-residential data'!AC111</f>
        <v>2.21100681432315E-2</v>
      </c>
      <c r="AD14">
        <f>'E3-residential data'!AD111</f>
        <v>2.2142420778536301E-2</v>
      </c>
      <c r="AE14">
        <f>'E3-residential data'!AE111</f>
        <v>2.2170829111055099E-2</v>
      </c>
      <c r="AF14">
        <f>'E3-residential data'!AF111</f>
        <v>2.2196005911202601E-2</v>
      </c>
      <c r="AG14">
        <f>'E3-residential data'!AG111</f>
        <v>2.2218584732642599E-2</v>
      </c>
      <c r="AH14">
        <f>'E3-residential data'!AH111</f>
        <v>2.2238502287483801E-2</v>
      </c>
      <c r="AI14">
        <f>'E3-residential data'!AI111</f>
        <v>2.22540303590529E-2</v>
      </c>
    </row>
    <row r="15" spans="1:35" x14ac:dyDescent="0.45">
      <c r="A15" s="38" t="str">
        <f>'E3-residential data'!A112</f>
        <v>Fuel Oil</v>
      </c>
      <c r="B15">
        <f>'E3-residential data'!B112</f>
        <v>7.3598131527834404E-4</v>
      </c>
      <c r="C15">
        <f>'E3-residential data'!C112</f>
        <v>7.0633610758761905E-4</v>
      </c>
      <c r="D15">
        <f>'E3-residential data'!D112</f>
        <v>6.7602178944629996E-4</v>
      </c>
      <c r="E15">
        <f>'E3-residential data'!E112</f>
        <v>6.4510032376230702E-4</v>
      </c>
      <c r="F15">
        <f>'E3-residential data'!F112</f>
        <v>6.5054993787031401E-4</v>
      </c>
      <c r="G15">
        <f>'E3-residential data'!G112</f>
        <v>6.5605147877087304E-4</v>
      </c>
      <c r="H15">
        <f>'E3-residential data'!H112</f>
        <v>6.6158007418067695E-4</v>
      </c>
      <c r="I15">
        <f>'E3-residential data'!I112</f>
        <v>6.6713816805834996E-4</v>
      </c>
      <c r="J15">
        <f>'E3-residential data'!J112</f>
        <v>6.7266864523404498E-4</v>
      </c>
      <c r="K15">
        <f>'E3-residential data'!K112</f>
        <v>6.78153935444343E-4</v>
      </c>
      <c r="L15">
        <f>'E3-residential data'!L112</f>
        <v>6.8369145412783402E-4</v>
      </c>
      <c r="M15">
        <f>'E3-residential data'!M112</f>
        <v>6.8916005284278404E-4</v>
      </c>
      <c r="N15">
        <f>'E3-residential data'!N112</f>
        <v>6.9435760930011301E-4</v>
      </c>
      <c r="O15">
        <f>'E3-residential data'!O112</f>
        <v>6.9950644537636396E-4</v>
      </c>
      <c r="P15">
        <f>'E3-residential data'!P112</f>
        <v>7.04515964046649E-4</v>
      </c>
      <c r="Q15">
        <f>'E3-residential data'!Q112</f>
        <v>7.0982565336149802E-4</v>
      </c>
      <c r="R15">
        <f>'E3-residential data'!R112</f>
        <v>7.1532954727092303E-4</v>
      </c>
      <c r="S15">
        <f>'E3-residential data'!S112</f>
        <v>7.2050109533659497E-4</v>
      </c>
      <c r="T15">
        <f>'E3-residential data'!T112</f>
        <v>7.2555681327404796E-4</v>
      </c>
      <c r="U15">
        <f>'E3-residential data'!U112</f>
        <v>7.3033610503053E-4</v>
      </c>
      <c r="V15">
        <f>'E3-residential data'!V112</f>
        <v>7.3507129459922805E-4</v>
      </c>
      <c r="W15">
        <f>'E3-residential data'!W112</f>
        <v>7.3981899160094496E-4</v>
      </c>
      <c r="X15">
        <f>'E3-residential data'!X112</f>
        <v>7.4442817030133997E-4</v>
      </c>
      <c r="Y15">
        <f>'E3-residential data'!Y112</f>
        <v>7.48851590158912E-4</v>
      </c>
      <c r="Z15">
        <f>'E3-residential data'!Z112</f>
        <v>7.5322766351736603E-4</v>
      </c>
      <c r="AA15">
        <f>'E3-residential data'!AA112</f>
        <v>7.5751852415779702E-4</v>
      </c>
      <c r="AB15">
        <f>'E3-residential data'!AB112</f>
        <v>7.6172836316293899E-4</v>
      </c>
      <c r="AC15">
        <f>'E3-residential data'!AC112</f>
        <v>7.6586183532314296E-4</v>
      </c>
      <c r="AD15">
        <f>'E3-residential data'!AD112</f>
        <v>7.6990494950085605E-4</v>
      </c>
      <c r="AE15">
        <f>'E3-residential data'!AE112</f>
        <v>7.7384200540542996E-4</v>
      </c>
      <c r="AF15">
        <f>'E3-residential data'!AF112</f>
        <v>7.7769555268189701E-4</v>
      </c>
      <c r="AG15">
        <f>'E3-residential data'!AG112</f>
        <v>7.8148825173605702E-4</v>
      </c>
      <c r="AH15">
        <f>'E3-residential data'!AH112</f>
        <v>7.8521704393484898E-4</v>
      </c>
      <c r="AI15">
        <f>'E3-residential data'!AI112</f>
        <v>7.8881827877116701E-4</v>
      </c>
    </row>
    <row r="16" spans="1:35" x14ac:dyDescent="0.45">
      <c r="A16" s="38" t="str">
        <f>'E3-residential data'!A113</f>
        <v>LPG</v>
      </c>
      <c r="B16">
        <f>'E3-residential data'!B113</f>
        <v>0</v>
      </c>
      <c r="C16">
        <f>'E3-residential data'!C113</f>
        <v>0</v>
      </c>
      <c r="D16">
        <f>'E3-residential data'!D113</f>
        <v>0</v>
      </c>
      <c r="E16">
        <f>'E3-residential data'!E113</f>
        <v>0</v>
      </c>
      <c r="F16">
        <f>'E3-residential data'!F113</f>
        <v>0</v>
      </c>
      <c r="G16">
        <f>'E3-residential data'!G113</f>
        <v>0</v>
      </c>
      <c r="H16">
        <f>'E3-residential data'!H113</f>
        <v>0</v>
      </c>
      <c r="I16">
        <f>'E3-residential data'!I113</f>
        <v>0</v>
      </c>
      <c r="J16">
        <f>'E3-residential data'!J113</f>
        <v>0</v>
      </c>
      <c r="K16">
        <f>'E3-residential data'!K113</f>
        <v>0</v>
      </c>
      <c r="L16">
        <f>'E3-residential data'!L113</f>
        <v>0</v>
      </c>
      <c r="M16">
        <f>'E3-residential data'!M113</f>
        <v>0</v>
      </c>
      <c r="N16">
        <f>'E3-residential data'!N113</f>
        <v>0</v>
      </c>
      <c r="O16">
        <f>'E3-residential data'!O113</f>
        <v>0</v>
      </c>
      <c r="P16">
        <f>'E3-residential data'!P113</f>
        <v>0</v>
      </c>
      <c r="Q16">
        <f>'E3-residential data'!Q113</f>
        <v>0</v>
      </c>
      <c r="R16">
        <f>'E3-residential data'!R113</f>
        <v>0</v>
      </c>
      <c r="S16">
        <f>'E3-residential data'!S113</f>
        <v>0</v>
      </c>
      <c r="T16">
        <f>'E3-residential data'!T113</f>
        <v>0</v>
      </c>
      <c r="U16">
        <f>'E3-residential data'!U113</f>
        <v>0</v>
      </c>
      <c r="V16">
        <f>'E3-residential data'!V113</f>
        <v>0</v>
      </c>
      <c r="W16">
        <f>'E3-residential data'!W113</f>
        <v>0</v>
      </c>
      <c r="X16">
        <f>'E3-residential data'!X113</f>
        <v>0</v>
      </c>
      <c r="Y16">
        <f>'E3-residential data'!Y113</f>
        <v>0</v>
      </c>
      <c r="Z16">
        <f>'E3-residential data'!Z113</f>
        <v>0</v>
      </c>
      <c r="AA16">
        <f>'E3-residential data'!AA113</f>
        <v>0</v>
      </c>
      <c r="AB16">
        <f>'E3-residential data'!AB113</f>
        <v>0</v>
      </c>
      <c r="AC16">
        <f>'E3-residential data'!AC113</f>
        <v>0</v>
      </c>
      <c r="AD16">
        <f>'E3-residential data'!AD113</f>
        <v>0</v>
      </c>
      <c r="AE16">
        <f>'E3-residential data'!AE113</f>
        <v>0</v>
      </c>
      <c r="AF16">
        <f>'E3-residential data'!AF113</f>
        <v>0</v>
      </c>
      <c r="AG16">
        <f>'E3-residential data'!AG113</f>
        <v>0</v>
      </c>
      <c r="AH16">
        <f>'E3-residential data'!AH113</f>
        <v>0</v>
      </c>
      <c r="AI16">
        <f>'E3-residential data'!AI113</f>
        <v>0</v>
      </c>
    </row>
    <row r="17" spans="1:35" x14ac:dyDescent="0.45">
      <c r="A17" s="38" t="str">
        <f>'E3-residential data'!A114</f>
        <v>Kerosene</v>
      </c>
      <c r="B17">
        <f>'E3-residential data'!B114</f>
        <v>1.3536441463667E-3</v>
      </c>
      <c r="C17">
        <f>'E3-residential data'!C114</f>
        <v>1.38136787662691E-3</v>
      </c>
      <c r="D17">
        <f>'E3-residential data'!D114</f>
        <v>1.4092913742444299E-3</v>
      </c>
      <c r="E17">
        <f>'E3-residential data'!E114</f>
        <v>1.43753488981679E-3</v>
      </c>
      <c r="F17">
        <f>'E3-residential data'!F114</f>
        <v>1.44979390655489E-3</v>
      </c>
      <c r="G17">
        <f>'E3-residential data'!G114</f>
        <v>1.46217289289379E-3</v>
      </c>
      <c r="H17">
        <f>'E3-residential data'!H114</f>
        <v>1.4746122667467899E-3</v>
      </c>
      <c r="I17">
        <f>'E3-residential data'!I114</f>
        <v>1.4871169522609E-3</v>
      </c>
      <c r="J17">
        <f>'E3-residential data'!J114</f>
        <v>1.49956593825163E-3</v>
      </c>
      <c r="K17">
        <f>'E3-residential data'!K114</f>
        <v>1.5119209926355999E-3</v>
      </c>
      <c r="L17">
        <f>'E3-residential data'!L114</f>
        <v>1.52439734918353E-3</v>
      </c>
      <c r="M17">
        <f>'E3-residential data'!M114</f>
        <v>1.5367272646785899E-3</v>
      </c>
      <c r="N17">
        <f>'E3-residential data'!N114</f>
        <v>1.5484564672243401E-3</v>
      </c>
      <c r="O17">
        <f>'E3-residential data'!O114</f>
        <v>1.56007883494499E-3</v>
      </c>
      <c r="P17">
        <f>'E3-residential data'!P114</f>
        <v>1.57139534585175E-3</v>
      </c>
      <c r="Q17">
        <f>'E3-residential data'!Q114</f>
        <v>1.58337818131473E-3</v>
      </c>
      <c r="R17">
        <f>'E3-residential data'!R114</f>
        <v>1.5957963822257901E-3</v>
      </c>
      <c r="S17">
        <f>'E3-residential data'!S114</f>
        <v>1.6074680622563699E-3</v>
      </c>
      <c r="T17">
        <f>'E3-residential data'!T114</f>
        <v>1.61887919867817E-3</v>
      </c>
      <c r="U17">
        <f>'E3-residential data'!U114</f>
        <v>1.62967437688832E-3</v>
      </c>
      <c r="V17">
        <f>'E3-residential data'!V114</f>
        <v>1.6403662473819399E-3</v>
      </c>
      <c r="W17">
        <f>'E3-residential data'!W114</f>
        <v>1.65108566883029E-3</v>
      </c>
      <c r="X17">
        <f>'E3-residential data'!X114</f>
        <v>1.6614924731802099E-3</v>
      </c>
      <c r="Y17">
        <f>'E3-residential data'!Y114</f>
        <v>1.6714811475735101E-3</v>
      </c>
      <c r="Z17">
        <f>'E3-residential data'!Z114</f>
        <v>1.6813635300574001E-3</v>
      </c>
      <c r="AA17">
        <f>'E3-residential data'!AA114</f>
        <v>1.69105670826179E-3</v>
      </c>
      <c r="AB17">
        <f>'E3-residential data'!AB114</f>
        <v>1.70056797546331E-3</v>
      </c>
      <c r="AC17">
        <f>'E3-residential data'!AC114</f>
        <v>1.70990365074508E-3</v>
      </c>
      <c r="AD17">
        <f>'E3-residential data'!AD114</f>
        <v>1.7190358554791301E-3</v>
      </c>
      <c r="AE17">
        <f>'E3-residential data'!AE114</f>
        <v>1.7279295537839399E-3</v>
      </c>
      <c r="AF17">
        <f>'E3-residential data'!AF114</f>
        <v>1.73663765828642E-3</v>
      </c>
      <c r="AG17">
        <f>'E3-residential data'!AG114</f>
        <v>1.7452110506062601E-3</v>
      </c>
      <c r="AH17">
        <f>'E3-residential data'!AH114</f>
        <v>1.7536419915590001E-3</v>
      </c>
      <c r="AI17">
        <f>'E3-residential data'!AI114</f>
        <v>1.7617881371275099E-3</v>
      </c>
    </row>
    <row r="18" spans="1:35" x14ac:dyDescent="0.45">
      <c r="A18" s="38" t="str">
        <f>'E3-residential data'!A115</f>
        <v>Wood</v>
      </c>
      <c r="B18">
        <f>'E3-residential data'!B115</f>
        <v>0</v>
      </c>
      <c r="C18">
        <f>'E3-residential data'!C115</f>
        <v>0</v>
      </c>
      <c r="D18">
        <f>'E3-residential data'!D115</f>
        <v>0</v>
      </c>
      <c r="E18">
        <f>'E3-residential data'!E115</f>
        <v>0</v>
      </c>
      <c r="F18">
        <f>'E3-residential data'!F115</f>
        <v>0</v>
      </c>
      <c r="G18">
        <f>'E3-residential data'!G115</f>
        <v>0</v>
      </c>
      <c r="H18">
        <f>'E3-residential data'!H115</f>
        <v>0</v>
      </c>
      <c r="I18">
        <f>'E3-residential data'!I115</f>
        <v>0</v>
      </c>
      <c r="J18">
        <f>'E3-residential data'!J115</f>
        <v>0</v>
      </c>
      <c r="K18">
        <f>'E3-residential data'!K115</f>
        <v>0</v>
      </c>
      <c r="L18">
        <f>'E3-residential data'!L115</f>
        <v>0</v>
      </c>
      <c r="M18">
        <f>'E3-residential data'!M115</f>
        <v>0</v>
      </c>
      <c r="N18">
        <f>'E3-residential data'!N115</f>
        <v>0</v>
      </c>
      <c r="O18">
        <f>'E3-residential data'!O115</f>
        <v>0</v>
      </c>
      <c r="P18">
        <f>'E3-residential data'!P115</f>
        <v>0</v>
      </c>
      <c r="Q18">
        <f>'E3-residential data'!Q115</f>
        <v>0</v>
      </c>
      <c r="R18">
        <f>'E3-residential data'!R115</f>
        <v>0</v>
      </c>
      <c r="S18">
        <f>'E3-residential data'!S115</f>
        <v>0</v>
      </c>
      <c r="T18">
        <f>'E3-residential data'!T115</f>
        <v>0</v>
      </c>
      <c r="U18">
        <f>'E3-residential data'!U115</f>
        <v>0</v>
      </c>
      <c r="V18">
        <f>'E3-residential data'!V115</f>
        <v>0</v>
      </c>
      <c r="W18">
        <f>'E3-residential data'!W115</f>
        <v>0</v>
      </c>
      <c r="X18">
        <f>'E3-residential data'!X115</f>
        <v>0</v>
      </c>
      <c r="Y18">
        <f>'E3-residential data'!Y115</f>
        <v>0</v>
      </c>
      <c r="Z18">
        <f>'E3-residential data'!Z115</f>
        <v>0</v>
      </c>
      <c r="AA18">
        <f>'E3-residential data'!AA115</f>
        <v>0</v>
      </c>
      <c r="AB18">
        <f>'E3-residential data'!AB115</f>
        <v>0</v>
      </c>
      <c r="AC18">
        <f>'E3-residential data'!AC115</f>
        <v>0</v>
      </c>
      <c r="AD18">
        <f>'E3-residential data'!AD115</f>
        <v>0</v>
      </c>
      <c r="AE18">
        <f>'E3-residential data'!AE115</f>
        <v>0</v>
      </c>
      <c r="AF18">
        <f>'E3-residential data'!AF115</f>
        <v>0</v>
      </c>
      <c r="AG18">
        <f>'E3-residential data'!AG115</f>
        <v>0</v>
      </c>
      <c r="AH18">
        <f>'E3-residential data'!AH115</f>
        <v>0</v>
      </c>
      <c r="AI18">
        <f>'E3-residential data'!AI115</f>
        <v>0</v>
      </c>
    </row>
    <row r="19" spans="1:35" x14ac:dyDescent="0.45">
      <c r="A19" s="38" t="str">
        <f>'E3-residential data'!A116</f>
        <v>Waste Heat</v>
      </c>
      <c r="B19">
        <f>'E3-residential data'!B116</f>
        <v>0</v>
      </c>
      <c r="C19">
        <f>'E3-residential data'!C116</f>
        <v>0</v>
      </c>
      <c r="D19">
        <f>'E3-residential data'!D116</f>
        <v>0</v>
      </c>
      <c r="E19">
        <f>'E3-residential data'!E116</f>
        <v>0</v>
      </c>
      <c r="F19">
        <f>'E3-residential data'!F116</f>
        <v>0</v>
      </c>
      <c r="G19">
        <f>'E3-residential data'!G116</f>
        <v>0</v>
      </c>
      <c r="H19">
        <f>'E3-residential data'!H116</f>
        <v>0</v>
      </c>
      <c r="I19">
        <f>'E3-residential data'!I116</f>
        <v>0</v>
      </c>
      <c r="J19">
        <f>'E3-residential data'!J116</f>
        <v>0</v>
      </c>
      <c r="K19">
        <f>'E3-residential data'!K116</f>
        <v>0</v>
      </c>
      <c r="L19">
        <f>'E3-residential data'!L116</f>
        <v>0</v>
      </c>
      <c r="M19">
        <f>'E3-residential data'!M116</f>
        <v>0</v>
      </c>
      <c r="N19">
        <f>'E3-residential data'!N116</f>
        <v>0</v>
      </c>
      <c r="O19">
        <f>'E3-residential data'!O116</f>
        <v>0</v>
      </c>
      <c r="P19">
        <f>'E3-residential data'!P116</f>
        <v>0</v>
      </c>
      <c r="Q19">
        <f>'E3-residential data'!Q116</f>
        <v>0</v>
      </c>
      <c r="R19">
        <f>'E3-residential data'!R116</f>
        <v>0</v>
      </c>
      <c r="S19">
        <f>'E3-residential data'!S116</f>
        <v>0</v>
      </c>
      <c r="T19">
        <f>'E3-residential data'!T116</f>
        <v>0</v>
      </c>
      <c r="U19">
        <f>'E3-residential data'!U116</f>
        <v>0</v>
      </c>
      <c r="V19">
        <f>'E3-residential data'!V116</f>
        <v>0</v>
      </c>
      <c r="W19">
        <f>'E3-residential data'!W116</f>
        <v>0</v>
      </c>
      <c r="X19">
        <f>'E3-residential data'!X116</f>
        <v>0</v>
      </c>
      <c r="Y19">
        <f>'E3-residential data'!Y116</f>
        <v>0</v>
      </c>
      <c r="Z19">
        <f>'E3-residential data'!Z116</f>
        <v>0</v>
      </c>
      <c r="AA19">
        <f>'E3-residential data'!AA116</f>
        <v>0</v>
      </c>
      <c r="AB19">
        <f>'E3-residential data'!AB116</f>
        <v>0</v>
      </c>
      <c r="AC19">
        <f>'E3-residential data'!AC116</f>
        <v>0</v>
      </c>
      <c r="AD19">
        <f>'E3-residential data'!AD116</f>
        <v>0</v>
      </c>
      <c r="AE19">
        <f>'E3-residential data'!AE116</f>
        <v>0</v>
      </c>
      <c r="AF19">
        <f>'E3-residential data'!AF116</f>
        <v>0</v>
      </c>
      <c r="AG19">
        <f>'E3-residential data'!AG116</f>
        <v>0</v>
      </c>
      <c r="AH19">
        <f>'E3-residential data'!AH116</f>
        <v>0</v>
      </c>
      <c r="AI19">
        <f>'E3-residential data'!AI116</f>
        <v>0</v>
      </c>
    </row>
    <row r="21" spans="1:35" x14ac:dyDescent="0.45">
      <c r="A21" s="1" t="str">
        <f>'E3-residential data'!A99</f>
        <v>Cooking</v>
      </c>
    </row>
    <row r="22" spans="1:35" x14ac:dyDescent="0.45">
      <c r="A22" s="38" t="str">
        <f>'E3-residential data'!A100</f>
        <v>Electricity</v>
      </c>
      <c r="B22">
        <f>'E3-residential data'!B100</f>
        <v>1.2519197435758999E-2</v>
      </c>
      <c r="C22">
        <f>'E3-residential data'!C100</f>
        <v>1.2593587887754699E-2</v>
      </c>
      <c r="D22">
        <f>'E3-residential data'!D100</f>
        <v>1.26897392698658E-2</v>
      </c>
      <c r="E22">
        <f>'E3-residential data'!E100</f>
        <v>1.2781677969550299E-2</v>
      </c>
      <c r="F22">
        <f>'E3-residential data'!F100</f>
        <v>1.2869677301368201E-2</v>
      </c>
      <c r="G22">
        <f>'E3-residential data'!G100</f>
        <v>1.29538382234383E-2</v>
      </c>
      <c r="H22">
        <f>'E3-residential data'!H100</f>
        <v>1.30472130682442E-2</v>
      </c>
      <c r="I22">
        <f>'E3-residential data'!I100</f>
        <v>1.31408731175348E-2</v>
      </c>
      <c r="J22">
        <f>'E3-residential data'!J100</f>
        <v>1.32337527041325E-2</v>
      </c>
      <c r="K22">
        <f>'E3-residential data'!K100</f>
        <v>1.33255144022584E-2</v>
      </c>
      <c r="L22">
        <f>'E3-residential data'!L100</f>
        <v>1.341802462095E-2</v>
      </c>
      <c r="M22">
        <f>'E3-residential data'!M100</f>
        <v>1.3508957313885701E-2</v>
      </c>
      <c r="N22">
        <f>'E3-residential data'!N100</f>
        <v>1.35943893909359E-2</v>
      </c>
      <c r="O22">
        <f>'E3-residential data'!O100</f>
        <v>1.3678603807840599E-2</v>
      </c>
      <c r="P22">
        <f>'E3-residential data'!P100</f>
        <v>1.3759869757670601E-2</v>
      </c>
      <c r="Q22">
        <f>'E3-residential data'!Q100</f>
        <v>1.3846548589206999E-2</v>
      </c>
      <c r="R22">
        <f>'E3-residential data'!R100</f>
        <v>1.39366395046156E-2</v>
      </c>
      <c r="S22">
        <f>'E3-residential data'!S100</f>
        <v>1.40199574517029E-2</v>
      </c>
      <c r="T22">
        <f>'E3-residential data'!T100</f>
        <v>1.4100722418866099E-2</v>
      </c>
      <c r="U22">
        <f>'E3-residential data'!U100</f>
        <v>1.4175884057798E-2</v>
      </c>
      <c r="V22">
        <f>'E3-residential data'!V100</f>
        <v>1.4249840268080899E-2</v>
      </c>
      <c r="W22">
        <f>'E3-residential data'!W100</f>
        <v>1.43237454840047E-2</v>
      </c>
      <c r="X22">
        <f>'E3-residential data'!X100</f>
        <v>1.4394629231795001E-2</v>
      </c>
      <c r="Y22">
        <f>'E3-residential data'!Y100</f>
        <v>1.4461641265643701E-2</v>
      </c>
      <c r="Z22">
        <f>'E3-residential data'!Z100</f>
        <v>1.4527431777140699E-2</v>
      </c>
      <c r="AA22">
        <f>'E3-residential data'!AA100</f>
        <v>1.45913147265895E-2</v>
      </c>
      <c r="AB22">
        <f>'E3-residential data'!AB100</f>
        <v>1.4653372723140899E-2</v>
      </c>
      <c r="AC22">
        <f>'E3-residential data'!AC100</f>
        <v>1.47136843798461E-2</v>
      </c>
      <c r="AD22">
        <f>'E3-residential data'!AD100</f>
        <v>1.47720178291511E-2</v>
      </c>
      <c r="AE22">
        <f>'E3-residential data'!AE100</f>
        <v>1.48280885244069E-2</v>
      </c>
      <c r="AF22">
        <f>'E3-residential data'!AF100</f>
        <v>1.48823627240779E-2</v>
      </c>
      <c r="AG22">
        <f>'E3-residential data'!AG100</f>
        <v>1.49352568098544E-2</v>
      </c>
      <c r="AH22">
        <f>'E3-residential data'!AH100</f>
        <v>1.4986715954052401E-2</v>
      </c>
      <c r="AI22">
        <f>'E3-residential data'!AI100</f>
        <v>1.5035564541198599E-2</v>
      </c>
    </row>
    <row r="23" spans="1:35" x14ac:dyDescent="0.45">
      <c r="A23" s="38" t="str">
        <f>'E3-residential data'!A101</f>
        <v>Pipeline Gas</v>
      </c>
      <c r="B23">
        <f>'E3-residential data'!B101</f>
        <v>4.7329896758464697E-2</v>
      </c>
      <c r="C23">
        <f>'E3-residential data'!C101</f>
        <v>4.7578822214137201E-2</v>
      </c>
      <c r="D23">
        <f>'E3-residential data'!D101</f>
        <v>4.7894586207771303E-2</v>
      </c>
      <c r="E23">
        <f>'E3-residential data'!E101</f>
        <v>4.8170482539523003E-2</v>
      </c>
      <c r="F23">
        <f>'E3-residential data'!F101</f>
        <v>4.8401388599529097E-2</v>
      </c>
      <c r="G23">
        <f>'E3-residential data'!G101</f>
        <v>4.8593322067754997E-2</v>
      </c>
      <c r="H23">
        <f>'E3-residential data'!H101</f>
        <v>4.8802999925051598E-2</v>
      </c>
      <c r="I23">
        <f>'E3-residential data'!I101</f>
        <v>4.9006275655157701E-2</v>
      </c>
      <c r="J23">
        <f>'E3-residential data'!J101</f>
        <v>4.9203233271564201E-2</v>
      </c>
      <c r="K23">
        <f>'E3-residential data'!K101</f>
        <v>4.9394477938551798E-2</v>
      </c>
      <c r="L23">
        <f>'E3-residential data'!L101</f>
        <v>4.9587441070112002E-2</v>
      </c>
      <c r="M23">
        <f>'E3-residential data'!M101</f>
        <v>4.9774442282241697E-2</v>
      </c>
      <c r="N23">
        <f>'E3-residential data'!N101</f>
        <v>4.9942089457276899E-2</v>
      </c>
      <c r="O23">
        <f>'E3-residential data'!O101</f>
        <v>5.01057595443795E-2</v>
      </c>
      <c r="P23">
        <f>'E3-residential data'!P101</f>
        <v>5.0259777698546997E-2</v>
      </c>
      <c r="Q23">
        <f>'E3-residential data'!Q101</f>
        <v>5.0433888222972498E-2</v>
      </c>
      <c r="R23">
        <f>'E3-residential data'!R101</f>
        <v>5.0621731182674899E-2</v>
      </c>
      <c r="S23">
        <f>'E3-residential data'!S101</f>
        <v>5.0788227612847597E-2</v>
      </c>
      <c r="T23">
        <f>'E3-residential data'!T101</f>
        <v>5.0949212830679803E-2</v>
      </c>
      <c r="U23">
        <f>'E3-residential data'!U101</f>
        <v>5.1095127412598501E-2</v>
      </c>
      <c r="V23">
        <f>'E3-residential data'!V101</f>
        <v>5.1242661328382198E-2</v>
      </c>
      <c r="W23">
        <f>'E3-residential data'!W101</f>
        <v>5.1397145838812199E-2</v>
      </c>
      <c r="X23">
        <f>'E3-residential data'!X101</f>
        <v>5.1549201222321303E-2</v>
      </c>
      <c r="Y23">
        <f>'E3-residential data'!Y101</f>
        <v>5.1696603517664801E-2</v>
      </c>
      <c r="Z23">
        <f>'E3-residential data'!Z101</f>
        <v>5.1849159418125103E-2</v>
      </c>
      <c r="AA23">
        <f>'E3-residential data'!AA101</f>
        <v>5.2004446483637903E-2</v>
      </c>
      <c r="AB23">
        <f>'E3-residential data'!AB101</f>
        <v>5.21623537551658E-2</v>
      </c>
      <c r="AC23">
        <f>'E3-residential data'!AC101</f>
        <v>5.2322414177102802E-2</v>
      </c>
      <c r="AD23">
        <f>'E3-residential data'!AD101</f>
        <v>5.24828373350055E-2</v>
      </c>
      <c r="AE23">
        <f>'E3-residential data'!AE101</f>
        <v>5.26414696059418E-2</v>
      </c>
      <c r="AF23">
        <f>'E3-residential data'!AF101</f>
        <v>5.2798804493051903E-2</v>
      </c>
      <c r="AG23">
        <f>'E3-residential data'!AG101</f>
        <v>5.2955193240932702E-2</v>
      </c>
      <c r="AH23">
        <f>'E3-residential data'!AH101</f>
        <v>5.3109457792817297E-2</v>
      </c>
      <c r="AI23">
        <f>'E3-residential data'!AI101</f>
        <v>5.32566017160854E-2</v>
      </c>
    </row>
    <row r="24" spans="1:35" x14ac:dyDescent="0.45">
      <c r="A24" s="38" t="str">
        <f>'E3-residential data'!A102</f>
        <v>Fuel Oil</v>
      </c>
      <c r="B24">
        <f>'E3-residential data'!B102</f>
        <v>0</v>
      </c>
      <c r="C24">
        <f>'E3-residential data'!C102</f>
        <v>0</v>
      </c>
      <c r="D24">
        <f>'E3-residential data'!D102</f>
        <v>0</v>
      </c>
      <c r="E24">
        <f>'E3-residential data'!E102</f>
        <v>0</v>
      </c>
      <c r="F24">
        <f>'E3-residential data'!F102</f>
        <v>0</v>
      </c>
      <c r="G24">
        <f>'E3-residential data'!G102</f>
        <v>0</v>
      </c>
      <c r="H24">
        <f>'E3-residential data'!H102</f>
        <v>0</v>
      </c>
      <c r="I24">
        <f>'E3-residential data'!I102</f>
        <v>0</v>
      </c>
      <c r="J24">
        <f>'E3-residential data'!J102</f>
        <v>0</v>
      </c>
      <c r="K24">
        <f>'E3-residential data'!K102</f>
        <v>0</v>
      </c>
      <c r="L24">
        <f>'E3-residential data'!L102</f>
        <v>0</v>
      </c>
      <c r="M24">
        <f>'E3-residential data'!M102</f>
        <v>0</v>
      </c>
      <c r="N24">
        <f>'E3-residential data'!N102</f>
        <v>0</v>
      </c>
      <c r="O24">
        <f>'E3-residential data'!O102</f>
        <v>0</v>
      </c>
      <c r="P24">
        <f>'E3-residential data'!P102</f>
        <v>0</v>
      </c>
      <c r="Q24">
        <f>'E3-residential data'!Q102</f>
        <v>0</v>
      </c>
      <c r="R24">
        <f>'E3-residential data'!R102</f>
        <v>0</v>
      </c>
      <c r="S24">
        <f>'E3-residential data'!S102</f>
        <v>0</v>
      </c>
      <c r="T24">
        <f>'E3-residential data'!T102</f>
        <v>0</v>
      </c>
      <c r="U24">
        <f>'E3-residential data'!U102</f>
        <v>0</v>
      </c>
      <c r="V24">
        <f>'E3-residential data'!V102</f>
        <v>0</v>
      </c>
      <c r="W24">
        <f>'E3-residential data'!W102</f>
        <v>0</v>
      </c>
      <c r="X24">
        <f>'E3-residential data'!X102</f>
        <v>0</v>
      </c>
      <c r="Y24">
        <f>'E3-residential data'!Y102</f>
        <v>0</v>
      </c>
      <c r="Z24">
        <f>'E3-residential data'!Z102</f>
        <v>0</v>
      </c>
      <c r="AA24">
        <f>'E3-residential data'!AA102</f>
        <v>0</v>
      </c>
      <c r="AB24">
        <f>'E3-residential data'!AB102</f>
        <v>0</v>
      </c>
      <c r="AC24">
        <f>'E3-residential data'!AC102</f>
        <v>0</v>
      </c>
      <c r="AD24">
        <f>'E3-residential data'!AD102</f>
        <v>0</v>
      </c>
      <c r="AE24">
        <f>'E3-residential data'!AE102</f>
        <v>0</v>
      </c>
      <c r="AF24">
        <f>'E3-residential data'!AF102</f>
        <v>0</v>
      </c>
      <c r="AG24">
        <f>'E3-residential data'!AG102</f>
        <v>0</v>
      </c>
      <c r="AH24">
        <f>'E3-residential data'!AH102</f>
        <v>0</v>
      </c>
      <c r="AI24">
        <f>'E3-residential data'!AI102</f>
        <v>0</v>
      </c>
    </row>
    <row r="25" spans="1:35" x14ac:dyDescent="0.45">
      <c r="A25" s="38" t="str">
        <f>'E3-residential data'!A103</f>
        <v>LPG</v>
      </c>
      <c r="B25">
        <f>'E3-residential data'!B103</f>
        <v>8.2227968358658803E-4</v>
      </c>
      <c r="C25">
        <f>'E3-residential data'!C103</f>
        <v>8.2590961495706498E-4</v>
      </c>
      <c r="D25">
        <f>'E3-residential data'!D103</f>
        <v>8.3062186509081E-4</v>
      </c>
      <c r="E25">
        <f>'E3-residential data'!E103</f>
        <v>8.3512432537642504E-4</v>
      </c>
      <c r="F25">
        <f>'E3-residential data'!F103</f>
        <v>8.3943118962511495E-4</v>
      </c>
      <c r="G25">
        <f>'E3-residential data'!G103</f>
        <v>8.4354813224226299E-4</v>
      </c>
      <c r="H25">
        <f>'E3-residential data'!H103</f>
        <v>8.4812276412271897E-4</v>
      </c>
      <c r="I25">
        <f>'E3-residential data'!I103</f>
        <v>8.5271150968839905E-4</v>
      </c>
      <c r="J25">
        <f>'E3-residential data'!J103</f>
        <v>8.57261798760147E-4</v>
      </c>
      <c r="K25">
        <f>'E3-residential data'!K103</f>
        <v>8.6175673704274496E-4</v>
      </c>
      <c r="L25">
        <f>'E3-residential data'!L103</f>
        <v>8.6628872586484598E-4</v>
      </c>
      <c r="M25">
        <f>'E3-residential data'!M103</f>
        <v>8.7074187786802401E-4</v>
      </c>
      <c r="N25">
        <f>'E3-residential data'!N103</f>
        <v>8.7490256950071795E-4</v>
      </c>
      <c r="O25">
        <f>'E3-residential data'!O103</f>
        <v>8.7900502949427495E-4</v>
      </c>
      <c r="P25">
        <f>'E3-residential data'!P103</f>
        <v>8.8292047062426898E-4</v>
      </c>
      <c r="Q25">
        <f>'E3-residential data'!Q103</f>
        <v>8.8715823938631002E-4</v>
      </c>
      <c r="R25">
        <f>'E3-residential data'!R103</f>
        <v>8.9156533568821505E-4</v>
      </c>
      <c r="S25">
        <f>'E3-residential data'!S103</f>
        <v>8.9563359014235204E-4</v>
      </c>
      <c r="T25">
        <f>'E3-residential data'!T103</f>
        <v>8.9957550196583295E-4</v>
      </c>
      <c r="U25">
        <f>'E3-residential data'!U103</f>
        <v>9.0321150599875495E-4</v>
      </c>
      <c r="V25">
        <f>'E3-residential data'!V103</f>
        <v>9.0680699240900796E-4</v>
      </c>
      <c r="W25">
        <f>'E3-residential data'!W103</f>
        <v>9.1040381794428701E-4</v>
      </c>
      <c r="X25">
        <f>'E3-residential data'!X103</f>
        <v>9.1385293906116698E-4</v>
      </c>
      <c r="Y25">
        <f>'E3-residential data'!Y103</f>
        <v>9.1711116303408002E-4</v>
      </c>
      <c r="Z25">
        <f>'E3-residential data'!Z103</f>
        <v>9.2030783523157995E-4</v>
      </c>
      <c r="AA25">
        <f>'E3-residential data'!AA103</f>
        <v>9.2341003393667698E-4</v>
      </c>
      <c r="AB25">
        <f>'E3-residential data'!AB103</f>
        <v>9.2641792172377198E-4</v>
      </c>
      <c r="AC25">
        <f>'E3-residential data'!AC103</f>
        <v>9.2933822923888605E-4</v>
      </c>
      <c r="AD25">
        <f>'E3-residential data'!AD103</f>
        <v>9.3215889263736701E-4</v>
      </c>
      <c r="AE25">
        <f>'E3-residential data'!AE103</f>
        <v>9.3486531221262696E-4</v>
      </c>
      <c r="AF25">
        <f>'E3-residential data'!AF103</f>
        <v>9.3748347004872197E-4</v>
      </c>
      <c r="AG25">
        <f>'E3-residential data'!AG103</f>
        <v>9.4003047313201903E-4</v>
      </c>
      <c r="AH25">
        <f>'E3-residential data'!AH103</f>
        <v>9.4250218929471804E-4</v>
      </c>
      <c r="AI25">
        <f>'E3-residential data'!AI103</f>
        <v>9.4483994797728505E-4</v>
      </c>
    </row>
    <row r="26" spans="1:35" x14ac:dyDescent="0.45">
      <c r="A26" s="38" t="str">
        <f>'E3-residential data'!A104</f>
        <v>Kerosene</v>
      </c>
      <c r="B26">
        <f>'E3-residential data'!B104</f>
        <v>0</v>
      </c>
      <c r="C26">
        <f>'E3-residential data'!C104</f>
        <v>0</v>
      </c>
      <c r="D26">
        <f>'E3-residential data'!D104</f>
        <v>0</v>
      </c>
      <c r="E26">
        <f>'E3-residential data'!E104</f>
        <v>0</v>
      </c>
      <c r="F26">
        <f>'E3-residential data'!F104</f>
        <v>0</v>
      </c>
      <c r="G26">
        <f>'E3-residential data'!G104</f>
        <v>0</v>
      </c>
      <c r="H26">
        <f>'E3-residential data'!H104</f>
        <v>0</v>
      </c>
      <c r="I26">
        <f>'E3-residential data'!I104</f>
        <v>0</v>
      </c>
      <c r="J26">
        <f>'E3-residential data'!J104</f>
        <v>0</v>
      </c>
      <c r="K26">
        <f>'E3-residential data'!K104</f>
        <v>0</v>
      </c>
      <c r="L26">
        <f>'E3-residential data'!L104</f>
        <v>0</v>
      </c>
      <c r="M26">
        <f>'E3-residential data'!M104</f>
        <v>0</v>
      </c>
      <c r="N26">
        <f>'E3-residential data'!N104</f>
        <v>0</v>
      </c>
      <c r="O26">
        <f>'E3-residential data'!O104</f>
        <v>0</v>
      </c>
      <c r="P26">
        <f>'E3-residential data'!P104</f>
        <v>0</v>
      </c>
      <c r="Q26">
        <f>'E3-residential data'!Q104</f>
        <v>0</v>
      </c>
      <c r="R26">
        <f>'E3-residential data'!R104</f>
        <v>0</v>
      </c>
      <c r="S26">
        <f>'E3-residential data'!S104</f>
        <v>0</v>
      </c>
      <c r="T26">
        <f>'E3-residential data'!T104</f>
        <v>0</v>
      </c>
      <c r="U26">
        <f>'E3-residential data'!U104</f>
        <v>0</v>
      </c>
      <c r="V26">
        <f>'E3-residential data'!V104</f>
        <v>0</v>
      </c>
      <c r="W26">
        <f>'E3-residential data'!W104</f>
        <v>0</v>
      </c>
      <c r="X26">
        <f>'E3-residential data'!X104</f>
        <v>0</v>
      </c>
      <c r="Y26">
        <f>'E3-residential data'!Y104</f>
        <v>0</v>
      </c>
      <c r="Z26">
        <f>'E3-residential data'!Z104</f>
        <v>0</v>
      </c>
      <c r="AA26">
        <f>'E3-residential data'!AA104</f>
        <v>0</v>
      </c>
      <c r="AB26">
        <f>'E3-residential data'!AB104</f>
        <v>0</v>
      </c>
      <c r="AC26">
        <f>'E3-residential data'!AC104</f>
        <v>0</v>
      </c>
      <c r="AD26">
        <f>'E3-residential data'!AD104</f>
        <v>0</v>
      </c>
      <c r="AE26">
        <f>'E3-residential data'!AE104</f>
        <v>0</v>
      </c>
      <c r="AF26">
        <f>'E3-residential data'!AF104</f>
        <v>0</v>
      </c>
      <c r="AG26">
        <f>'E3-residential data'!AG104</f>
        <v>0</v>
      </c>
      <c r="AH26">
        <f>'E3-residential data'!AH104</f>
        <v>0</v>
      </c>
      <c r="AI26">
        <f>'E3-residential data'!AI104</f>
        <v>0</v>
      </c>
    </row>
    <row r="27" spans="1:35" x14ac:dyDescent="0.45">
      <c r="A27" s="38" t="str">
        <f>'E3-residential data'!A105</f>
        <v>Wood</v>
      </c>
      <c r="B27">
        <f>'E3-residential data'!B105</f>
        <v>0</v>
      </c>
      <c r="C27">
        <f>'E3-residential data'!C105</f>
        <v>0</v>
      </c>
      <c r="D27">
        <f>'E3-residential data'!D105</f>
        <v>0</v>
      </c>
      <c r="E27">
        <f>'E3-residential data'!E105</f>
        <v>0</v>
      </c>
      <c r="F27">
        <f>'E3-residential data'!F105</f>
        <v>0</v>
      </c>
      <c r="G27">
        <f>'E3-residential data'!G105</f>
        <v>0</v>
      </c>
      <c r="H27">
        <f>'E3-residential data'!H105</f>
        <v>0</v>
      </c>
      <c r="I27">
        <f>'E3-residential data'!I105</f>
        <v>0</v>
      </c>
      <c r="J27">
        <f>'E3-residential data'!J105</f>
        <v>0</v>
      </c>
      <c r="K27">
        <f>'E3-residential data'!K105</f>
        <v>0</v>
      </c>
      <c r="L27">
        <f>'E3-residential data'!L105</f>
        <v>0</v>
      </c>
      <c r="M27">
        <f>'E3-residential data'!M105</f>
        <v>0</v>
      </c>
      <c r="N27">
        <f>'E3-residential data'!N105</f>
        <v>0</v>
      </c>
      <c r="O27">
        <f>'E3-residential data'!O105</f>
        <v>0</v>
      </c>
      <c r="P27">
        <f>'E3-residential data'!P105</f>
        <v>0</v>
      </c>
      <c r="Q27">
        <f>'E3-residential data'!Q105</f>
        <v>0</v>
      </c>
      <c r="R27">
        <f>'E3-residential data'!R105</f>
        <v>0</v>
      </c>
      <c r="S27">
        <f>'E3-residential data'!S105</f>
        <v>0</v>
      </c>
      <c r="T27">
        <f>'E3-residential data'!T105</f>
        <v>0</v>
      </c>
      <c r="U27">
        <f>'E3-residential data'!U105</f>
        <v>0</v>
      </c>
      <c r="V27">
        <f>'E3-residential data'!V105</f>
        <v>0</v>
      </c>
      <c r="W27">
        <f>'E3-residential data'!W105</f>
        <v>0</v>
      </c>
      <c r="X27">
        <f>'E3-residential data'!X105</f>
        <v>0</v>
      </c>
      <c r="Y27">
        <f>'E3-residential data'!Y105</f>
        <v>0</v>
      </c>
      <c r="Z27">
        <f>'E3-residential data'!Z105</f>
        <v>0</v>
      </c>
      <c r="AA27">
        <f>'E3-residential data'!AA105</f>
        <v>0</v>
      </c>
      <c r="AB27">
        <f>'E3-residential data'!AB105</f>
        <v>0</v>
      </c>
      <c r="AC27">
        <f>'E3-residential data'!AC105</f>
        <v>0</v>
      </c>
      <c r="AD27">
        <f>'E3-residential data'!AD105</f>
        <v>0</v>
      </c>
      <c r="AE27">
        <f>'E3-residential data'!AE105</f>
        <v>0</v>
      </c>
      <c r="AF27">
        <f>'E3-residential data'!AF105</f>
        <v>0</v>
      </c>
      <c r="AG27">
        <f>'E3-residential data'!AG105</f>
        <v>0</v>
      </c>
      <c r="AH27">
        <f>'E3-residential data'!AH105</f>
        <v>0</v>
      </c>
      <c r="AI27">
        <f>'E3-residential data'!AI105</f>
        <v>0</v>
      </c>
    </row>
    <row r="28" spans="1:35" x14ac:dyDescent="0.45">
      <c r="A28" s="38" t="str">
        <f>'E3-residential data'!A106</f>
        <v>Waste Heat</v>
      </c>
      <c r="B28">
        <f>'E3-residential data'!B106</f>
        <v>0</v>
      </c>
      <c r="C28">
        <f>'E3-residential data'!C106</f>
        <v>0</v>
      </c>
      <c r="D28">
        <f>'E3-residential data'!D106</f>
        <v>0</v>
      </c>
      <c r="E28">
        <f>'E3-residential data'!E106</f>
        <v>0</v>
      </c>
      <c r="F28">
        <f>'E3-residential data'!F106</f>
        <v>0</v>
      </c>
      <c r="G28">
        <f>'E3-residential data'!G106</f>
        <v>0</v>
      </c>
      <c r="H28">
        <f>'E3-residential data'!H106</f>
        <v>0</v>
      </c>
      <c r="I28">
        <f>'E3-residential data'!I106</f>
        <v>0</v>
      </c>
      <c r="J28">
        <f>'E3-residential data'!J106</f>
        <v>0</v>
      </c>
      <c r="K28">
        <f>'E3-residential data'!K106</f>
        <v>0</v>
      </c>
      <c r="L28">
        <f>'E3-residential data'!L106</f>
        <v>0</v>
      </c>
      <c r="M28">
        <f>'E3-residential data'!M106</f>
        <v>0</v>
      </c>
      <c r="N28">
        <f>'E3-residential data'!N106</f>
        <v>0</v>
      </c>
      <c r="O28">
        <f>'E3-residential data'!O106</f>
        <v>0</v>
      </c>
      <c r="P28">
        <f>'E3-residential data'!P106</f>
        <v>0</v>
      </c>
      <c r="Q28">
        <f>'E3-residential data'!Q106</f>
        <v>0</v>
      </c>
      <c r="R28">
        <f>'E3-residential data'!R106</f>
        <v>0</v>
      </c>
      <c r="S28">
        <f>'E3-residential data'!S106</f>
        <v>0</v>
      </c>
      <c r="T28">
        <f>'E3-residential data'!T106</f>
        <v>0</v>
      </c>
      <c r="U28">
        <f>'E3-residential data'!U106</f>
        <v>0</v>
      </c>
      <c r="V28">
        <f>'E3-residential data'!V106</f>
        <v>0</v>
      </c>
      <c r="W28">
        <f>'E3-residential data'!W106</f>
        <v>0</v>
      </c>
      <c r="X28">
        <f>'E3-residential data'!X106</f>
        <v>0</v>
      </c>
      <c r="Y28">
        <f>'E3-residential data'!Y106</f>
        <v>0</v>
      </c>
      <c r="Z28">
        <f>'E3-residential data'!Z106</f>
        <v>0</v>
      </c>
      <c r="AA28">
        <f>'E3-residential data'!AA106</f>
        <v>0</v>
      </c>
      <c r="AB28">
        <f>'E3-residential data'!AB106</f>
        <v>0</v>
      </c>
      <c r="AC28">
        <f>'E3-residential data'!AC106</f>
        <v>0</v>
      </c>
      <c r="AD28">
        <f>'E3-residential data'!AD106</f>
        <v>0</v>
      </c>
      <c r="AE28">
        <f>'E3-residential data'!AE106</f>
        <v>0</v>
      </c>
      <c r="AF28">
        <f>'E3-residential data'!AF106</f>
        <v>0</v>
      </c>
      <c r="AG28">
        <f>'E3-residential data'!AG106</f>
        <v>0</v>
      </c>
      <c r="AH28">
        <f>'E3-residential data'!AH106</f>
        <v>0</v>
      </c>
      <c r="AI28">
        <f>'E3-residential data'!AI106</f>
        <v>0</v>
      </c>
    </row>
    <row r="30" spans="1:35" x14ac:dyDescent="0.45">
      <c r="A30" s="1" t="str">
        <f>'E3-residential data'!A59</f>
        <v>Clothes drying</v>
      </c>
    </row>
    <row r="31" spans="1:35" x14ac:dyDescent="0.45">
      <c r="A31" s="38" t="str">
        <f>'E3-residential data'!A60</f>
        <v>Electricity</v>
      </c>
      <c r="B31">
        <f>'E3-residential data'!B60</f>
        <v>2.0279963912370299E-2</v>
      </c>
      <c r="C31">
        <f>'E3-residential data'!C60</f>
        <v>2.03299533870639E-2</v>
      </c>
      <c r="D31">
        <f>'E3-residential data'!D60</f>
        <v>2.0408132145226101E-2</v>
      </c>
      <c r="E31">
        <f>'E3-residential data'!E60</f>
        <v>2.0472198272199298E-2</v>
      </c>
      <c r="F31">
        <f>'E3-residential data'!F60</f>
        <v>2.0520053797200899E-2</v>
      </c>
      <c r="G31">
        <f>'E3-residential data'!G60</f>
        <v>2.0548654365488399E-2</v>
      </c>
      <c r="H31">
        <f>'E3-residential data'!H60</f>
        <v>2.05734032579852E-2</v>
      </c>
      <c r="I31">
        <f>'E3-residential data'!I60</f>
        <v>2.0576058826682401E-2</v>
      </c>
      <c r="J31">
        <f>'E3-residential data'!J60</f>
        <v>2.0550151231281899E-2</v>
      </c>
      <c r="K31">
        <f>'E3-residential data'!K60</f>
        <v>2.0490957791808501E-2</v>
      </c>
      <c r="L31">
        <f>'E3-residential data'!L60</f>
        <v>2.0398354062172601E-2</v>
      </c>
      <c r="M31">
        <f>'E3-residential data'!M60</f>
        <v>2.02692024331627E-2</v>
      </c>
      <c r="N31">
        <f>'E3-residential data'!N60</f>
        <v>2.01016139813129E-2</v>
      </c>
      <c r="O31">
        <f>'E3-residential data'!O60</f>
        <v>1.9906333608018901E-2</v>
      </c>
      <c r="P31">
        <f>'E3-residential data'!P60</f>
        <v>1.9688113006713099E-2</v>
      </c>
      <c r="Q31">
        <f>'E3-residential data'!Q60</f>
        <v>1.9463479238629199E-2</v>
      </c>
      <c r="R31">
        <f>'E3-residential data'!R60</f>
        <v>1.9236690003573802E-2</v>
      </c>
      <c r="S31">
        <f>'E3-residential data'!S60</f>
        <v>1.90019980662012E-2</v>
      </c>
      <c r="T31">
        <f>'E3-residential data'!T60</f>
        <v>1.8768570078413701E-2</v>
      </c>
      <c r="U31">
        <f>'E3-residential data'!U60</f>
        <v>1.8536643941241601E-2</v>
      </c>
      <c r="V31">
        <f>'E3-residential data'!V60</f>
        <v>1.83138573076819E-2</v>
      </c>
      <c r="W31">
        <f>'E3-residential data'!W60</f>
        <v>1.8103882448791599E-2</v>
      </c>
      <c r="X31">
        <f>'E3-residential data'!X60</f>
        <v>1.7905519667686901E-2</v>
      </c>
      <c r="Y31">
        <f>'E3-residential data'!Y60</f>
        <v>1.7719714037623499E-2</v>
      </c>
      <c r="Z31">
        <f>'E3-residential data'!Z60</f>
        <v>1.7550879309683898E-2</v>
      </c>
      <c r="AA31">
        <f>'E3-residential data'!AA60</f>
        <v>1.7399535675323E-2</v>
      </c>
      <c r="AB31">
        <f>'E3-residential data'!AB60</f>
        <v>1.7266689467403801E-2</v>
      </c>
      <c r="AC31">
        <f>'E3-residential data'!AC60</f>
        <v>1.7152927212863399E-2</v>
      </c>
      <c r="AD31">
        <f>'E3-residential data'!AD60</f>
        <v>1.7057994634141802E-2</v>
      </c>
      <c r="AE31">
        <f>'E3-residential data'!AE60</f>
        <v>1.6981147939291799E-2</v>
      </c>
      <c r="AF31">
        <f>'E3-residential data'!AF60</f>
        <v>1.6922027385345699E-2</v>
      </c>
      <c r="AG31">
        <f>'E3-residential data'!AG60</f>
        <v>1.6879811975136199E-2</v>
      </c>
      <c r="AH31">
        <f>'E3-residential data'!AH60</f>
        <v>1.6852874668012299E-2</v>
      </c>
      <c r="AI31">
        <f>'E3-residential data'!AI60</f>
        <v>1.6838138618732498E-2</v>
      </c>
    </row>
    <row r="32" spans="1:35" x14ac:dyDescent="0.45">
      <c r="A32" s="38" t="str">
        <f>'E3-residential data'!A61</f>
        <v>Pipeline Gas</v>
      </c>
      <c r="B32">
        <f>'E3-residential data'!B61</f>
        <v>2.9061319171356199E-2</v>
      </c>
      <c r="C32">
        <f>'E3-residential data'!C61</f>
        <v>2.91109517935879E-2</v>
      </c>
      <c r="D32">
        <f>'E3-residential data'!D61</f>
        <v>2.9194268667804699E-2</v>
      </c>
      <c r="E32">
        <f>'E3-residential data'!E61</f>
        <v>2.9245097314813701E-2</v>
      </c>
      <c r="F32">
        <f>'E3-residential data'!F61</f>
        <v>2.9259055315459699E-2</v>
      </c>
      <c r="G32">
        <f>'E3-residential data'!G61</f>
        <v>2.9243489453069101E-2</v>
      </c>
      <c r="H32">
        <f>'E3-residential data'!H61</f>
        <v>2.9236927488786701E-2</v>
      </c>
      <c r="I32">
        <f>'E3-residential data'!I61</f>
        <v>2.9229822360291799E-2</v>
      </c>
      <c r="J32">
        <f>'E3-residential data'!J61</f>
        <v>2.9224735185632799E-2</v>
      </c>
      <c r="K32">
        <f>'E3-residential data'!K61</f>
        <v>2.9223366428916701E-2</v>
      </c>
      <c r="L32">
        <f>'E3-residential data'!L61</f>
        <v>2.9230665396728299E-2</v>
      </c>
      <c r="M32">
        <f>'E3-residential data'!M61</f>
        <v>2.9242456973898798E-2</v>
      </c>
      <c r="N32">
        <f>'E3-residential data'!N61</f>
        <v>2.9251061235220401E-2</v>
      </c>
      <c r="O32">
        <f>'E3-residential data'!O61</f>
        <v>2.92651290110655E-2</v>
      </c>
      <c r="P32">
        <f>'E3-residential data'!P61</f>
        <v>2.9281231672067101E-2</v>
      </c>
      <c r="Q32">
        <f>'E3-residential data'!Q61</f>
        <v>2.93161397126162E-2</v>
      </c>
      <c r="R32">
        <f>'E3-residential data'!R61</f>
        <v>2.9366254284327299E-2</v>
      </c>
      <c r="S32">
        <f>'E3-residential data'!S61</f>
        <v>2.9411286637943599E-2</v>
      </c>
      <c r="T32">
        <f>'E3-residential data'!T61</f>
        <v>2.94603508446812E-2</v>
      </c>
      <c r="U32">
        <f>'E3-residential data'!U61</f>
        <v>2.9507819770353699E-2</v>
      </c>
      <c r="V32">
        <f>'E3-residential data'!V61</f>
        <v>2.9562799256497099E-2</v>
      </c>
      <c r="W32">
        <f>'E3-residential data'!W61</f>
        <v>2.9627725743318199E-2</v>
      </c>
      <c r="X32">
        <f>'E3-residential data'!X61</f>
        <v>2.9696238561196301E-2</v>
      </c>
      <c r="Y32">
        <f>'E3-residential data'!Y61</f>
        <v>2.97660197978231E-2</v>
      </c>
      <c r="Z32">
        <f>'E3-residential data'!Z61</f>
        <v>2.98414961016218E-2</v>
      </c>
      <c r="AA32">
        <f>'E3-residential data'!AA61</f>
        <v>2.99201227297963E-2</v>
      </c>
      <c r="AB32">
        <f>'E3-residential data'!AB61</f>
        <v>3.0000855675416601E-2</v>
      </c>
      <c r="AC32">
        <f>'E3-residential data'!AC61</f>
        <v>3.0082630354602E-2</v>
      </c>
      <c r="AD32">
        <f>'E3-residential data'!AD61</f>
        <v>3.0163858292922299E-2</v>
      </c>
      <c r="AE32">
        <f>'E3-residential data'!AE61</f>
        <v>3.0242990637898301E-2</v>
      </c>
      <c r="AF32">
        <f>'E3-residential data'!AF61</f>
        <v>3.0320170653406801E-2</v>
      </c>
      <c r="AG32">
        <f>'E3-residential data'!AG61</f>
        <v>3.0395650220882E-2</v>
      </c>
      <c r="AH32">
        <f>'E3-residential data'!AH61</f>
        <v>3.0468847539224402E-2</v>
      </c>
      <c r="AI32">
        <f>'E3-residential data'!AI61</f>
        <v>3.0537018435131399E-2</v>
      </c>
    </row>
    <row r="33" spans="1:35" x14ac:dyDescent="0.45">
      <c r="A33" s="38" t="str">
        <f>'E3-residential data'!A62</f>
        <v>Fuel Oil</v>
      </c>
      <c r="B33">
        <f>'E3-residential data'!B62</f>
        <v>0</v>
      </c>
      <c r="C33">
        <f>'E3-residential data'!C62</f>
        <v>0</v>
      </c>
      <c r="D33">
        <f>'E3-residential data'!D62</f>
        <v>0</v>
      </c>
      <c r="E33">
        <f>'E3-residential data'!E62</f>
        <v>0</v>
      </c>
      <c r="F33">
        <f>'E3-residential data'!F62</f>
        <v>0</v>
      </c>
      <c r="G33">
        <f>'E3-residential data'!G62</f>
        <v>0</v>
      </c>
      <c r="H33">
        <f>'E3-residential data'!H62</f>
        <v>0</v>
      </c>
      <c r="I33">
        <f>'E3-residential data'!I62</f>
        <v>0</v>
      </c>
      <c r="J33">
        <f>'E3-residential data'!J62</f>
        <v>0</v>
      </c>
      <c r="K33">
        <f>'E3-residential data'!K62</f>
        <v>0</v>
      </c>
      <c r="L33">
        <f>'E3-residential data'!L62</f>
        <v>0</v>
      </c>
      <c r="M33">
        <f>'E3-residential data'!M62</f>
        <v>0</v>
      </c>
      <c r="N33">
        <f>'E3-residential data'!N62</f>
        <v>0</v>
      </c>
      <c r="O33">
        <f>'E3-residential data'!O62</f>
        <v>0</v>
      </c>
      <c r="P33">
        <f>'E3-residential data'!P62</f>
        <v>0</v>
      </c>
      <c r="Q33">
        <f>'E3-residential data'!Q62</f>
        <v>0</v>
      </c>
      <c r="R33">
        <f>'E3-residential data'!R62</f>
        <v>0</v>
      </c>
      <c r="S33">
        <f>'E3-residential data'!S62</f>
        <v>0</v>
      </c>
      <c r="T33">
        <f>'E3-residential data'!T62</f>
        <v>0</v>
      </c>
      <c r="U33">
        <f>'E3-residential data'!U62</f>
        <v>0</v>
      </c>
      <c r="V33">
        <f>'E3-residential data'!V62</f>
        <v>0</v>
      </c>
      <c r="W33">
        <f>'E3-residential data'!W62</f>
        <v>0</v>
      </c>
      <c r="X33">
        <f>'E3-residential data'!X62</f>
        <v>0</v>
      </c>
      <c r="Y33">
        <f>'E3-residential data'!Y62</f>
        <v>0</v>
      </c>
      <c r="Z33">
        <f>'E3-residential data'!Z62</f>
        <v>0</v>
      </c>
      <c r="AA33">
        <f>'E3-residential data'!AA62</f>
        <v>0</v>
      </c>
      <c r="AB33">
        <f>'E3-residential data'!AB62</f>
        <v>0</v>
      </c>
      <c r="AC33">
        <f>'E3-residential data'!AC62</f>
        <v>0</v>
      </c>
      <c r="AD33">
        <f>'E3-residential data'!AD62</f>
        <v>0</v>
      </c>
      <c r="AE33">
        <f>'E3-residential data'!AE62</f>
        <v>0</v>
      </c>
      <c r="AF33">
        <f>'E3-residential data'!AF62</f>
        <v>0</v>
      </c>
      <c r="AG33">
        <f>'E3-residential data'!AG62</f>
        <v>0</v>
      </c>
      <c r="AH33">
        <f>'E3-residential data'!AH62</f>
        <v>0</v>
      </c>
      <c r="AI33">
        <f>'E3-residential data'!AI62</f>
        <v>0</v>
      </c>
    </row>
    <row r="34" spans="1:35" x14ac:dyDescent="0.45">
      <c r="A34" s="38" t="str">
        <f>'E3-residential data'!A63</f>
        <v>LPG</v>
      </c>
      <c r="B34">
        <f>'E3-residential data'!B63</f>
        <v>0</v>
      </c>
      <c r="C34">
        <f>'E3-residential data'!C63</f>
        <v>0</v>
      </c>
      <c r="D34">
        <f>'E3-residential data'!D63</f>
        <v>0</v>
      </c>
      <c r="E34">
        <f>'E3-residential data'!E63</f>
        <v>0</v>
      </c>
      <c r="F34">
        <f>'E3-residential data'!F63</f>
        <v>0</v>
      </c>
      <c r="G34">
        <f>'E3-residential data'!G63</f>
        <v>0</v>
      </c>
      <c r="H34">
        <f>'E3-residential data'!H63</f>
        <v>0</v>
      </c>
      <c r="I34">
        <f>'E3-residential data'!I63</f>
        <v>0</v>
      </c>
      <c r="J34">
        <f>'E3-residential data'!J63</f>
        <v>0</v>
      </c>
      <c r="K34">
        <f>'E3-residential data'!K63</f>
        <v>0</v>
      </c>
      <c r="L34">
        <f>'E3-residential data'!L63</f>
        <v>0</v>
      </c>
      <c r="M34">
        <f>'E3-residential data'!M63</f>
        <v>0</v>
      </c>
      <c r="N34">
        <f>'E3-residential data'!N63</f>
        <v>0</v>
      </c>
      <c r="O34">
        <f>'E3-residential data'!O63</f>
        <v>0</v>
      </c>
      <c r="P34">
        <f>'E3-residential data'!P63</f>
        <v>0</v>
      </c>
      <c r="Q34">
        <f>'E3-residential data'!Q63</f>
        <v>0</v>
      </c>
      <c r="R34">
        <f>'E3-residential data'!R63</f>
        <v>0</v>
      </c>
      <c r="S34">
        <f>'E3-residential data'!S63</f>
        <v>0</v>
      </c>
      <c r="T34">
        <f>'E3-residential data'!T63</f>
        <v>0</v>
      </c>
      <c r="U34">
        <f>'E3-residential data'!U63</f>
        <v>0</v>
      </c>
      <c r="V34">
        <f>'E3-residential data'!V63</f>
        <v>0</v>
      </c>
      <c r="W34">
        <f>'E3-residential data'!W63</f>
        <v>0</v>
      </c>
      <c r="X34">
        <f>'E3-residential data'!X63</f>
        <v>0</v>
      </c>
      <c r="Y34">
        <f>'E3-residential data'!Y63</f>
        <v>0</v>
      </c>
      <c r="Z34">
        <f>'E3-residential data'!Z63</f>
        <v>0</v>
      </c>
      <c r="AA34">
        <f>'E3-residential data'!AA63</f>
        <v>0</v>
      </c>
      <c r="AB34">
        <f>'E3-residential data'!AB63</f>
        <v>0</v>
      </c>
      <c r="AC34">
        <f>'E3-residential data'!AC63</f>
        <v>0</v>
      </c>
      <c r="AD34">
        <f>'E3-residential data'!AD63</f>
        <v>0</v>
      </c>
      <c r="AE34">
        <f>'E3-residential data'!AE63</f>
        <v>0</v>
      </c>
      <c r="AF34">
        <f>'E3-residential data'!AF63</f>
        <v>0</v>
      </c>
      <c r="AG34">
        <f>'E3-residential data'!AG63</f>
        <v>0</v>
      </c>
      <c r="AH34">
        <f>'E3-residential data'!AH63</f>
        <v>0</v>
      </c>
      <c r="AI34">
        <f>'E3-residential data'!AI63</f>
        <v>0</v>
      </c>
    </row>
    <row r="35" spans="1:35" x14ac:dyDescent="0.45">
      <c r="A35" s="38" t="str">
        <f>'E3-residential data'!A64</f>
        <v>Kerosene</v>
      </c>
      <c r="B35">
        <f>'E3-residential data'!B64</f>
        <v>0</v>
      </c>
      <c r="C35">
        <f>'E3-residential data'!C64</f>
        <v>0</v>
      </c>
      <c r="D35">
        <f>'E3-residential data'!D64</f>
        <v>0</v>
      </c>
      <c r="E35">
        <f>'E3-residential data'!E64</f>
        <v>0</v>
      </c>
      <c r="F35">
        <f>'E3-residential data'!F64</f>
        <v>0</v>
      </c>
      <c r="G35">
        <f>'E3-residential data'!G64</f>
        <v>0</v>
      </c>
      <c r="H35">
        <f>'E3-residential data'!H64</f>
        <v>0</v>
      </c>
      <c r="I35">
        <f>'E3-residential data'!I64</f>
        <v>0</v>
      </c>
      <c r="J35">
        <f>'E3-residential data'!J64</f>
        <v>0</v>
      </c>
      <c r="K35">
        <f>'E3-residential data'!K64</f>
        <v>0</v>
      </c>
      <c r="L35">
        <f>'E3-residential data'!L64</f>
        <v>0</v>
      </c>
      <c r="M35">
        <f>'E3-residential data'!M64</f>
        <v>0</v>
      </c>
      <c r="N35">
        <f>'E3-residential data'!N64</f>
        <v>0</v>
      </c>
      <c r="O35">
        <f>'E3-residential data'!O64</f>
        <v>0</v>
      </c>
      <c r="P35">
        <f>'E3-residential data'!P64</f>
        <v>0</v>
      </c>
      <c r="Q35">
        <f>'E3-residential data'!Q64</f>
        <v>0</v>
      </c>
      <c r="R35">
        <f>'E3-residential data'!R64</f>
        <v>0</v>
      </c>
      <c r="S35">
        <f>'E3-residential data'!S64</f>
        <v>0</v>
      </c>
      <c r="T35">
        <f>'E3-residential data'!T64</f>
        <v>0</v>
      </c>
      <c r="U35">
        <f>'E3-residential data'!U64</f>
        <v>0</v>
      </c>
      <c r="V35">
        <f>'E3-residential data'!V64</f>
        <v>0</v>
      </c>
      <c r="W35">
        <f>'E3-residential data'!W64</f>
        <v>0</v>
      </c>
      <c r="X35">
        <f>'E3-residential data'!X64</f>
        <v>0</v>
      </c>
      <c r="Y35">
        <f>'E3-residential data'!Y64</f>
        <v>0</v>
      </c>
      <c r="Z35">
        <f>'E3-residential data'!Z64</f>
        <v>0</v>
      </c>
      <c r="AA35">
        <f>'E3-residential data'!AA64</f>
        <v>0</v>
      </c>
      <c r="AB35">
        <f>'E3-residential data'!AB64</f>
        <v>0</v>
      </c>
      <c r="AC35">
        <f>'E3-residential data'!AC64</f>
        <v>0</v>
      </c>
      <c r="AD35">
        <f>'E3-residential data'!AD64</f>
        <v>0</v>
      </c>
      <c r="AE35">
        <f>'E3-residential data'!AE64</f>
        <v>0</v>
      </c>
      <c r="AF35">
        <f>'E3-residential data'!AF64</f>
        <v>0</v>
      </c>
      <c r="AG35">
        <f>'E3-residential data'!AG64</f>
        <v>0</v>
      </c>
      <c r="AH35">
        <f>'E3-residential data'!AH64</f>
        <v>0</v>
      </c>
      <c r="AI35">
        <f>'E3-residential data'!AI64</f>
        <v>0</v>
      </c>
    </row>
    <row r="36" spans="1:35" x14ac:dyDescent="0.45">
      <c r="A36" s="38" t="str">
        <f>'E3-residential data'!A65</f>
        <v>Wood</v>
      </c>
      <c r="B36">
        <f>'E3-residential data'!B65</f>
        <v>0</v>
      </c>
      <c r="C36">
        <f>'E3-residential data'!C65</f>
        <v>0</v>
      </c>
      <c r="D36">
        <f>'E3-residential data'!D65</f>
        <v>0</v>
      </c>
      <c r="E36">
        <f>'E3-residential data'!E65</f>
        <v>0</v>
      </c>
      <c r="F36">
        <f>'E3-residential data'!F65</f>
        <v>0</v>
      </c>
      <c r="G36">
        <f>'E3-residential data'!G65</f>
        <v>0</v>
      </c>
      <c r="H36">
        <f>'E3-residential data'!H65</f>
        <v>0</v>
      </c>
      <c r="I36">
        <f>'E3-residential data'!I65</f>
        <v>0</v>
      </c>
      <c r="J36">
        <f>'E3-residential data'!J65</f>
        <v>0</v>
      </c>
      <c r="K36">
        <f>'E3-residential data'!K65</f>
        <v>0</v>
      </c>
      <c r="L36">
        <f>'E3-residential data'!L65</f>
        <v>0</v>
      </c>
      <c r="M36">
        <f>'E3-residential data'!M65</f>
        <v>0</v>
      </c>
      <c r="N36">
        <f>'E3-residential data'!N65</f>
        <v>0</v>
      </c>
      <c r="O36">
        <f>'E3-residential data'!O65</f>
        <v>0</v>
      </c>
      <c r="P36">
        <f>'E3-residential data'!P65</f>
        <v>0</v>
      </c>
      <c r="Q36">
        <f>'E3-residential data'!Q65</f>
        <v>0</v>
      </c>
      <c r="R36">
        <f>'E3-residential data'!R65</f>
        <v>0</v>
      </c>
      <c r="S36">
        <f>'E3-residential data'!S65</f>
        <v>0</v>
      </c>
      <c r="T36">
        <f>'E3-residential data'!T65</f>
        <v>0</v>
      </c>
      <c r="U36">
        <f>'E3-residential data'!U65</f>
        <v>0</v>
      </c>
      <c r="V36">
        <f>'E3-residential data'!V65</f>
        <v>0</v>
      </c>
      <c r="W36">
        <f>'E3-residential data'!W65</f>
        <v>0</v>
      </c>
      <c r="X36">
        <f>'E3-residential data'!X65</f>
        <v>0</v>
      </c>
      <c r="Y36">
        <f>'E3-residential data'!Y65</f>
        <v>0</v>
      </c>
      <c r="Z36">
        <f>'E3-residential data'!Z65</f>
        <v>0</v>
      </c>
      <c r="AA36">
        <f>'E3-residential data'!AA65</f>
        <v>0</v>
      </c>
      <c r="AB36">
        <f>'E3-residential data'!AB65</f>
        <v>0</v>
      </c>
      <c r="AC36">
        <f>'E3-residential data'!AC65</f>
        <v>0</v>
      </c>
      <c r="AD36">
        <f>'E3-residential data'!AD65</f>
        <v>0</v>
      </c>
      <c r="AE36">
        <f>'E3-residential data'!AE65</f>
        <v>0</v>
      </c>
      <c r="AF36">
        <f>'E3-residential data'!AF65</f>
        <v>0</v>
      </c>
      <c r="AG36">
        <f>'E3-residential data'!AG65</f>
        <v>0</v>
      </c>
      <c r="AH36">
        <f>'E3-residential data'!AH65</f>
        <v>0</v>
      </c>
      <c r="AI36">
        <f>'E3-residential data'!AI65</f>
        <v>0</v>
      </c>
    </row>
    <row r="37" spans="1:35" x14ac:dyDescent="0.45">
      <c r="A37" s="38" t="str">
        <f>'E3-residential data'!A66</f>
        <v>Waste Heat</v>
      </c>
      <c r="B37">
        <f>'E3-residential data'!B66</f>
        <v>0</v>
      </c>
      <c r="C37">
        <f>'E3-residential data'!C66</f>
        <v>0</v>
      </c>
      <c r="D37">
        <f>'E3-residential data'!D66</f>
        <v>0</v>
      </c>
      <c r="E37">
        <f>'E3-residential data'!E66</f>
        <v>0</v>
      </c>
      <c r="F37">
        <f>'E3-residential data'!F66</f>
        <v>0</v>
      </c>
      <c r="G37">
        <f>'E3-residential data'!G66</f>
        <v>0</v>
      </c>
      <c r="H37">
        <f>'E3-residential data'!H66</f>
        <v>0</v>
      </c>
      <c r="I37">
        <f>'E3-residential data'!I66</f>
        <v>0</v>
      </c>
      <c r="J37">
        <f>'E3-residential data'!J66</f>
        <v>0</v>
      </c>
      <c r="K37">
        <f>'E3-residential data'!K66</f>
        <v>0</v>
      </c>
      <c r="L37">
        <f>'E3-residential data'!L66</f>
        <v>0</v>
      </c>
      <c r="M37">
        <f>'E3-residential data'!M66</f>
        <v>0</v>
      </c>
      <c r="N37">
        <f>'E3-residential data'!N66</f>
        <v>0</v>
      </c>
      <c r="O37">
        <f>'E3-residential data'!O66</f>
        <v>0</v>
      </c>
      <c r="P37">
        <f>'E3-residential data'!P66</f>
        <v>0</v>
      </c>
      <c r="Q37">
        <f>'E3-residential data'!Q66</f>
        <v>0</v>
      </c>
      <c r="R37">
        <f>'E3-residential data'!R66</f>
        <v>0</v>
      </c>
      <c r="S37">
        <f>'E3-residential data'!S66</f>
        <v>0</v>
      </c>
      <c r="T37">
        <f>'E3-residential data'!T66</f>
        <v>0</v>
      </c>
      <c r="U37">
        <f>'E3-residential data'!U66</f>
        <v>0</v>
      </c>
      <c r="V37">
        <f>'E3-residential data'!V66</f>
        <v>0</v>
      </c>
      <c r="W37">
        <f>'E3-residential data'!W66</f>
        <v>0</v>
      </c>
      <c r="X37">
        <f>'E3-residential data'!X66</f>
        <v>0</v>
      </c>
      <c r="Y37">
        <f>'E3-residential data'!Y66</f>
        <v>0</v>
      </c>
      <c r="Z37">
        <f>'E3-residential data'!Z66</f>
        <v>0</v>
      </c>
      <c r="AA37">
        <f>'E3-residential data'!AA66</f>
        <v>0</v>
      </c>
      <c r="AB37">
        <f>'E3-residential data'!AB66</f>
        <v>0</v>
      </c>
      <c r="AC37">
        <f>'E3-residential data'!AC66</f>
        <v>0</v>
      </c>
      <c r="AD37">
        <f>'E3-residential data'!AD66</f>
        <v>0</v>
      </c>
      <c r="AE37">
        <f>'E3-residential data'!AE66</f>
        <v>0</v>
      </c>
      <c r="AF37">
        <f>'E3-residential data'!AF66</f>
        <v>0</v>
      </c>
      <c r="AG37">
        <f>'E3-residential data'!AG66</f>
        <v>0</v>
      </c>
      <c r="AH37">
        <f>'E3-residential data'!AH66</f>
        <v>0</v>
      </c>
      <c r="AI37">
        <f>'E3-residential data'!AI66</f>
        <v>0</v>
      </c>
    </row>
    <row r="38" spans="1:35" x14ac:dyDescent="0.45">
      <c r="A38" s="38" t="str">
        <f>'E3-residential data'!A67</f>
        <v>None</v>
      </c>
      <c r="B38">
        <f>'E3-residential data'!B67</f>
        <v>0</v>
      </c>
      <c r="C38">
        <f>'E3-residential data'!C67</f>
        <v>0</v>
      </c>
      <c r="D38">
        <f>'E3-residential data'!D67</f>
        <v>0</v>
      </c>
      <c r="E38">
        <f>'E3-residential data'!E67</f>
        <v>0</v>
      </c>
      <c r="F38">
        <f>'E3-residential data'!F67</f>
        <v>0</v>
      </c>
      <c r="G38">
        <f>'E3-residential data'!G67</f>
        <v>0</v>
      </c>
      <c r="H38">
        <f>'E3-residential data'!H67</f>
        <v>0</v>
      </c>
      <c r="I38">
        <f>'E3-residential data'!I67</f>
        <v>0</v>
      </c>
      <c r="J38">
        <f>'E3-residential data'!J67</f>
        <v>0</v>
      </c>
      <c r="K38">
        <f>'E3-residential data'!K67</f>
        <v>0</v>
      </c>
      <c r="L38">
        <f>'E3-residential data'!L67</f>
        <v>0</v>
      </c>
      <c r="M38">
        <f>'E3-residential data'!M67</f>
        <v>0</v>
      </c>
      <c r="N38">
        <f>'E3-residential data'!N67</f>
        <v>0</v>
      </c>
      <c r="O38">
        <f>'E3-residential data'!O67</f>
        <v>0</v>
      </c>
      <c r="P38">
        <f>'E3-residential data'!P67</f>
        <v>0</v>
      </c>
      <c r="Q38">
        <f>'E3-residential data'!Q67</f>
        <v>0</v>
      </c>
      <c r="R38">
        <f>'E3-residential data'!R67</f>
        <v>0</v>
      </c>
      <c r="S38">
        <f>'E3-residential data'!S67</f>
        <v>0</v>
      </c>
      <c r="T38">
        <f>'E3-residential data'!T67</f>
        <v>0</v>
      </c>
      <c r="U38">
        <f>'E3-residential data'!U67</f>
        <v>0</v>
      </c>
      <c r="V38">
        <f>'E3-residential data'!V67</f>
        <v>0</v>
      </c>
      <c r="W38">
        <f>'E3-residential data'!W67</f>
        <v>0</v>
      </c>
      <c r="X38">
        <f>'E3-residential data'!X67</f>
        <v>0</v>
      </c>
      <c r="Y38">
        <f>'E3-residential data'!Y67</f>
        <v>0</v>
      </c>
      <c r="Z38">
        <f>'E3-residential data'!Z67</f>
        <v>0</v>
      </c>
      <c r="AA38">
        <f>'E3-residential data'!AA67</f>
        <v>0</v>
      </c>
      <c r="AB38">
        <f>'E3-residential data'!AB67</f>
        <v>0</v>
      </c>
      <c r="AC38">
        <f>'E3-residential data'!AC67</f>
        <v>0</v>
      </c>
      <c r="AD38">
        <f>'E3-residential data'!AD67</f>
        <v>0</v>
      </c>
      <c r="AE38">
        <f>'E3-residential data'!AE67</f>
        <v>0</v>
      </c>
      <c r="AF38">
        <f>'E3-residential data'!AF67</f>
        <v>0</v>
      </c>
      <c r="AG38">
        <f>'E3-residential data'!AG67</f>
        <v>0</v>
      </c>
      <c r="AH38">
        <f>'E3-residential data'!AH67</f>
        <v>0</v>
      </c>
      <c r="AI38">
        <f>'E3-residential data'!AI67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A2FB-46E4-4EDA-9430-C74743DBA83D}">
  <sheetPr codeName="Sheet6"/>
  <dimension ref="A1:AI57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RowHeight="14.25" x14ac:dyDescent="0.45"/>
  <cols>
    <col min="1" max="1" width="14.06640625" bestFit="1" customWidth="1"/>
    <col min="2" max="2" width="11.796875" bestFit="1" customWidth="1"/>
    <col min="4" max="4" width="11.59765625" bestFit="1" customWidth="1"/>
  </cols>
  <sheetData>
    <row r="1" spans="1:35" x14ac:dyDescent="0.45"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3" spans="1:35" x14ac:dyDescent="0.45">
      <c r="A3" s="1" t="s">
        <v>468</v>
      </c>
    </row>
    <row r="4" spans="1:35" x14ac:dyDescent="0.45">
      <c r="A4" t="s">
        <v>13</v>
      </c>
      <c r="B4">
        <f>(B9+B20+B30+B40+B50)*('Residential Other Calcs'!$B$2)</f>
        <v>71698159455614.203</v>
      </c>
      <c r="C4">
        <f>(C9+C20+C30+C40+C50)*('Residential Other Calcs'!$B$2)</f>
        <v>71016215111526.75</v>
      </c>
      <c r="D4">
        <f>(D9+D20+D30+D40+D50)*('Residential Other Calcs'!$B$2)</f>
        <v>70414469707347.469</v>
      </c>
      <c r="E4">
        <f>(E9+E20+E30+E40+E50)*('Residential Other Calcs'!$B$2)</f>
        <v>69741140687594.719</v>
      </c>
      <c r="F4">
        <f>(F9+F20+F30+F40+F50)*('Residential Other Calcs'!$B$2)</f>
        <v>69097186270744.102</v>
      </c>
      <c r="G4">
        <f>(G9+G20+G30+G40+G50)*('Residential Other Calcs'!$B$2)</f>
        <v>68400432495911.797</v>
      </c>
      <c r="H4">
        <f>(H9+H20+H30+H40+H50)*('Residential Other Calcs'!$B$2)</f>
        <v>67741776856547.102</v>
      </c>
      <c r="I4">
        <f>(I9+I20+I30+I40+I50)*('Residential Other Calcs'!$B$2)</f>
        <v>67099949663895.125</v>
      </c>
      <c r="J4">
        <f>(J9+J20+J30+J40+J50)*('Residential Other Calcs'!$B$2)</f>
        <v>66475754787596.344</v>
      </c>
      <c r="K4">
        <f>(K9+K20+K30+K40+K50)*('Residential Other Calcs'!$B$2)</f>
        <v>65870293083899.461</v>
      </c>
      <c r="L4">
        <f>(L9+L20+L30+L40+L50)*('Residential Other Calcs'!$B$2)</f>
        <v>65295392259817.969</v>
      </c>
      <c r="M4">
        <f>(M9+M20+M30+M40+M50)*('Residential Other Calcs'!$B$2)</f>
        <v>64747370080470.383</v>
      </c>
      <c r="N4">
        <f>(N9+N20+N30+N40+N50)*('Residential Other Calcs'!$B$2)</f>
        <v>64216903026706.766</v>
      </c>
      <c r="O4">
        <f>(O9+O20+O30+O40+O50)*('Residential Other Calcs'!$B$2)</f>
        <v>63726597853052.438</v>
      </c>
      <c r="P4">
        <f>(P9+P20+P30+P40+P50)*('Residential Other Calcs'!$B$2)</f>
        <v>63272755893026.492</v>
      </c>
      <c r="Q4">
        <f>(Q9+Q20+Q30+Q40+Q50)*('Residential Other Calcs'!$B$2)</f>
        <v>62890175553237.273</v>
      </c>
      <c r="R4">
        <f>(R9+R20+R30+R40+R50)*('Residential Other Calcs'!$B$2)</f>
        <v>62570657531395.563</v>
      </c>
      <c r="S4">
        <f>(S9+S20+S30+S40+S50)*('Residential Other Calcs'!$B$2)</f>
        <v>62272082484049.906</v>
      </c>
      <c r="T4">
        <f>(T9+T20+T30+T40+T50)*('Residential Other Calcs'!$B$2)</f>
        <v>62009603476246.313</v>
      </c>
      <c r="U4">
        <f>(U9+U20+U30+U40+U50)*('Residential Other Calcs'!$B$2)</f>
        <v>61769041806566.883</v>
      </c>
      <c r="V4">
        <f>(V9+V20+V30+V40+V50)*('Residential Other Calcs'!$B$2)</f>
        <v>61565924125416.859</v>
      </c>
      <c r="W4">
        <f>(W9+W20+W30+W40+W50)*('Residential Other Calcs'!$B$2)</f>
        <v>61403130808543.469</v>
      </c>
      <c r="X4">
        <f>(X9+X20+X30+X40+X50)*('Residential Other Calcs'!$B$2)</f>
        <v>61266690494216.672</v>
      </c>
      <c r="Y4">
        <f>(Y9+Y20+Y30+Y40+Y50)*('Residential Other Calcs'!$B$2)</f>
        <v>61151525150373.023</v>
      </c>
      <c r="Z4">
        <f>(Z9+Z20+Z30+Z40+Z50)*('Residential Other Calcs'!$B$2)</f>
        <v>61066855376017.836</v>
      </c>
      <c r="AA4">
        <f>(AA9+AA20+AA30+AA40+AA50)*('Residential Other Calcs'!$B$2)</f>
        <v>61008266736731.5</v>
      </c>
      <c r="AB4">
        <f>(AB9+AB20+AB30+AB40+AB50)*('Residential Other Calcs'!$B$2)</f>
        <v>60974576175191.578</v>
      </c>
      <c r="AC4">
        <f>(AC9+AC20+AC30+AC40+AC50)*('Residential Other Calcs'!$B$2)</f>
        <v>60964506284514.18</v>
      </c>
      <c r="AD4">
        <f>(AD9+AD20+AD30+AD40+AD50)*('Residential Other Calcs'!$B$2)</f>
        <v>60975267221600.586</v>
      </c>
      <c r="AE4">
        <f>(AE9+AE20+AE30+AE40+AE50)*('Residential Other Calcs'!$B$2)</f>
        <v>61003618956747.57</v>
      </c>
      <c r="AF4">
        <f>(AF9+AF20+AF30+AF40+AF50)*('Residential Other Calcs'!$B$2)</f>
        <v>61049131662742.93</v>
      </c>
      <c r="AG4">
        <f>(AG9+AG20+AG30+AG40+AG50)*('Residential Other Calcs'!$B$2)</f>
        <v>61111132362141.703</v>
      </c>
      <c r="AH4">
        <f>(AH9+AH20+AH30+AH40+AH50)*('Residential Other Calcs'!$B$2)</f>
        <v>61186749608889.773</v>
      </c>
      <c r="AI4">
        <f>(AI9+AI20+AI30+AI40+AI50)*('Residential Other Calcs'!$B$2)</f>
        <v>61268643849841.781</v>
      </c>
    </row>
    <row r="5" spans="1:35" x14ac:dyDescent="0.45">
      <c r="A5" t="s">
        <v>12</v>
      </c>
      <c r="B5">
        <f>(B51)*'E3-residential data'!$B$2</f>
        <v>220971571595408.84</v>
      </c>
      <c r="C5">
        <f>(C51)*'E3-residential data'!$B$2</f>
        <v>214953604254937.69</v>
      </c>
      <c r="D5">
        <f>(D51)*'E3-residential data'!$B$2</f>
        <v>209174169471514.41</v>
      </c>
      <c r="E5">
        <f>(E51)*'E3-residential data'!$B$2</f>
        <v>202981097602574.72</v>
      </c>
      <c r="F5">
        <f>(F51)*'E3-residential data'!$B$2</f>
        <v>199971284084505</v>
      </c>
      <c r="G5">
        <f>(G51)*'E3-residential data'!$B$2</f>
        <v>196512625596810.69</v>
      </c>
      <c r="H5">
        <f>(H51)*'E3-residential data'!$B$2</f>
        <v>193037966188137.13</v>
      </c>
      <c r="I5">
        <f>(I51)*'E3-residential data'!$B$2</f>
        <v>189633867700181.25</v>
      </c>
      <c r="J5">
        <f>(J51)*'E3-residential data'!$B$2</f>
        <v>186377064691151.63</v>
      </c>
      <c r="K5">
        <f>(K51)*'E3-residential data'!$B$2</f>
        <v>183297525839090.31</v>
      </c>
      <c r="L5">
        <f>(L51)*'E3-residential data'!$B$2</f>
        <v>180427106218326.72</v>
      </c>
      <c r="M5">
        <f>(M51)*'E3-residential data'!$B$2</f>
        <v>177742566755888.59</v>
      </c>
      <c r="N5">
        <f>(N51)*'E3-residential data'!$B$2</f>
        <v>175200820542800.31</v>
      </c>
      <c r="O5">
        <f>(O51)*'E3-residential data'!$B$2</f>
        <v>172853866287782.94</v>
      </c>
      <c r="P5">
        <f>(P51)*'E3-residential data'!$B$2</f>
        <v>170686608527684.34</v>
      </c>
      <c r="Q5">
        <f>(Q51)*'E3-residential data'!$B$2</f>
        <v>168801518243075.63</v>
      </c>
      <c r="R5">
        <f>(R51)*'E3-residential data'!$B$2</f>
        <v>167181708365806.91</v>
      </c>
      <c r="S5">
        <f>(S51)*'E3-residential data'!$B$2</f>
        <v>165715062041420.47</v>
      </c>
      <c r="T5">
        <f>(T51)*'E3-residential data'!$B$2</f>
        <v>164451755332665.19</v>
      </c>
      <c r="U5">
        <f>(U51)*'E3-residential data'!$B$2</f>
        <v>163353039292377.66</v>
      </c>
      <c r="V5">
        <f>(V51)*'E3-residential data'!$B$2</f>
        <v>162460773558286.84</v>
      </c>
      <c r="W5">
        <f>(W51)*'E3-residential data'!$B$2</f>
        <v>161773723848746.53</v>
      </c>
      <c r="X5">
        <f>(X51)*'E3-residential data'!$B$2</f>
        <v>161238124996429.91</v>
      </c>
      <c r="Y5">
        <f>(Y51)*'E3-residential data'!$B$2</f>
        <v>160820696186547.72</v>
      </c>
      <c r="Z5">
        <f>(Z51)*'E3-residential data'!$B$2</f>
        <v>160527177276652.44</v>
      </c>
      <c r="AA5">
        <f>(AA51)*'E3-residential data'!$B$2</f>
        <v>160324713909027</v>
      </c>
      <c r="AB5">
        <f>(AB51)*'E3-residential data'!$B$2</f>
        <v>160191553296447.44</v>
      </c>
      <c r="AC5">
        <f>(AC51)*'E3-residential data'!$B$2</f>
        <v>160108594433491.78</v>
      </c>
      <c r="AD5">
        <f>(AD51)*'E3-residential data'!$B$2</f>
        <v>160056504595310.81</v>
      </c>
      <c r="AE5">
        <f>(AE51)*'E3-residential data'!$B$2</f>
        <v>160018934989823.59</v>
      </c>
      <c r="AF5">
        <f>(AF51)*'E3-residential data'!$B$2</f>
        <v>159991603564543.28</v>
      </c>
      <c r="AG5">
        <f>(AG51)*'E3-residential data'!$B$2</f>
        <v>159972306588732.25</v>
      </c>
      <c r="AH5">
        <f>(AH51)*'E3-residential data'!$B$2</f>
        <v>159955478056651.19</v>
      </c>
      <c r="AI5">
        <f>(AI51)*'E3-residential data'!$B$2</f>
        <v>159924375458398.56</v>
      </c>
    </row>
    <row r="6" spans="1:35" x14ac:dyDescent="0.45">
      <c r="A6" t="s">
        <v>19</v>
      </c>
      <c r="B6">
        <f>(B53)*'E3-residential data'!$B$2</f>
        <v>10412073162594.742</v>
      </c>
      <c r="C6">
        <f>(C53)*'E3-residential data'!$B$2</f>
        <v>10134154990667.895</v>
      </c>
      <c r="D6">
        <f>(D53)*'E3-residential data'!$B$2</f>
        <v>9874743858337.0605</v>
      </c>
      <c r="E6">
        <f>(E53)*'E3-residential data'!$B$2</f>
        <v>9607806415666.0176</v>
      </c>
      <c r="F6">
        <f>(F53)*'E3-residential data'!$B$2</f>
        <v>9505756636168.3359</v>
      </c>
      <c r="G6">
        <f>(G53)*'E3-residential data'!$B$2</f>
        <v>9392939593866.3281</v>
      </c>
      <c r="H6">
        <f>(H53)*'E3-residential data'!$B$2</f>
        <v>9284235193082.291</v>
      </c>
      <c r="I6">
        <f>(I53)*'E3-residential data'!$B$2</f>
        <v>9179448497228.2832</v>
      </c>
      <c r="J6">
        <f>(J53)*'E3-residential data'!$B$2</f>
        <v>9080416789850.3086</v>
      </c>
      <c r="K6">
        <f>(K53)*'E3-residential data'!$B$2</f>
        <v>8987855416833.5957</v>
      </c>
      <c r="L6">
        <f>(L53)*'E3-residential data'!$B$2</f>
        <v>8903068590966.084</v>
      </c>
      <c r="M6">
        <f>(M53)*'E3-residential data'!$B$2</f>
        <v>8824720682409.8379</v>
      </c>
      <c r="N6">
        <f>(N53)*'E3-residential data'!$B$2</f>
        <v>8750563032489.3877</v>
      </c>
      <c r="O6">
        <f>(O53)*'E3-residential data'!$B$2</f>
        <v>8683256335322.4443</v>
      </c>
      <c r="P6">
        <f>(P53)*'E3-residential data'!$B$2</f>
        <v>8622171071272.875</v>
      </c>
      <c r="Q6">
        <f>(Q53)*'E3-residential data'!$B$2</f>
        <v>8572722712289.8525</v>
      </c>
      <c r="R6">
        <f>(R53)*'E3-residential data'!$B$2</f>
        <v>8534377157531.3896</v>
      </c>
      <c r="S6">
        <f>(S53)*'E3-residential data'!$B$2</f>
        <v>8501823140663.5205</v>
      </c>
      <c r="T6">
        <f>(T53)*'E3-residential data'!$B$2</f>
        <v>8477956348480.5703</v>
      </c>
      <c r="U6">
        <f>(U53)*'E3-residential data'!$B$2</f>
        <v>8461123042716.5996</v>
      </c>
      <c r="V6">
        <f>(V53)*'E3-residential data'!$B$2</f>
        <v>8453687451937.8887</v>
      </c>
      <c r="W6">
        <f>(W53)*'E3-residential data'!$B$2</f>
        <v>8455759958360.8965</v>
      </c>
      <c r="X6">
        <f>(X53)*'E3-residential data'!$B$2</f>
        <v>8464730645210.7627</v>
      </c>
      <c r="Y6">
        <f>(Y53)*'E3-residential data'!$B$2</f>
        <v>8478972849084.5264</v>
      </c>
      <c r="Z6">
        <f>(Z53)*'E3-residential data'!$B$2</f>
        <v>8498807951443.0928</v>
      </c>
      <c r="AA6">
        <f>(AA53)*'E3-residential data'!$B$2</f>
        <v>8522581628840.5039</v>
      </c>
      <c r="AB6">
        <f>(AB53)*'E3-residential data'!$B$2</f>
        <v>8549196720676.1123</v>
      </c>
      <c r="AC6">
        <f>(AC53)*'E3-residential data'!$B$2</f>
        <v>8577691347054.0957</v>
      </c>
      <c r="AD6">
        <f>(AD53)*'E3-residential data'!$B$2</f>
        <v>8607096368709.4941</v>
      </c>
      <c r="AE6">
        <f>(AE53)*'E3-residential data'!$B$2</f>
        <v>8636597470878.3398</v>
      </c>
      <c r="AF6">
        <f>(AF53)*'E3-residential data'!$B$2</f>
        <v>8665995922152.0342</v>
      </c>
      <c r="AG6">
        <f>(AG53)*'E3-residential data'!$B$2</f>
        <v>8695197565538.3604</v>
      </c>
      <c r="AH6">
        <f>(AH53)*'E3-residential data'!$B$2</f>
        <v>8723933541346.7695</v>
      </c>
      <c r="AI6">
        <f>(AI53)*'E3-residential data'!$B$2</f>
        <v>8751361391608.6982</v>
      </c>
    </row>
    <row r="8" spans="1:35" x14ac:dyDescent="0.45">
      <c r="A8" s="1" t="str">
        <f>'E3-residential data'!A49</f>
        <v>Clothes washers</v>
      </c>
    </row>
    <row r="9" spans="1:35" x14ac:dyDescent="0.45">
      <c r="A9" t="str">
        <f>'E3-residential data'!A50</f>
        <v>Electricity</v>
      </c>
      <c r="B9">
        <f>'E3-residential data'!B50</f>
        <v>2.7078557198725599E-3</v>
      </c>
      <c r="C9">
        <f>'E3-residential data'!C50</f>
        <v>2.6131701834487E-3</v>
      </c>
      <c r="D9">
        <f>'E3-residential data'!D50</f>
        <v>2.5242767173081701E-3</v>
      </c>
      <c r="E9">
        <f>'E3-residential data'!E50</f>
        <v>2.4353922992972699E-3</v>
      </c>
      <c r="F9">
        <f>'E3-residential data'!F50</f>
        <v>2.34599108001336E-3</v>
      </c>
      <c r="G9">
        <f>'E3-residential data'!G50</f>
        <v>2.25911995879789E-3</v>
      </c>
      <c r="H9">
        <f>'E3-residential data'!H50</f>
        <v>2.1796139553945E-3</v>
      </c>
      <c r="I9">
        <f>'E3-residential data'!I50</f>
        <v>2.1082859410035699E-3</v>
      </c>
      <c r="J9">
        <f>'E3-residential data'!J50</f>
        <v>2.04523798731596E-3</v>
      </c>
      <c r="K9">
        <f>'E3-residential data'!K50</f>
        <v>1.9899750261479902E-3</v>
      </c>
      <c r="L9">
        <f>'E3-residential data'!L50</f>
        <v>1.94205819552777E-3</v>
      </c>
      <c r="M9">
        <f>'E3-residential data'!M50</f>
        <v>1.9005548809083799E-3</v>
      </c>
      <c r="N9">
        <f>'E3-residential data'!N50</f>
        <v>1.86439802235036E-3</v>
      </c>
      <c r="O9">
        <f>'E3-residential data'!O50</f>
        <v>1.83353113473922E-3</v>
      </c>
      <c r="P9">
        <f>'E3-residential data'!P50</f>
        <v>1.8072960973325399E-3</v>
      </c>
      <c r="Q9">
        <f>'E3-residential data'!Q50</f>
        <v>1.78624637303375E-3</v>
      </c>
      <c r="R9">
        <f>'E3-residential data'!R50</f>
        <v>1.7698020663964101E-3</v>
      </c>
      <c r="S9">
        <f>'E3-residential data'!S50</f>
        <v>1.7564274699659399E-3</v>
      </c>
      <c r="T9">
        <f>'E3-residential data'!T50</f>
        <v>1.7462863922658399E-3</v>
      </c>
      <c r="U9">
        <f>'E3-residential data'!U50</f>
        <v>1.7386828780909E-3</v>
      </c>
      <c r="V9">
        <f>'E3-residential data'!V50</f>
        <v>1.7337809038870499E-3</v>
      </c>
      <c r="W9">
        <f>'E3-residential data'!W50</f>
        <v>1.7313618174517301E-3</v>
      </c>
      <c r="X9">
        <f>'E3-residential data'!X50</f>
        <v>1.7307085950336401E-3</v>
      </c>
      <c r="Y9">
        <f>'E3-residential data'!Y50</f>
        <v>1.7313598138885701E-3</v>
      </c>
      <c r="Z9">
        <f>'E3-residential data'!Z50</f>
        <v>1.73328905090864E-3</v>
      </c>
      <c r="AA9">
        <f>'E3-residential data'!AA50</f>
        <v>1.7361000975303601E-3</v>
      </c>
      <c r="AB9">
        <f>'E3-residential data'!AB50</f>
        <v>1.7395342459532699E-3</v>
      </c>
      <c r="AC9">
        <f>'E3-residential data'!AC50</f>
        <v>1.74337209269606E-3</v>
      </c>
      <c r="AD9">
        <f>'E3-residential data'!AD50</f>
        <v>1.7474062407919701E-3</v>
      </c>
      <c r="AE9">
        <f>'E3-residential data'!AE50</f>
        <v>1.75146214058026E-3</v>
      </c>
      <c r="AF9">
        <f>'E3-residential data'!AF50</f>
        <v>1.75549087123119E-3</v>
      </c>
      <c r="AG9">
        <f>'E3-residential data'!AG50</f>
        <v>1.7594721205150101E-3</v>
      </c>
      <c r="AH9">
        <f>'E3-residential data'!AH50</f>
        <v>1.7633477755805199E-3</v>
      </c>
      <c r="AI9">
        <f>'E3-residential data'!AI50</f>
        <v>1.7669416645644601E-3</v>
      </c>
    </row>
    <row r="10" spans="1:35" x14ac:dyDescent="0.45">
      <c r="A10" t="str">
        <f>'E3-residential data'!A51</f>
        <v>Pipeline Gas</v>
      </c>
      <c r="B10">
        <f>'E3-residential data'!B51</f>
        <v>0</v>
      </c>
      <c r="C10">
        <f>'E3-residential data'!C51</f>
        <v>0</v>
      </c>
      <c r="D10">
        <f>'E3-residential data'!D51</f>
        <v>0</v>
      </c>
      <c r="E10">
        <f>'E3-residential data'!E51</f>
        <v>0</v>
      </c>
      <c r="F10">
        <f>'E3-residential data'!F51</f>
        <v>0</v>
      </c>
      <c r="G10">
        <f>'E3-residential data'!G51</f>
        <v>0</v>
      </c>
      <c r="H10">
        <f>'E3-residential data'!H51</f>
        <v>0</v>
      </c>
      <c r="I10">
        <f>'E3-residential data'!I51</f>
        <v>0</v>
      </c>
      <c r="J10">
        <f>'E3-residential data'!J51</f>
        <v>0</v>
      </c>
      <c r="K10">
        <f>'E3-residential data'!K51</f>
        <v>0</v>
      </c>
      <c r="L10">
        <f>'E3-residential data'!L51</f>
        <v>0</v>
      </c>
      <c r="M10">
        <f>'E3-residential data'!M51</f>
        <v>0</v>
      </c>
      <c r="N10">
        <f>'E3-residential data'!N51</f>
        <v>0</v>
      </c>
      <c r="O10">
        <f>'E3-residential data'!O51</f>
        <v>0</v>
      </c>
      <c r="P10">
        <f>'E3-residential data'!P51</f>
        <v>0</v>
      </c>
      <c r="Q10">
        <f>'E3-residential data'!Q51</f>
        <v>0</v>
      </c>
      <c r="R10">
        <f>'E3-residential data'!R51</f>
        <v>0</v>
      </c>
      <c r="S10">
        <f>'E3-residential data'!S51</f>
        <v>0</v>
      </c>
      <c r="T10">
        <f>'E3-residential data'!T51</f>
        <v>0</v>
      </c>
      <c r="U10">
        <f>'E3-residential data'!U51</f>
        <v>0</v>
      </c>
      <c r="V10">
        <f>'E3-residential data'!V51</f>
        <v>0</v>
      </c>
      <c r="W10">
        <f>'E3-residential data'!W51</f>
        <v>0</v>
      </c>
      <c r="X10">
        <f>'E3-residential data'!X51</f>
        <v>0</v>
      </c>
      <c r="Y10">
        <f>'E3-residential data'!Y51</f>
        <v>0</v>
      </c>
      <c r="Z10">
        <f>'E3-residential data'!Z51</f>
        <v>0</v>
      </c>
      <c r="AA10">
        <f>'E3-residential data'!AA51</f>
        <v>0</v>
      </c>
      <c r="AB10">
        <f>'E3-residential data'!AB51</f>
        <v>0</v>
      </c>
      <c r="AC10">
        <f>'E3-residential data'!AC51</f>
        <v>0</v>
      </c>
      <c r="AD10">
        <f>'E3-residential data'!AD51</f>
        <v>0</v>
      </c>
      <c r="AE10">
        <f>'E3-residential data'!AE51</f>
        <v>0</v>
      </c>
      <c r="AF10">
        <f>'E3-residential data'!AF51</f>
        <v>0</v>
      </c>
      <c r="AG10">
        <f>'E3-residential data'!AG51</f>
        <v>0</v>
      </c>
      <c r="AH10">
        <f>'E3-residential data'!AH51</f>
        <v>0</v>
      </c>
      <c r="AI10">
        <f>'E3-residential data'!AI51</f>
        <v>0</v>
      </c>
    </row>
    <row r="11" spans="1:35" x14ac:dyDescent="0.45">
      <c r="A11" t="str">
        <f>'E3-residential data'!A52</f>
        <v>Fuel Oil</v>
      </c>
      <c r="B11">
        <f>'E3-residential data'!B52</f>
        <v>0</v>
      </c>
      <c r="C11">
        <f>'E3-residential data'!C52</f>
        <v>0</v>
      </c>
      <c r="D11">
        <f>'E3-residential data'!D52</f>
        <v>0</v>
      </c>
      <c r="E11">
        <f>'E3-residential data'!E52</f>
        <v>0</v>
      </c>
      <c r="F11">
        <f>'E3-residential data'!F52</f>
        <v>0</v>
      </c>
      <c r="G11">
        <f>'E3-residential data'!G52</f>
        <v>0</v>
      </c>
      <c r="H11">
        <f>'E3-residential data'!H52</f>
        <v>0</v>
      </c>
      <c r="I11">
        <f>'E3-residential data'!I52</f>
        <v>0</v>
      </c>
      <c r="J11">
        <f>'E3-residential data'!J52</f>
        <v>0</v>
      </c>
      <c r="K11">
        <f>'E3-residential data'!K52</f>
        <v>0</v>
      </c>
      <c r="L11">
        <f>'E3-residential data'!L52</f>
        <v>0</v>
      </c>
      <c r="M11">
        <f>'E3-residential data'!M52</f>
        <v>0</v>
      </c>
      <c r="N11">
        <f>'E3-residential data'!N52</f>
        <v>0</v>
      </c>
      <c r="O11">
        <f>'E3-residential data'!O52</f>
        <v>0</v>
      </c>
      <c r="P11">
        <f>'E3-residential data'!P52</f>
        <v>0</v>
      </c>
      <c r="Q11">
        <f>'E3-residential data'!Q52</f>
        <v>0</v>
      </c>
      <c r="R11">
        <f>'E3-residential data'!R52</f>
        <v>0</v>
      </c>
      <c r="S11">
        <f>'E3-residential data'!S52</f>
        <v>0</v>
      </c>
      <c r="T11">
        <f>'E3-residential data'!T52</f>
        <v>0</v>
      </c>
      <c r="U11">
        <f>'E3-residential data'!U52</f>
        <v>0</v>
      </c>
      <c r="V11">
        <f>'E3-residential data'!V52</f>
        <v>0</v>
      </c>
      <c r="W11">
        <f>'E3-residential data'!W52</f>
        <v>0</v>
      </c>
      <c r="X11">
        <f>'E3-residential data'!X52</f>
        <v>0</v>
      </c>
      <c r="Y11">
        <f>'E3-residential data'!Y52</f>
        <v>0</v>
      </c>
      <c r="Z11">
        <f>'E3-residential data'!Z52</f>
        <v>0</v>
      </c>
      <c r="AA11">
        <f>'E3-residential data'!AA52</f>
        <v>0</v>
      </c>
      <c r="AB11">
        <f>'E3-residential data'!AB52</f>
        <v>0</v>
      </c>
      <c r="AC11">
        <f>'E3-residential data'!AC52</f>
        <v>0</v>
      </c>
      <c r="AD11">
        <f>'E3-residential data'!AD52</f>
        <v>0</v>
      </c>
      <c r="AE11">
        <f>'E3-residential data'!AE52</f>
        <v>0</v>
      </c>
      <c r="AF11">
        <f>'E3-residential data'!AF52</f>
        <v>0</v>
      </c>
      <c r="AG11">
        <f>'E3-residential data'!AG52</f>
        <v>0</v>
      </c>
      <c r="AH11">
        <f>'E3-residential data'!AH52</f>
        <v>0</v>
      </c>
      <c r="AI11">
        <f>'E3-residential data'!AI52</f>
        <v>0</v>
      </c>
    </row>
    <row r="12" spans="1:35" x14ac:dyDescent="0.45">
      <c r="A12" t="str">
        <f>'E3-residential data'!A53</f>
        <v>LPG</v>
      </c>
      <c r="B12">
        <f>'E3-residential data'!B53</f>
        <v>0</v>
      </c>
      <c r="C12">
        <f>'E3-residential data'!C53</f>
        <v>0</v>
      </c>
      <c r="D12">
        <f>'E3-residential data'!D53</f>
        <v>0</v>
      </c>
      <c r="E12">
        <f>'E3-residential data'!E53</f>
        <v>0</v>
      </c>
      <c r="F12">
        <f>'E3-residential data'!F53</f>
        <v>0</v>
      </c>
      <c r="G12">
        <f>'E3-residential data'!G53</f>
        <v>0</v>
      </c>
      <c r="H12">
        <f>'E3-residential data'!H53</f>
        <v>0</v>
      </c>
      <c r="I12">
        <f>'E3-residential data'!I53</f>
        <v>0</v>
      </c>
      <c r="J12">
        <f>'E3-residential data'!J53</f>
        <v>0</v>
      </c>
      <c r="K12">
        <f>'E3-residential data'!K53</f>
        <v>0</v>
      </c>
      <c r="L12">
        <f>'E3-residential data'!L53</f>
        <v>0</v>
      </c>
      <c r="M12">
        <f>'E3-residential data'!M53</f>
        <v>0</v>
      </c>
      <c r="N12">
        <f>'E3-residential data'!N53</f>
        <v>0</v>
      </c>
      <c r="O12">
        <f>'E3-residential data'!O53</f>
        <v>0</v>
      </c>
      <c r="P12">
        <f>'E3-residential data'!P53</f>
        <v>0</v>
      </c>
      <c r="Q12">
        <f>'E3-residential data'!Q53</f>
        <v>0</v>
      </c>
      <c r="R12">
        <f>'E3-residential data'!R53</f>
        <v>0</v>
      </c>
      <c r="S12">
        <f>'E3-residential data'!S53</f>
        <v>0</v>
      </c>
      <c r="T12">
        <f>'E3-residential data'!T53</f>
        <v>0</v>
      </c>
      <c r="U12">
        <f>'E3-residential data'!U53</f>
        <v>0</v>
      </c>
      <c r="V12">
        <f>'E3-residential data'!V53</f>
        <v>0</v>
      </c>
      <c r="W12">
        <f>'E3-residential data'!W53</f>
        <v>0</v>
      </c>
      <c r="X12">
        <f>'E3-residential data'!X53</f>
        <v>0</v>
      </c>
      <c r="Y12">
        <f>'E3-residential data'!Y53</f>
        <v>0</v>
      </c>
      <c r="Z12">
        <f>'E3-residential data'!Z53</f>
        <v>0</v>
      </c>
      <c r="AA12">
        <f>'E3-residential data'!AA53</f>
        <v>0</v>
      </c>
      <c r="AB12">
        <f>'E3-residential data'!AB53</f>
        <v>0</v>
      </c>
      <c r="AC12">
        <f>'E3-residential data'!AC53</f>
        <v>0</v>
      </c>
      <c r="AD12">
        <f>'E3-residential data'!AD53</f>
        <v>0</v>
      </c>
      <c r="AE12">
        <f>'E3-residential data'!AE53</f>
        <v>0</v>
      </c>
      <c r="AF12">
        <f>'E3-residential data'!AF53</f>
        <v>0</v>
      </c>
      <c r="AG12">
        <f>'E3-residential data'!AG53</f>
        <v>0</v>
      </c>
      <c r="AH12">
        <f>'E3-residential data'!AH53</f>
        <v>0</v>
      </c>
      <c r="AI12">
        <f>'E3-residential data'!AI53</f>
        <v>0</v>
      </c>
    </row>
    <row r="13" spans="1:35" x14ac:dyDescent="0.45">
      <c r="A13" t="str">
        <f>'E3-residential data'!A54</f>
        <v>Kerosene</v>
      </c>
      <c r="B13">
        <f>'E3-residential data'!B54</f>
        <v>0</v>
      </c>
      <c r="C13">
        <f>'E3-residential data'!C54</f>
        <v>0</v>
      </c>
      <c r="D13">
        <f>'E3-residential data'!D54</f>
        <v>0</v>
      </c>
      <c r="E13">
        <f>'E3-residential data'!E54</f>
        <v>0</v>
      </c>
      <c r="F13">
        <f>'E3-residential data'!F54</f>
        <v>0</v>
      </c>
      <c r="G13">
        <f>'E3-residential data'!G54</f>
        <v>0</v>
      </c>
      <c r="H13">
        <f>'E3-residential data'!H54</f>
        <v>0</v>
      </c>
      <c r="I13">
        <f>'E3-residential data'!I54</f>
        <v>0</v>
      </c>
      <c r="J13">
        <f>'E3-residential data'!J54</f>
        <v>0</v>
      </c>
      <c r="K13">
        <f>'E3-residential data'!K54</f>
        <v>0</v>
      </c>
      <c r="L13">
        <f>'E3-residential data'!L54</f>
        <v>0</v>
      </c>
      <c r="M13">
        <f>'E3-residential data'!M54</f>
        <v>0</v>
      </c>
      <c r="N13">
        <f>'E3-residential data'!N54</f>
        <v>0</v>
      </c>
      <c r="O13">
        <f>'E3-residential data'!O54</f>
        <v>0</v>
      </c>
      <c r="P13">
        <f>'E3-residential data'!P54</f>
        <v>0</v>
      </c>
      <c r="Q13">
        <f>'E3-residential data'!Q54</f>
        <v>0</v>
      </c>
      <c r="R13">
        <f>'E3-residential data'!R54</f>
        <v>0</v>
      </c>
      <c r="S13">
        <f>'E3-residential data'!S54</f>
        <v>0</v>
      </c>
      <c r="T13">
        <f>'E3-residential data'!T54</f>
        <v>0</v>
      </c>
      <c r="U13">
        <f>'E3-residential data'!U54</f>
        <v>0</v>
      </c>
      <c r="V13">
        <f>'E3-residential data'!V54</f>
        <v>0</v>
      </c>
      <c r="W13">
        <f>'E3-residential data'!W54</f>
        <v>0</v>
      </c>
      <c r="X13">
        <f>'E3-residential data'!X54</f>
        <v>0</v>
      </c>
      <c r="Y13">
        <f>'E3-residential data'!Y54</f>
        <v>0</v>
      </c>
      <c r="Z13">
        <f>'E3-residential data'!Z54</f>
        <v>0</v>
      </c>
      <c r="AA13">
        <f>'E3-residential data'!AA54</f>
        <v>0</v>
      </c>
      <c r="AB13">
        <f>'E3-residential data'!AB54</f>
        <v>0</v>
      </c>
      <c r="AC13">
        <f>'E3-residential data'!AC54</f>
        <v>0</v>
      </c>
      <c r="AD13">
        <f>'E3-residential data'!AD54</f>
        <v>0</v>
      </c>
      <c r="AE13">
        <f>'E3-residential data'!AE54</f>
        <v>0</v>
      </c>
      <c r="AF13">
        <f>'E3-residential data'!AF54</f>
        <v>0</v>
      </c>
      <c r="AG13">
        <f>'E3-residential data'!AG54</f>
        <v>0</v>
      </c>
      <c r="AH13">
        <f>'E3-residential data'!AH54</f>
        <v>0</v>
      </c>
      <c r="AI13">
        <f>'E3-residential data'!AI54</f>
        <v>0</v>
      </c>
    </row>
    <row r="14" spans="1:35" x14ac:dyDescent="0.45">
      <c r="A14" t="str">
        <f>'E3-residential data'!A55</f>
        <v>Wood</v>
      </c>
      <c r="B14">
        <f>'E3-residential data'!B55</f>
        <v>0</v>
      </c>
      <c r="C14">
        <f>'E3-residential data'!C55</f>
        <v>0</v>
      </c>
      <c r="D14">
        <f>'E3-residential data'!D55</f>
        <v>0</v>
      </c>
      <c r="E14">
        <f>'E3-residential data'!E55</f>
        <v>0</v>
      </c>
      <c r="F14">
        <f>'E3-residential data'!F55</f>
        <v>0</v>
      </c>
      <c r="G14">
        <f>'E3-residential data'!G55</f>
        <v>0</v>
      </c>
      <c r="H14">
        <f>'E3-residential data'!H55</f>
        <v>0</v>
      </c>
      <c r="I14">
        <f>'E3-residential data'!I55</f>
        <v>0</v>
      </c>
      <c r="J14">
        <f>'E3-residential data'!J55</f>
        <v>0</v>
      </c>
      <c r="K14">
        <f>'E3-residential data'!K55</f>
        <v>0</v>
      </c>
      <c r="L14">
        <f>'E3-residential data'!L55</f>
        <v>0</v>
      </c>
      <c r="M14">
        <f>'E3-residential data'!M55</f>
        <v>0</v>
      </c>
      <c r="N14">
        <f>'E3-residential data'!N55</f>
        <v>0</v>
      </c>
      <c r="O14">
        <f>'E3-residential data'!O55</f>
        <v>0</v>
      </c>
      <c r="P14">
        <f>'E3-residential data'!P55</f>
        <v>0</v>
      </c>
      <c r="Q14">
        <f>'E3-residential data'!Q55</f>
        <v>0</v>
      </c>
      <c r="R14">
        <f>'E3-residential data'!R55</f>
        <v>0</v>
      </c>
      <c r="S14">
        <f>'E3-residential data'!S55</f>
        <v>0</v>
      </c>
      <c r="T14">
        <f>'E3-residential data'!T55</f>
        <v>0</v>
      </c>
      <c r="U14">
        <f>'E3-residential data'!U55</f>
        <v>0</v>
      </c>
      <c r="V14">
        <f>'E3-residential data'!V55</f>
        <v>0</v>
      </c>
      <c r="W14">
        <f>'E3-residential data'!W55</f>
        <v>0</v>
      </c>
      <c r="X14">
        <f>'E3-residential data'!X55</f>
        <v>0</v>
      </c>
      <c r="Y14">
        <f>'E3-residential data'!Y55</f>
        <v>0</v>
      </c>
      <c r="Z14">
        <f>'E3-residential data'!Z55</f>
        <v>0</v>
      </c>
      <c r="AA14">
        <f>'E3-residential data'!AA55</f>
        <v>0</v>
      </c>
      <c r="AB14">
        <f>'E3-residential data'!AB55</f>
        <v>0</v>
      </c>
      <c r="AC14">
        <f>'E3-residential data'!AC55</f>
        <v>0</v>
      </c>
      <c r="AD14">
        <f>'E3-residential data'!AD55</f>
        <v>0</v>
      </c>
      <c r="AE14">
        <f>'E3-residential data'!AE55</f>
        <v>0</v>
      </c>
      <c r="AF14">
        <f>'E3-residential data'!AF55</f>
        <v>0</v>
      </c>
      <c r="AG14">
        <f>'E3-residential data'!AG55</f>
        <v>0</v>
      </c>
      <c r="AH14">
        <f>'E3-residential data'!AH55</f>
        <v>0</v>
      </c>
      <c r="AI14">
        <f>'E3-residential data'!AI55</f>
        <v>0</v>
      </c>
    </row>
    <row r="15" spans="1:35" x14ac:dyDescent="0.45">
      <c r="A15" t="str">
        <f>'E3-residential data'!A56</f>
        <v>Waste Heat</v>
      </c>
      <c r="B15">
        <f>'E3-residential data'!B56</f>
        <v>0</v>
      </c>
      <c r="C15">
        <f>'E3-residential data'!C56</f>
        <v>0</v>
      </c>
      <c r="D15">
        <f>'E3-residential data'!D56</f>
        <v>0</v>
      </c>
      <c r="E15">
        <f>'E3-residential data'!E56</f>
        <v>0</v>
      </c>
      <c r="F15">
        <f>'E3-residential data'!F56</f>
        <v>0</v>
      </c>
      <c r="G15">
        <f>'E3-residential data'!G56</f>
        <v>0</v>
      </c>
      <c r="H15">
        <f>'E3-residential data'!H56</f>
        <v>0</v>
      </c>
      <c r="I15">
        <f>'E3-residential data'!I56</f>
        <v>0</v>
      </c>
      <c r="J15">
        <f>'E3-residential data'!J56</f>
        <v>0</v>
      </c>
      <c r="K15">
        <f>'E3-residential data'!K56</f>
        <v>0</v>
      </c>
      <c r="L15">
        <f>'E3-residential data'!L56</f>
        <v>0</v>
      </c>
      <c r="M15">
        <f>'E3-residential data'!M56</f>
        <v>0</v>
      </c>
      <c r="N15">
        <f>'E3-residential data'!N56</f>
        <v>0</v>
      </c>
      <c r="O15">
        <f>'E3-residential data'!O56</f>
        <v>0</v>
      </c>
      <c r="P15">
        <f>'E3-residential data'!P56</f>
        <v>0</v>
      </c>
      <c r="Q15">
        <f>'E3-residential data'!Q56</f>
        <v>0</v>
      </c>
      <c r="R15">
        <f>'E3-residential data'!R56</f>
        <v>0</v>
      </c>
      <c r="S15">
        <f>'E3-residential data'!S56</f>
        <v>0</v>
      </c>
      <c r="T15">
        <f>'E3-residential data'!T56</f>
        <v>0</v>
      </c>
      <c r="U15">
        <f>'E3-residential data'!U56</f>
        <v>0</v>
      </c>
      <c r="V15">
        <f>'E3-residential data'!V56</f>
        <v>0</v>
      </c>
      <c r="W15">
        <f>'E3-residential data'!W56</f>
        <v>0</v>
      </c>
      <c r="X15">
        <f>'E3-residential data'!X56</f>
        <v>0</v>
      </c>
      <c r="Y15">
        <f>'E3-residential data'!Y56</f>
        <v>0</v>
      </c>
      <c r="Z15">
        <f>'E3-residential data'!Z56</f>
        <v>0</v>
      </c>
      <c r="AA15">
        <f>'E3-residential data'!AA56</f>
        <v>0</v>
      </c>
      <c r="AB15">
        <f>'E3-residential data'!AB56</f>
        <v>0</v>
      </c>
      <c r="AC15">
        <f>'E3-residential data'!AC56</f>
        <v>0</v>
      </c>
      <c r="AD15">
        <f>'E3-residential data'!AD56</f>
        <v>0</v>
      </c>
      <c r="AE15">
        <f>'E3-residential data'!AE56</f>
        <v>0</v>
      </c>
      <c r="AF15">
        <f>'E3-residential data'!AF56</f>
        <v>0</v>
      </c>
      <c r="AG15">
        <f>'E3-residential data'!AG56</f>
        <v>0</v>
      </c>
      <c r="AH15">
        <f>'E3-residential data'!AH56</f>
        <v>0</v>
      </c>
      <c r="AI15">
        <f>'E3-residential data'!AI56</f>
        <v>0</v>
      </c>
    </row>
    <row r="16" spans="1:35" x14ac:dyDescent="0.45">
      <c r="A16" t="str">
        <f>'E3-residential data'!A57</f>
        <v>None</v>
      </c>
      <c r="B16">
        <f>'E3-residential data'!B57</f>
        <v>0</v>
      </c>
      <c r="C16">
        <f>'E3-residential data'!C57</f>
        <v>0</v>
      </c>
      <c r="D16">
        <f>'E3-residential data'!D57</f>
        <v>0</v>
      </c>
      <c r="E16">
        <f>'E3-residential data'!E57</f>
        <v>0</v>
      </c>
      <c r="F16">
        <f>'E3-residential data'!F57</f>
        <v>0</v>
      </c>
      <c r="G16">
        <f>'E3-residential data'!G57</f>
        <v>0</v>
      </c>
      <c r="H16">
        <f>'E3-residential data'!H57</f>
        <v>0</v>
      </c>
      <c r="I16">
        <f>'E3-residential data'!I57</f>
        <v>0</v>
      </c>
      <c r="J16">
        <f>'E3-residential data'!J57</f>
        <v>0</v>
      </c>
      <c r="K16">
        <f>'E3-residential data'!K57</f>
        <v>0</v>
      </c>
      <c r="L16">
        <f>'E3-residential data'!L57</f>
        <v>0</v>
      </c>
      <c r="M16">
        <f>'E3-residential data'!M57</f>
        <v>0</v>
      </c>
      <c r="N16">
        <f>'E3-residential data'!N57</f>
        <v>0</v>
      </c>
      <c r="O16">
        <f>'E3-residential data'!O57</f>
        <v>0</v>
      </c>
      <c r="P16">
        <f>'E3-residential data'!P57</f>
        <v>0</v>
      </c>
      <c r="Q16">
        <f>'E3-residential data'!Q57</f>
        <v>0</v>
      </c>
      <c r="R16">
        <f>'E3-residential data'!R57</f>
        <v>0</v>
      </c>
      <c r="S16">
        <f>'E3-residential data'!S57</f>
        <v>0</v>
      </c>
      <c r="T16">
        <f>'E3-residential data'!T57</f>
        <v>0</v>
      </c>
      <c r="U16">
        <f>'E3-residential data'!U57</f>
        <v>0</v>
      </c>
      <c r="V16">
        <f>'E3-residential data'!V57</f>
        <v>0</v>
      </c>
      <c r="W16">
        <f>'E3-residential data'!W57</f>
        <v>0</v>
      </c>
      <c r="X16">
        <f>'E3-residential data'!X57</f>
        <v>0</v>
      </c>
      <c r="Y16">
        <f>'E3-residential data'!Y57</f>
        <v>0</v>
      </c>
      <c r="Z16">
        <f>'E3-residential data'!Z57</f>
        <v>0</v>
      </c>
      <c r="AA16">
        <f>'E3-residential data'!AA57</f>
        <v>0</v>
      </c>
      <c r="AB16">
        <f>'E3-residential data'!AB57</f>
        <v>0</v>
      </c>
      <c r="AC16">
        <f>'E3-residential data'!AC57</f>
        <v>0</v>
      </c>
      <c r="AD16">
        <f>'E3-residential data'!AD57</f>
        <v>0</v>
      </c>
      <c r="AE16">
        <f>'E3-residential data'!AE57</f>
        <v>0</v>
      </c>
      <c r="AF16">
        <f>'E3-residential data'!AF57</f>
        <v>0</v>
      </c>
      <c r="AG16">
        <f>'E3-residential data'!AG57</f>
        <v>0</v>
      </c>
      <c r="AH16">
        <f>'E3-residential data'!AH57</f>
        <v>0</v>
      </c>
      <c r="AI16">
        <f>'E3-residential data'!AI57</f>
        <v>0</v>
      </c>
    </row>
    <row r="19" spans="1:35" x14ac:dyDescent="0.45">
      <c r="A19" s="1" t="str">
        <f>'E3-residential data'!A69</f>
        <v>Dishwashing</v>
      </c>
    </row>
    <row r="20" spans="1:35" x14ac:dyDescent="0.45">
      <c r="A20" t="str">
        <f>'E3-residential data'!A70</f>
        <v>Electricity</v>
      </c>
      <c r="B20">
        <f>'E3-residential data'!B70</f>
        <v>8.1783332268915206E-3</v>
      </c>
      <c r="C20">
        <f>'E3-residential data'!C70</f>
        <v>8.0586195986870803E-3</v>
      </c>
      <c r="D20">
        <f>'E3-residential data'!D70</f>
        <v>7.9214660876921906E-3</v>
      </c>
      <c r="E20">
        <f>'E3-residential data'!E70</f>
        <v>7.7325013140931197E-3</v>
      </c>
      <c r="F20">
        <f>'E3-residential data'!F70</f>
        <v>7.4884804507097504E-3</v>
      </c>
      <c r="G20">
        <f>'E3-residential data'!G70</f>
        <v>7.2156058971952599E-3</v>
      </c>
      <c r="H20">
        <f>'E3-residential data'!H70</f>
        <v>6.9485525641661099E-3</v>
      </c>
      <c r="I20">
        <f>'E3-residential data'!I70</f>
        <v>6.7018143470857104E-3</v>
      </c>
      <c r="J20">
        <f>'E3-residential data'!J70</f>
        <v>6.4802521516079898E-3</v>
      </c>
      <c r="K20">
        <f>'E3-residential data'!K70</f>
        <v>6.2834633416776302E-3</v>
      </c>
      <c r="L20">
        <f>'E3-residential data'!L70</f>
        <v>6.1097632886423902E-3</v>
      </c>
      <c r="M20">
        <f>'E3-residential data'!M70</f>
        <v>5.9557191919562503E-3</v>
      </c>
      <c r="N20">
        <f>'E3-residential data'!N70</f>
        <v>5.8175515497099397E-3</v>
      </c>
      <c r="O20">
        <f>'E3-residential data'!O70</f>
        <v>5.69461317692094E-3</v>
      </c>
      <c r="P20">
        <f>'E3-residential data'!P70</f>
        <v>5.58490791791268E-3</v>
      </c>
      <c r="Q20">
        <f>'E3-residential data'!Q70</f>
        <v>5.4904914293868899E-3</v>
      </c>
      <c r="R20">
        <f>'E3-residential data'!R70</f>
        <v>5.41029762548236E-3</v>
      </c>
      <c r="S20">
        <f>'E3-residential data'!S70</f>
        <v>5.3406603504701699E-3</v>
      </c>
      <c r="T20">
        <f>'E3-residential data'!T70</f>
        <v>5.2829713019677304E-3</v>
      </c>
      <c r="U20">
        <f>'E3-residential data'!U70</f>
        <v>5.23592075978053E-3</v>
      </c>
      <c r="V20">
        <f>'E3-residential data'!V70</f>
        <v>5.2005688865323901E-3</v>
      </c>
      <c r="W20">
        <f>'E3-residential data'!W70</f>
        <v>5.1765415228595801E-3</v>
      </c>
      <c r="X20">
        <f>'E3-residential data'!X70</f>
        <v>5.16169366785664E-3</v>
      </c>
      <c r="Y20">
        <f>'E3-residential data'!Y70</f>
        <v>5.1544014317770901E-3</v>
      </c>
      <c r="Z20">
        <f>'E3-residential data'!Z70</f>
        <v>5.15416427186117E-3</v>
      </c>
      <c r="AA20">
        <f>'E3-residential data'!AA70</f>
        <v>5.1592897986874296E-3</v>
      </c>
      <c r="AB20">
        <f>'E3-residential data'!AB70</f>
        <v>5.16846749018097E-3</v>
      </c>
      <c r="AC20">
        <f>'E3-residential data'!AC70</f>
        <v>5.1805388821262602E-3</v>
      </c>
      <c r="AD20">
        <f>'E3-residential data'!AD70</f>
        <v>5.1944362024680503E-3</v>
      </c>
      <c r="AE20">
        <f>'E3-residential data'!AE70</f>
        <v>5.2092802796464199E-3</v>
      </c>
      <c r="AF20">
        <f>'E3-residential data'!AF70</f>
        <v>5.2246521714344497E-3</v>
      </c>
      <c r="AG20">
        <f>'E3-residential data'!AG70</f>
        <v>5.2402825193943198E-3</v>
      </c>
      <c r="AH20">
        <f>'E3-residential data'!AH70</f>
        <v>5.2558620343087E-3</v>
      </c>
      <c r="AI20">
        <f>'E3-residential data'!AI70</f>
        <v>5.2707858224942802E-3</v>
      </c>
    </row>
    <row r="21" spans="1:35" x14ac:dyDescent="0.45">
      <c r="A21" t="str">
        <f>'E3-residential data'!A71</f>
        <v>Pipeline Gas</v>
      </c>
      <c r="B21">
        <f>'E3-residential data'!B71</f>
        <v>0</v>
      </c>
      <c r="C21">
        <f>'E3-residential data'!C71</f>
        <v>0</v>
      </c>
      <c r="D21">
        <f>'E3-residential data'!D71</f>
        <v>0</v>
      </c>
      <c r="E21">
        <f>'E3-residential data'!E71</f>
        <v>0</v>
      </c>
      <c r="F21">
        <f>'E3-residential data'!F71</f>
        <v>0</v>
      </c>
      <c r="G21">
        <f>'E3-residential data'!G71</f>
        <v>0</v>
      </c>
      <c r="H21">
        <f>'E3-residential data'!H71</f>
        <v>0</v>
      </c>
      <c r="I21">
        <f>'E3-residential data'!I71</f>
        <v>0</v>
      </c>
      <c r="J21">
        <f>'E3-residential data'!J71</f>
        <v>0</v>
      </c>
      <c r="K21">
        <f>'E3-residential data'!K71</f>
        <v>0</v>
      </c>
      <c r="L21">
        <f>'E3-residential data'!L71</f>
        <v>0</v>
      </c>
      <c r="M21">
        <f>'E3-residential data'!M71</f>
        <v>0</v>
      </c>
      <c r="N21">
        <f>'E3-residential data'!N71</f>
        <v>0</v>
      </c>
      <c r="O21">
        <f>'E3-residential data'!O71</f>
        <v>0</v>
      </c>
      <c r="P21">
        <f>'E3-residential data'!P71</f>
        <v>0</v>
      </c>
      <c r="Q21">
        <f>'E3-residential data'!Q71</f>
        <v>0</v>
      </c>
      <c r="R21">
        <f>'E3-residential data'!R71</f>
        <v>0</v>
      </c>
      <c r="S21">
        <f>'E3-residential data'!S71</f>
        <v>0</v>
      </c>
      <c r="T21">
        <f>'E3-residential data'!T71</f>
        <v>0</v>
      </c>
      <c r="U21">
        <f>'E3-residential data'!U71</f>
        <v>0</v>
      </c>
      <c r="V21">
        <f>'E3-residential data'!V71</f>
        <v>0</v>
      </c>
      <c r="W21">
        <f>'E3-residential data'!W71</f>
        <v>0</v>
      </c>
      <c r="X21">
        <f>'E3-residential data'!X71</f>
        <v>0</v>
      </c>
      <c r="Y21">
        <f>'E3-residential data'!Y71</f>
        <v>0</v>
      </c>
      <c r="Z21">
        <f>'E3-residential data'!Z71</f>
        <v>0</v>
      </c>
      <c r="AA21">
        <f>'E3-residential data'!AA71</f>
        <v>0</v>
      </c>
      <c r="AB21">
        <f>'E3-residential data'!AB71</f>
        <v>0</v>
      </c>
      <c r="AC21">
        <f>'E3-residential data'!AC71</f>
        <v>0</v>
      </c>
      <c r="AD21">
        <f>'E3-residential data'!AD71</f>
        <v>0</v>
      </c>
      <c r="AE21">
        <f>'E3-residential data'!AE71</f>
        <v>0</v>
      </c>
      <c r="AF21">
        <f>'E3-residential data'!AF71</f>
        <v>0</v>
      </c>
      <c r="AG21">
        <f>'E3-residential data'!AG71</f>
        <v>0</v>
      </c>
      <c r="AH21">
        <f>'E3-residential data'!AH71</f>
        <v>0</v>
      </c>
      <c r="AI21">
        <f>'E3-residential data'!AI71</f>
        <v>0</v>
      </c>
    </row>
    <row r="22" spans="1:35" x14ac:dyDescent="0.45">
      <c r="A22" t="str">
        <f>'E3-residential data'!A72</f>
        <v>Fuel Oil</v>
      </c>
      <c r="B22">
        <f>'E3-residential data'!B72</f>
        <v>0</v>
      </c>
      <c r="C22">
        <f>'E3-residential data'!C72</f>
        <v>0</v>
      </c>
      <c r="D22">
        <f>'E3-residential data'!D72</f>
        <v>0</v>
      </c>
      <c r="E22">
        <f>'E3-residential data'!E72</f>
        <v>0</v>
      </c>
      <c r="F22">
        <f>'E3-residential data'!F72</f>
        <v>0</v>
      </c>
      <c r="G22">
        <f>'E3-residential data'!G72</f>
        <v>0</v>
      </c>
      <c r="H22">
        <f>'E3-residential data'!H72</f>
        <v>0</v>
      </c>
      <c r="I22">
        <f>'E3-residential data'!I72</f>
        <v>0</v>
      </c>
      <c r="J22">
        <f>'E3-residential data'!J72</f>
        <v>0</v>
      </c>
      <c r="K22">
        <f>'E3-residential data'!K72</f>
        <v>0</v>
      </c>
      <c r="L22">
        <f>'E3-residential data'!L72</f>
        <v>0</v>
      </c>
      <c r="M22">
        <f>'E3-residential data'!M72</f>
        <v>0</v>
      </c>
      <c r="N22">
        <f>'E3-residential data'!N72</f>
        <v>0</v>
      </c>
      <c r="O22">
        <f>'E3-residential data'!O72</f>
        <v>0</v>
      </c>
      <c r="P22">
        <f>'E3-residential data'!P72</f>
        <v>0</v>
      </c>
      <c r="Q22">
        <f>'E3-residential data'!Q72</f>
        <v>0</v>
      </c>
      <c r="R22">
        <f>'E3-residential data'!R72</f>
        <v>0</v>
      </c>
      <c r="S22">
        <f>'E3-residential data'!S72</f>
        <v>0</v>
      </c>
      <c r="T22">
        <f>'E3-residential data'!T72</f>
        <v>0</v>
      </c>
      <c r="U22">
        <f>'E3-residential data'!U72</f>
        <v>0</v>
      </c>
      <c r="V22">
        <f>'E3-residential data'!V72</f>
        <v>0</v>
      </c>
      <c r="W22">
        <f>'E3-residential data'!W72</f>
        <v>0</v>
      </c>
      <c r="X22">
        <f>'E3-residential data'!X72</f>
        <v>0</v>
      </c>
      <c r="Y22">
        <f>'E3-residential data'!Y72</f>
        <v>0</v>
      </c>
      <c r="Z22">
        <f>'E3-residential data'!Z72</f>
        <v>0</v>
      </c>
      <c r="AA22">
        <f>'E3-residential data'!AA72</f>
        <v>0</v>
      </c>
      <c r="AB22">
        <f>'E3-residential data'!AB72</f>
        <v>0</v>
      </c>
      <c r="AC22">
        <f>'E3-residential data'!AC72</f>
        <v>0</v>
      </c>
      <c r="AD22">
        <f>'E3-residential data'!AD72</f>
        <v>0</v>
      </c>
      <c r="AE22">
        <f>'E3-residential data'!AE72</f>
        <v>0</v>
      </c>
      <c r="AF22">
        <f>'E3-residential data'!AF72</f>
        <v>0</v>
      </c>
      <c r="AG22">
        <f>'E3-residential data'!AG72</f>
        <v>0</v>
      </c>
      <c r="AH22">
        <f>'E3-residential data'!AH72</f>
        <v>0</v>
      </c>
      <c r="AI22">
        <f>'E3-residential data'!AI72</f>
        <v>0</v>
      </c>
    </row>
    <row r="23" spans="1:35" x14ac:dyDescent="0.45">
      <c r="A23" t="str">
        <f>'E3-residential data'!A73</f>
        <v>LPG</v>
      </c>
      <c r="B23">
        <f>'E3-residential data'!B73</f>
        <v>0</v>
      </c>
      <c r="C23">
        <f>'E3-residential data'!C73</f>
        <v>0</v>
      </c>
      <c r="D23">
        <f>'E3-residential data'!D73</f>
        <v>0</v>
      </c>
      <c r="E23">
        <f>'E3-residential data'!E73</f>
        <v>0</v>
      </c>
      <c r="F23">
        <f>'E3-residential data'!F73</f>
        <v>0</v>
      </c>
      <c r="G23">
        <f>'E3-residential data'!G73</f>
        <v>0</v>
      </c>
      <c r="H23">
        <f>'E3-residential data'!H73</f>
        <v>0</v>
      </c>
      <c r="I23">
        <f>'E3-residential data'!I73</f>
        <v>0</v>
      </c>
      <c r="J23">
        <f>'E3-residential data'!J73</f>
        <v>0</v>
      </c>
      <c r="K23">
        <f>'E3-residential data'!K73</f>
        <v>0</v>
      </c>
      <c r="L23">
        <f>'E3-residential data'!L73</f>
        <v>0</v>
      </c>
      <c r="M23">
        <f>'E3-residential data'!M73</f>
        <v>0</v>
      </c>
      <c r="N23">
        <f>'E3-residential data'!N73</f>
        <v>0</v>
      </c>
      <c r="O23">
        <f>'E3-residential data'!O73</f>
        <v>0</v>
      </c>
      <c r="P23">
        <f>'E3-residential data'!P73</f>
        <v>0</v>
      </c>
      <c r="Q23">
        <f>'E3-residential data'!Q73</f>
        <v>0</v>
      </c>
      <c r="R23">
        <f>'E3-residential data'!R73</f>
        <v>0</v>
      </c>
      <c r="S23">
        <f>'E3-residential data'!S73</f>
        <v>0</v>
      </c>
      <c r="T23">
        <f>'E3-residential data'!T73</f>
        <v>0</v>
      </c>
      <c r="U23">
        <f>'E3-residential data'!U73</f>
        <v>0</v>
      </c>
      <c r="V23">
        <f>'E3-residential data'!V73</f>
        <v>0</v>
      </c>
      <c r="W23">
        <f>'E3-residential data'!W73</f>
        <v>0</v>
      </c>
      <c r="X23">
        <f>'E3-residential data'!X73</f>
        <v>0</v>
      </c>
      <c r="Y23">
        <f>'E3-residential data'!Y73</f>
        <v>0</v>
      </c>
      <c r="Z23">
        <f>'E3-residential data'!Z73</f>
        <v>0</v>
      </c>
      <c r="AA23">
        <f>'E3-residential data'!AA73</f>
        <v>0</v>
      </c>
      <c r="AB23">
        <f>'E3-residential data'!AB73</f>
        <v>0</v>
      </c>
      <c r="AC23">
        <f>'E3-residential data'!AC73</f>
        <v>0</v>
      </c>
      <c r="AD23">
        <f>'E3-residential data'!AD73</f>
        <v>0</v>
      </c>
      <c r="AE23">
        <f>'E3-residential data'!AE73</f>
        <v>0</v>
      </c>
      <c r="AF23">
        <f>'E3-residential data'!AF73</f>
        <v>0</v>
      </c>
      <c r="AG23">
        <f>'E3-residential data'!AG73</f>
        <v>0</v>
      </c>
      <c r="AH23">
        <f>'E3-residential data'!AH73</f>
        <v>0</v>
      </c>
      <c r="AI23">
        <f>'E3-residential data'!AI73</f>
        <v>0</v>
      </c>
    </row>
    <row r="24" spans="1:35" x14ac:dyDescent="0.45">
      <c r="A24" t="str">
        <f>'E3-residential data'!A74</f>
        <v>Kerosene</v>
      </c>
      <c r="B24">
        <f>'E3-residential data'!B74</f>
        <v>0</v>
      </c>
      <c r="C24">
        <f>'E3-residential data'!C74</f>
        <v>0</v>
      </c>
      <c r="D24">
        <f>'E3-residential data'!D74</f>
        <v>0</v>
      </c>
      <c r="E24">
        <f>'E3-residential data'!E74</f>
        <v>0</v>
      </c>
      <c r="F24">
        <f>'E3-residential data'!F74</f>
        <v>0</v>
      </c>
      <c r="G24">
        <f>'E3-residential data'!G74</f>
        <v>0</v>
      </c>
      <c r="H24">
        <f>'E3-residential data'!H74</f>
        <v>0</v>
      </c>
      <c r="I24">
        <f>'E3-residential data'!I74</f>
        <v>0</v>
      </c>
      <c r="J24">
        <f>'E3-residential data'!J74</f>
        <v>0</v>
      </c>
      <c r="K24">
        <f>'E3-residential data'!K74</f>
        <v>0</v>
      </c>
      <c r="L24">
        <f>'E3-residential data'!L74</f>
        <v>0</v>
      </c>
      <c r="M24">
        <f>'E3-residential data'!M74</f>
        <v>0</v>
      </c>
      <c r="N24">
        <f>'E3-residential data'!N74</f>
        <v>0</v>
      </c>
      <c r="O24">
        <f>'E3-residential data'!O74</f>
        <v>0</v>
      </c>
      <c r="P24">
        <f>'E3-residential data'!P74</f>
        <v>0</v>
      </c>
      <c r="Q24">
        <f>'E3-residential data'!Q74</f>
        <v>0</v>
      </c>
      <c r="R24">
        <f>'E3-residential data'!R74</f>
        <v>0</v>
      </c>
      <c r="S24">
        <f>'E3-residential data'!S74</f>
        <v>0</v>
      </c>
      <c r="T24">
        <f>'E3-residential data'!T74</f>
        <v>0</v>
      </c>
      <c r="U24">
        <f>'E3-residential data'!U74</f>
        <v>0</v>
      </c>
      <c r="V24">
        <f>'E3-residential data'!V74</f>
        <v>0</v>
      </c>
      <c r="W24">
        <f>'E3-residential data'!W74</f>
        <v>0</v>
      </c>
      <c r="X24">
        <f>'E3-residential data'!X74</f>
        <v>0</v>
      </c>
      <c r="Y24">
        <f>'E3-residential data'!Y74</f>
        <v>0</v>
      </c>
      <c r="Z24">
        <f>'E3-residential data'!Z74</f>
        <v>0</v>
      </c>
      <c r="AA24">
        <f>'E3-residential data'!AA74</f>
        <v>0</v>
      </c>
      <c r="AB24">
        <f>'E3-residential data'!AB74</f>
        <v>0</v>
      </c>
      <c r="AC24">
        <f>'E3-residential data'!AC74</f>
        <v>0</v>
      </c>
      <c r="AD24">
        <f>'E3-residential data'!AD74</f>
        <v>0</v>
      </c>
      <c r="AE24">
        <f>'E3-residential data'!AE74</f>
        <v>0</v>
      </c>
      <c r="AF24">
        <f>'E3-residential data'!AF74</f>
        <v>0</v>
      </c>
      <c r="AG24">
        <f>'E3-residential data'!AG74</f>
        <v>0</v>
      </c>
      <c r="AH24">
        <f>'E3-residential data'!AH74</f>
        <v>0</v>
      </c>
      <c r="AI24">
        <f>'E3-residential data'!AI74</f>
        <v>0</v>
      </c>
    </row>
    <row r="25" spans="1:35" x14ac:dyDescent="0.45">
      <c r="A25" t="str">
        <f>'E3-residential data'!A75</f>
        <v>Wood</v>
      </c>
      <c r="B25">
        <f>'E3-residential data'!B75</f>
        <v>0</v>
      </c>
      <c r="C25">
        <f>'E3-residential data'!C75</f>
        <v>0</v>
      </c>
      <c r="D25">
        <f>'E3-residential data'!D75</f>
        <v>0</v>
      </c>
      <c r="E25">
        <f>'E3-residential data'!E75</f>
        <v>0</v>
      </c>
      <c r="F25">
        <f>'E3-residential data'!F75</f>
        <v>0</v>
      </c>
      <c r="G25">
        <f>'E3-residential data'!G75</f>
        <v>0</v>
      </c>
      <c r="H25">
        <f>'E3-residential data'!H75</f>
        <v>0</v>
      </c>
      <c r="I25">
        <f>'E3-residential data'!I75</f>
        <v>0</v>
      </c>
      <c r="J25">
        <f>'E3-residential data'!J75</f>
        <v>0</v>
      </c>
      <c r="K25">
        <f>'E3-residential data'!K75</f>
        <v>0</v>
      </c>
      <c r="L25">
        <f>'E3-residential data'!L75</f>
        <v>0</v>
      </c>
      <c r="M25">
        <f>'E3-residential data'!M75</f>
        <v>0</v>
      </c>
      <c r="N25">
        <f>'E3-residential data'!N75</f>
        <v>0</v>
      </c>
      <c r="O25">
        <f>'E3-residential data'!O75</f>
        <v>0</v>
      </c>
      <c r="P25">
        <f>'E3-residential data'!P75</f>
        <v>0</v>
      </c>
      <c r="Q25">
        <f>'E3-residential data'!Q75</f>
        <v>0</v>
      </c>
      <c r="R25">
        <f>'E3-residential data'!R75</f>
        <v>0</v>
      </c>
      <c r="S25">
        <f>'E3-residential data'!S75</f>
        <v>0</v>
      </c>
      <c r="T25">
        <f>'E3-residential data'!T75</f>
        <v>0</v>
      </c>
      <c r="U25">
        <f>'E3-residential data'!U75</f>
        <v>0</v>
      </c>
      <c r="V25">
        <f>'E3-residential data'!V75</f>
        <v>0</v>
      </c>
      <c r="W25">
        <f>'E3-residential data'!W75</f>
        <v>0</v>
      </c>
      <c r="X25">
        <f>'E3-residential data'!X75</f>
        <v>0</v>
      </c>
      <c r="Y25">
        <f>'E3-residential data'!Y75</f>
        <v>0</v>
      </c>
      <c r="Z25">
        <f>'E3-residential data'!Z75</f>
        <v>0</v>
      </c>
      <c r="AA25">
        <f>'E3-residential data'!AA75</f>
        <v>0</v>
      </c>
      <c r="AB25">
        <f>'E3-residential data'!AB75</f>
        <v>0</v>
      </c>
      <c r="AC25">
        <f>'E3-residential data'!AC75</f>
        <v>0</v>
      </c>
      <c r="AD25">
        <f>'E3-residential data'!AD75</f>
        <v>0</v>
      </c>
      <c r="AE25">
        <f>'E3-residential data'!AE75</f>
        <v>0</v>
      </c>
      <c r="AF25">
        <f>'E3-residential data'!AF75</f>
        <v>0</v>
      </c>
      <c r="AG25">
        <f>'E3-residential data'!AG75</f>
        <v>0</v>
      </c>
      <c r="AH25">
        <f>'E3-residential data'!AH75</f>
        <v>0</v>
      </c>
      <c r="AI25">
        <f>'E3-residential data'!AI75</f>
        <v>0</v>
      </c>
    </row>
    <row r="26" spans="1:35" x14ac:dyDescent="0.45">
      <c r="A26" t="str">
        <f>'E3-residential data'!A76</f>
        <v>Waste Heat</v>
      </c>
      <c r="B26">
        <f>'E3-residential data'!B76</f>
        <v>0</v>
      </c>
      <c r="C26">
        <f>'E3-residential data'!C76</f>
        <v>0</v>
      </c>
      <c r="D26">
        <f>'E3-residential data'!D76</f>
        <v>0</v>
      </c>
      <c r="E26">
        <f>'E3-residential data'!E76</f>
        <v>0</v>
      </c>
      <c r="F26">
        <f>'E3-residential data'!F76</f>
        <v>0</v>
      </c>
      <c r="G26">
        <f>'E3-residential data'!G76</f>
        <v>0</v>
      </c>
      <c r="H26">
        <f>'E3-residential data'!H76</f>
        <v>0</v>
      </c>
      <c r="I26">
        <f>'E3-residential data'!I76</f>
        <v>0</v>
      </c>
      <c r="J26">
        <f>'E3-residential data'!J76</f>
        <v>0</v>
      </c>
      <c r="K26">
        <f>'E3-residential data'!K76</f>
        <v>0</v>
      </c>
      <c r="L26">
        <f>'E3-residential data'!L76</f>
        <v>0</v>
      </c>
      <c r="M26">
        <f>'E3-residential data'!M76</f>
        <v>0</v>
      </c>
      <c r="N26">
        <f>'E3-residential data'!N76</f>
        <v>0</v>
      </c>
      <c r="O26">
        <f>'E3-residential data'!O76</f>
        <v>0</v>
      </c>
      <c r="P26">
        <f>'E3-residential data'!P76</f>
        <v>0</v>
      </c>
      <c r="Q26">
        <f>'E3-residential data'!Q76</f>
        <v>0</v>
      </c>
      <c r="R26">
        <f>'E3-residential data'!R76</f>
        <v>0</v>
      </c>
      <c r="S26">
        <f>'E3-residential data'!S76</f>
        <v>0</v>
      </c>
      <c r="T26">
        <f>'E3-residential data'!T76</f>
        <v>0</v>
      </c>
      <c r="U26">
        <f>'E3-residential data'!U76</f>
        <v>0</v>
      </c>
      <c r="V26">
        <f>'E3-residential data'!V76</f>
        <v>0</v>
      </c>
      <c r="W26">
        <f>'E3-residential data'!W76</f>
        <v>0</v>
      </c>
      <c r="X26">
        <f>'E3-residential data'!X76</f>
        <v>0</v>
      </c>
      <c r="Y26">
        <f>'E3-residential data'!Y76</f>
        <v>0</v>
      </c>
      <c r="Z26">
        <f>'E3-residential data'!Z76</f>
        <v>0</v>
      </c>
      <c r="AA26">
        <f>'E3-residential data'!AA76</f>
        <v>0</v>
      </c>
      <c r="AB26">
        <f>'E3-residential data'!AB76</f>
        <v>0</v>
      </c>
      <c r="AC26">
        <f>'E3-residential data'!AC76</f>
        <v>0</v>
      </c>
      <c r="AD26">
        <f>'E3-residential data'!AD76</f>
        <v>0</v>
      </c>
      <c r="AE26">
        <f>'E3-residential data'!AE76</f>
        <v>0</v>
      </c>
      <c r="AF26">
        <f>'E3-residential data'!AF76</f>
        <v>0</v>
      </c>
      <c r="AG26">
        <f>'E3-residential data'!AG76</f>
        <v>0</v>
      </c>
      <c r="AH26">
        <f>'E3-residential data'!AH76</f>
        <v>0</v>
      </c>
      <c r="AI26">
        <f>'E3-residential data'!AI76</f>
        <v>0</v>
      </c>
    </row>
    <row r="27" spans="1:35" x14ac:dyDescent="0.45">
      <c r="A27" t="str">
        <f>'E3-residential data'!A77</f>
        <v>None</v>
      </c>
      <c r="B27">
        <f>'E3-residential data'!B77</f>
        <v>0</v>
      </c>
      <c r="C27">
        <f>'E3-residential data'!C77</f>
        <v>0</v>
      </c>
      <c r="D27">
        <f>'E3-residential data'!D77</f>
        <v>0</v>
      </c>
      <c r="E27">
        <f>'E3-residential data'!E77</f>
        <v>0</v>
      </c>
      <c r="F27">
        <f>'E3-residential data'!F77</f>
        <v>0</v>
      </c>
      <c r="G27">
        <f>'E3-residential data'!G77</f>
        <v>0</v>
      </c>
      <c r="H27">
        <f>'E3-residential data'!H77</f>
        <v>0</v>
      </c>
      <c r="I27">
        <f>'E3-residential data'!I77</f>
        <v>0</v>
      </c>
      <c r="J27">
        <f>'E3-residential data'!J77</f>
        <v>0</v>
      </c>
      <c r="K27">
        <f>'E3-residential data'!K77</f>
        <v>0</v>
      </c>
      <c r="L27">
        <f>'E3-residential data'!L77</f>
        <v>0</v>
      </c>
      <c r="M27">
        <f>'E3-residential data'!M77</f>
        <v>0</v>
      </c>
      <c r="N27">
        <f>'E3-residential data'!N77</f>
        <v>0</v>
      </c>
      <c r="O27">
        <f>'E3-residential data'!O77</f>
        <v>0</v>
      </c>
      <c r="P27">
        <f>'E3-residential data'!P77</f>
        <v>0</v>
      </c>
      <c r="Q27">
        <f>'E3-residential data'!Q77</f>
        <v>0</v>
      </c>
      <c r="R27">
        <f>'E3-residential data'!R77</f>
        <v>0</v>
      </c>
      <c r="S27">
        <f>'E3-residential data'!S77</f>
        <v>0</v>
      </c>
      <c r="T27">
        <f>'E3-residential data'!T77</f>
        <v>0</v>
      </c>
      <c r="U27">
        <f>'E3-residential data'!U77</f>
        <v>0</v>
      </c>
      <c r="V27">
        <f>'E3-residential data'!V77</f>
        <v>0</v>
      </c>
      <c r="W27">
        <f>'E3-residential data'!W77</f>
        <v>0</v>
      </c>
      <c r="X27">
        <f>'E3-residential data'!X77</f>
        <v>0</v>
      </c>
      <c r="Y27">
        <f>'E3-residential data'!Y77</f>
        <v>0</v>
      </c>
      <c r="Z27">
        <f>'E3-residential data'!Z77</f>
        <v>0</v>
      </c>
      <c r="AA27">
        <f>'E3-residential data'!AA77</f>
        <v>0</v>
      </c>
      <c r="AB27">
        <f>'E3-residential data'!AB77</f>
        <v>0</v>
      </c>
      <c r="AC27">
        <f>'E3-residential data'!AC77</f>
        <v>0</v>
      </c>
      <c r="AD27">
        <f>'E3-residential data'!AD77</f>
        <v>0</v>
      </c>
      <c r="AE27">
        <f>'E3-residential data'!AE77</f>
        <v>0</v>
      </c>
      <c r="AF27">
        <f>'E3-residential data'!AF77</f>
        <v>0</v>
      </c>
      <c r="AG27">
        <f>'E3-residential data'!AG77</f>
        <v>0</v>
      </c>
      <c r="AH27">
        <f>'E3-residential data'!AH77</f>
        <v>0</v>
      </c>
      <c r="AI27">
        <f>'E3-residential data'!AI77</f>
        <v>0</v>
      </c>
    </row>
    <row r="29" spans="1:35" x14ac:dyDescent="0.45">
      <c r="A29" s="1" t="str">
        <f>'E3-residential data'!A79</f>
        <v>Refrigerators</v>
      </c>
    </row>
    <row r="30" spans="1:35" x14ac:dyDescent="0.45">
      <c r="A30" t="str">
        <f>'E3-residential data'!A80</f>
        <v>Electricity</v>
      </c>
      <c r="B30">
        <f>'E3-residential data'!B80</f>
        <v>4.9400388696536901E-2</v>
      </c>
      <c r="C30">
        <f>'E3-residential data'!C80</f>
        <v>4.9130245951275103E-2</v>
      </c>
      <c r="D30">
        <f>'E3-residential data'!D80</f>
        <v>4.8937924201612699E-2</v>
      </c>
      <c r="E30">
        <f>'E3-residential data'!E80</f>
        <v>4.8733383500969403E-2</v>
      </c>
      <c r="F30">
        <f>'E3-residential data'!F80</f>
        <v>4.8515087367618601E-2</v>
      </c>
      <c r="G30">
        <f>'E3-residential data'!G80</f>
        <v>4.8280371613380398E-2</v>
      </c>
      <c r="H30">
        <f>'E3-residential data'!H80</f>
        <v>4.8068786600580803E-2</v>
      </c>
      <c r="I30">
        <f>'E3-residential data'!I80</f>
        <v>4.78470704773847E-2</v>
      </c>
      <c r="J30">
        <f>'E3-residential data'!J80</f>
        <v>4.7610283395445999E-2</v>
      </c>
      <c r="K30">
        <f>'E3-residential data'!K80</f>
        <v>4.7359858496739897E-2</v>
      </c>
      <c r="L30">
        <f>'E3-residential data'!L80</f>
        <v>4.7107955665536203E-2</v>
      </c>
      <c r="M30">
        <f>'E3-residential data'!M80</f>
        <v>4.68561106311432E-2</v>
      </c>
      <c r="N30">
        <f>'E3-residential data'!N80</f>
        <v>4.6601162654271701E-2</v>
      </c>
      <c r="O30">
        <f>'E3-residential data'!O80</f>
        <v>4.63622522270268E-2</v>
      </c>
      <c r="P30">
        <f>'E3-residential data'!P80</f>
        <v>4.6137747920125899E-2</v>
      </c>
      <c r="Q30">
        <f>'E3-residential data'!Q80</f>
        <v>4.5953054594228097E-2</v>
      </c>
      <c r="R30">
        <f>'E3-residential data'!R80</f>
        <v>4.5801486504197401E-2</v>
      </c>
      <c r="S30">
        <f>'E3-residential data'!S80</f>
        <v>4.5651278525344598E-2</v>
      </c>
      <c r="T30">
        <f>'E3-residential data'!T80</f>
        <v>4.5512990142303901E-2</v>
      </c>
      <c r="U30">
        <f>'E3-residential data'!U80</f>
        <v>4.5376382952955999E-2</v>
      </c>
      <c r="V30">
        <f>'E3-residential data'!V80</f>
        <v>4.52535892871921E-2</v>
      </c>
      <c r="W30">
        <f>'E3-residential data'!W80</f>
        <v>4.5148226575292501E-2</v>
      </c>
      <c r="X30">
        <f>'E3-residential data'!X80</f>
        <v>4.5052063824726603E-2</v>
      </c>
      <c r="Y30">
        <f>'E3-residential data'!Y80</f>
        <v>4.4963797726068198E-2</v>
      </c>
      <c r="Z30">
        <f>'E3-residential data'!Z80</f>
        <v>4.4892761330316201E-2</v>
      </c>
      <c r="AA30">
        <f>'E3-residential data'!AA80</f>
        <v>4.4838165844649197E-2</v>
      </c>
      <c r="AB30">
        <f>'E3-residential data'!AB80</f>
        <v>4.4801206708428201E-2</v>
      </c>
      <c r="AC30">
        <f>'E3-residential data'!AC80</f>
        <v>4.4782627951208402E-2</v>
      </c>
      <c r="AD30">
        <f>'E3-residential data'!AD80</f>
        <v>4.4781521540374798E-2</v>
      </c>
      <c r="AE30">
        <f>'E3-residential data'!AE80</f>
        <v>4.4796160849610002E-2</v>
      </c>
      <c r="AF30">
        <f>'E3-residential data'!AF80</f>
        <v>4.4826374455988499E-2</v>
      </c>
      <c r="AG30">
        <f>'E3-residential data'!AG80</f>
        <v>4.4871523658637502E-2</v>
      </c>
      <c r="AH30">
        <f>'E3-residential data'!AH80</f>
        <v>4.4929082152595702E-2</v>
      </c>
      <c r="AI30">
        <f>'E3-residential data'!AI80</f>
        <v>4.4993106322910599E-2</v>
      </c>
    </row>
    <row r="31" spans="1:35" x14ac:dyDescent="0.45">
      <c r="A31" t="str">
        <f>'E3-residential data'!A81</f>
        <v>Pipeline Gas</v>
      </c>
      <c r="B31">
        <f>'E3-residential data'!B81</f>
        <v>0</v>
      </c>
      <c r="C31">
        <f>'E3-residential data'!C81</f>
        <v>0</v>
      </c>
      <c r="D31">
        <f>'E3-residential data'!D81</f>
        <v>0</v>
      </c>
      <c r="E31">
        <f>'E3-residential data'!E81</f>
        <v>0</v>
      </c>
      <c r="F31">
        <f>'E3-residential data'!F81</f>
        <v>0</v>
      </c>
      <c r="G31">
        <f>'E3-residential data'!G81</f>
        <v>0</v>
      </c>
      <c r="H31">
        <f>'E3-residential data'!H81</f>
        <v>0</v>
      </c>
      <c r="I31">
        <f>'E3-residential data'!I81</f>
        <v>0</v>
      </c>
      <c r="J31">
        <f>'E3-residential data'!J81</f>
        <v>0</v>
      </c>
      <c r="K31">
        <f>'E3-residential data'!K81</f>
        <v>0</v>
      </c>
      <c r="L31">
        <f>'E3-residential data'!L81</f>
        <v>0</v>
      </c>
      <c r="M31">
        <f>'E3-residential data'!M81</f>
        <v>0</v>
      </c>
      <c r="N31">
        <f>'E3-residential data'!N81</f>
        <v>0</v>
      </c>
      <c r="O31">
        <f>'E3-residential data'!O81</f>
        <v>0</v>
      </c>
      <c r="P31">
        <f>'E3-residential data'!P81</f>
        <v>0</v>
      </c>
      <c r="Q31">
        <f>'E3-residential data'!Q81</f>
        <v>0</v>
      </c>
      <c r="R31">
        <f>'E3-residential data'!R81</f>
        <v>0</v>
      </c>
      <c r="S31">
        <f>'E3-residential data'!S81</f>
        <v>0</v>
      </c>
      <c r="T31">
        <f>'E3-residential data'!T81</f>
        <v>0</v>
      </c>
      <c r="U31">
        <f>'E3-residential data'!U81</f>
        <v>0</v>
      </c>
      <c r="V31">
        <f>'E3-residential data'!V81</f>
        <v>0</v>
      </c>
      <c r="W31">
        <f>'E3-residential data'!W81</f>
        <v>0</v>
      </c>
      <c r="X31">
        <f>'E3-residential data'!X81</f>
        <v>0</v>
      </c>
      <c r="Y31">
        <f>'E3-residential data'!Y81</f>
        <v>0</v>
      </c>
      <c r="Z31">
        <f>'E3-residential data'!Z81</f>
        <v>0</v>
      </c>
      <c r="AA31">
        <f>'E3-residential data'!AA81</f>
        <v>0</v>
      </c>
      <c r="AB31">
        <f>'E3-residential data'!AB81</f>
        <v>0</v>
      </c>
      <c r="AC31">
        <f>'E3-residential data'!AC81</f>
        <v>0</v>
      </c>
      <c r="AD31">
        <f>'E3-residential data'!AD81</f>
        <v>0</v>
      </c>
      <c r="AE31">
        <f>'E3-residential data'!AE81</f>
        <v>0</v>
      </c>
      <c r="AF31">
        <f>'E3-residential data'!AF81</f>
        <v>0</v>
      </c>
      <c r="AG31">
        <f>'E3-residential data'!AG81</f>
        <v>0</v>
      </c>
      <c r="AH31">
        <f>'E3-residential data'!AH81</f>
        <v>0</v>
      </c>
      <c r="AI31">
        <f>'E3-residential data'!AI81</f>
        <v>0</v>
      </c>
    </row>
    <row r="32" spans="1:35" x14ac:dyDescent="0.45">
      <c r="A32" t="str">
        <f>'E3-residential data'!A82</f>
        <v>Fuel Oil</v>
      </c>
      <c r="B32">
        <f>'E3-residential data'!B82</f>
        <v>0</v>
      </c>
      <c r="C32">
        <f>'E3-residential data'!C82</f>
        <v>0</v>
      </c>
      <c r="D32">
        <f>'E3-residential data'!D82</f>
        <v>0</v>
      </c>
      <c r="E32">
        <f>'E3-residential data'!E82</f>
        <v>0</v>
      </c>
      <c r="F32">
        <f>'E3-residential data'!F82</f>
        <v>0</v>
      </c>
      <c r="G32">
        <f>'E3-residential data'!G82</f>
        <v>0</v>
      </c>
      <c r="H32">
        <f>'E3-residential data'!H82</f>
        <v>0</v>
      </c>
      <c r="I32">
        <f>'E3-residential data'!I82</f>
        <v>0</v>
      </c>
      <c r="J32">
        <f>'E3-residential data'!J82</f>
        <v>0</v>
      </c>
      <c r="K32">
        <f>'E3-residential data'!K82</f>
        <v>0</v>
      </c>
      <c r="L32">
        <f>'E3-residential data'!L82</f>
        <v>0</v>
      </c>
      <c r="M32">
        <f>'E3-residential data'!M82</f>
        <v>0</v>
      </c>
      <c r="N32">
        <f>'E3-residential data'!N82</f>
        <v>0</v>
      </c>
      <c r="O32">
        <f>'E3-residential data'!O82</f>
        <v>0</v>
      </c>
      <c r="P32">
        <f>'E3-residential data'!P82</f>
        <v>0</v>
      </c>
      <c r="Q32">
        <f>'E3-residential data'!Q82</f>
        <v>0</v>
      </c>
      <c r="R32">
        <f>'E3-residential data'!R82</f>
        <v>0</v>
      </c>
      <c r="S32">
        <f>'E3-residential data'!S82</f>
        <v>0</v>
      </c>
      <c r="T32">
        <f>'E3-residential data'!T82</f>
        <v>0</v>
      </c>
      <c r="U32">
        <f>'E3-residential data'!U82</f>
        <v>0</v>
      </c>
      <c r="V32">
        <f>'E3-residential data'!V82</f>
        <v>0</v>
      </c>
      <c r="W32">
        <f>'E3-residential data'!W82</f>
        <v>0</v>
      </c>
      <c r="X32">
        <f>'E3-residential data'!X82</f>
        <v>0</v>
      </c>
      <c r="Y32">
        <f>'E3-residential data'!Y82</f>
        <v>0</v>
      </c>
      <c r="Z32">
        <f>'E3-residential data'!Z82</f>
        <v>0</v>
      </c>
      <c r="AA32">
        <f>'E3-residential data'!AA82</f>
        <v>0</v>
      </c>
      <c r="AB32">
        <f>'E3-residential data'!AB82</f>
        <v>0</v>
      </c>
      <c r="AC32">
        <f>'E3-residential data'!AC82</f>
        <v>0</v>
      </c>
      <c r="AD32">
        <f>'E3-residential data'!AD82</f>
        <v>0</v>
      </c>
      <c r="AE32">
        <f>'E3-residential data'!AE82</f>
        <v>0</v>
      </c>
      <c r="AF32">
        <f>'E3-residential data'!AF82</f>
        <v>0</v>
      </c>
      <c r="AG32">
        <f>'E3-residential data'!AG82</f>
        <v>0</v>
      </c>
      <c r="AH32">
        <f>'E3-residential data'!AH82</f>
        <v>0</v>
      </c>
      <c r="AI32">
        <f>'E3-residential data'!AI82</f>
        <v>0</v>
      </c>
    </row>
    <row r="33" spans="1:35" x14ac:dyDescent="0.45">
      <c r="A33" t="str">
        <f>'E3-residential data'!A83</f>
        <v>LPG</v>
      </c>
      <c r="B33">
        <f>'E3-residential data'!B83</f>
        <v>0</v>
      </c>
      <c r="C33">
        <f>'E3-residential data'!C83</f>
        <v>0</v>
      </c>
      <c r="D33">
        <f>'E3-residential data'!D83</f>
        <v>0</v>
      </c>
      <c r="E33">
        <f>'E3-residential data'!E83</f>
        <v>0</v>
      </c>
      <c r="F33">
        <f>'E3-residential data'!F83</f>
        <v>0</v>
      </c>
      <c r="G33">
        <f>'E3-residential data'!G83</f>
        <v>0</v>
      </c>
      <c r="H33">
        <f>'E3-residential data'!H83</f>
        <v>0</v>
      </c>
      <c r="I33">
        <f>'E3-residential data'!I83</f>
        <v>0</v>
      </c>
      <c r="J33">
        <f>'E3-residential data'!J83</f>
        <v>0</v>
      </c>
      <c r="K33">
        <f>'E3-residential data'!K83</f>
        <v>0</v>
      </c>
      <c r="L33">
        <f>'E3-residential data'!L83</f>
        <v>0</v>
      </c>
      <c r="M33">
        <f>'E3-residential data'!M83</f>
        <v>0</v>
      </c>
      <c r="N33">
        <f>'E3-residential data'!N83</f>
        <v>0</v>
      </c>
      <c r="O33">
        <f>'E3-residential data'!O83</f>
        <v>0</v>
      </c>
      <c r="P33">
        <f>'E3-residential data'!P83</f>
        <v>0</v>
      </c>
      <c r="Q33">
        <f>'E3-residential data'!Q83</f>
        <v>0</v>
      </c>
      <c r="R33">
        <f>'E3-residential data'!R83</f>
        <v>0</v>
      </c>
      <c r="S33">
        <f>'E3-residential data'!S83</f>
        <v>0</v>
      </c>
      <c r="T33">
        <f>'E3-residential data'!T83</f>
        <v>0</v>
      </c>
      <c r="U33">
        <f>'E3-residential data'!U83</f>
        <v>0</v>
      </c>
      <c r="V33">
        <f>'E3-residential data'!V83</f>
        <v>0</v>
      </c>
      <c r="W33">
        <f>'E3-residential data'!W83</f>
        <v>0</v>
      </c>
      <c r="X33">
        <f>'E3-residential data'!X83</f>
        <v>0</v>
      </c>
      <c r="Y33">
        <f>'E3-residential data'!Y83</f>
        <v>0</v>
      </c>
      <c r="Z33">
        <f>'E3-residential data'!Z83</f>
        <v>0</v>
      </c>
      <c r="AA33">
        <f>'E3-residential data'!AA83</f>
        <v>0</v>
      </c>
      <c r="AB33">
        <f>'E3-residential data'!AB83</f>
        <v>0</v>
      </c>
      <c r="AC33">
        <f>'E3-residential data'!AC83</f>
        <v>0</v>
      </c>
      <c r="AD33">
        <f>'E3-residential data'!AD83</f>
        <v>0</v>
      </c>
      <c r="AE33">
        <f>'E3-residential data'!AE83</f>
        <v>0</v>
      </c>
      <c r="AF33">
        <f>'E3-residential data'!AF83</f>
        <v>0</v>
      </c>
      <c r="AG33">
        <f>'E3-residential data'!AG83</f>
        <v>0</v>
      </c>
      <c r="AH33">
        <f>'E3-residential data'!AH83</f>
        <v>0</v>
      </c>
      <c r="AI33">
        <f>'E3-residential data'!AI83</f>
        <v>0</v>
      </c>
    </row>
    <row r="34" spans="1:35" x14ac:dyDescent="0.45">
      <c r="A34" t="str">
        <f>'E3-residential data'!A84</f>
        <v>Kerosene</v>
      </c>
      <c r="B34">
        <f>'E3-residential data'!B84</f>
        <v>0</v>
      </c>
      <c r="C34">
        <f>'E3-residential data'!C84</f>
        <v>0</v>
      </c>
      <c r="D34">
        <f>'E3-residential data'!D84</f>
        <v>0</v>
      </c>
      <c r="E34">
        <f>'E3-residential data'!E84</f>
        <v>0</v>
      </c>
      <c r="F34">
        <f>'E3-residential data'!F84</f>
        <v>0</v>
      </c>
      <c r="G34">
        <f>'E3-residential data'!G84</f>
        <v>0</v>
      </c>
      <c r="H34">
        <f>'E3-residential data'!H84</f>
        <v>0</v>
      </c>
      <c r="I34">
        <f>'E3-residential data'!I84</f>
        <v>0</v>
      </c>
      <c r="J34">
        <f>'E3-residential data'!J84</f>
        <v>0</v>
      </c>
      <c r="K34">
        <f>'E3-residential data'!K84</f>
        <v>0</v>
      </c>
      <c r="L34">
        <f>'E3-residential data'!L84</f>
        <v>0</v>
      </c>
      <c r="M34">
        <f>'E3-residential data'!M84</f>
        <v>0</v>
      </c>
      <c r="N34">
        <f>'E3-residential data'!N84</f>
        <v>0</v>
      </c>
      <c r="O34">
        <f>'E3-residential data'!O84</f>
        <v>0</v>
      </c>
      <c r="P34">
        <f>'E3-residential data'!P84</f>
        <v>0</v>
      </c>
      <c r="Q34">
        <f>'E3-residential data'!Q84</f>
        <v>0</v>
      </c>
      <c r="R34">
        <f>'E3-residential data'!R84</f>
        <v>0</v>
      </c>
      <c r="S34">
        <f>'E3-residential data'!S84</f>
        <v>0</v>
      </c>
      <c r="T34">
        <f>'E3-residential data'!T84</f>
        <v>0</v>
      </c>
      <c r="U34">
        <f>'E3-residential data'!U84</f>
        <v>0</v>
      </c>
      <c r="V34">
        <f>'E3-residential data'!V84</f>
        <v>0</v>
      </c>
      <c r="W34">
        <f>'E3-residential data'!W84</f>
        <v>0</v>
      </c>
      <c r="X34">
        <f>'E3-residential data'!X84</f>
        <v>0</v>
      </c>
      <c r="Y34">
        <f>'E3-residential data'!Y84</f>
        <v>0</v>
      </c>
      <c r="Z34">
        <f>'E3-residential data'!Z84</f>
        <v>0</v>
      </c>
      <c r="AA34">
        <f>'E3-residential data'!AA84</f>
        <v>0</v>
      </c>
      <c r="AB34">
        <f>'E3-residential data'!AB84</f>
        <v>0</v>
      </c>
      <c r="AC34">
        <f>'E3-residential data'!AC84</f>
        <v>0</v>
      </c>
      <c r="AD34">
        <f>'E3-residential data'!AD84</f>
        <v>0</v>
      </c>
      <c r="AE34">
        <f>'E3-residential data'!AE84</f>
        <v>0</v>
      </c>
      <c r="AF34">
        <f>'E3-residential data'!AF84</f>
        <v>0</v>
      </c>
      <c r="AG34">
        <f>'E3-residential data'!AG84</f>
        <v>0</v>
      </c>
      <c r="AH34">
        <f>'E3-residential data'!AH84</f>
        <v>0</v>
      </c>
      <c r="AI34">
        <f>'E3-residential data'!AI84</f>
        <v>0</v>
      </c>
    </row>
    <row r="35" spans="1:35" x14ac:dyDescent="0.45">
      <c r="A35" t="str">
        <f>'E3-residential data'!A85</f>
        <v>Wood</v>
      </c>
      <c r="B35">
        <f>'E3-residential data'!B85</f>
        <v>0</v>
      </c>
      <c r="C35">
        <f>'E3-residential data'!C85</f>
        <v>0</v>
      </c>
      <c r="D35">
        <f>'E3-residential data'!D85</f>
        <v>0</v>
      </c>
      <c r="E35">
        <f>'E3-residential data'!E85</f>
        <v>0</v>
      </c>
      <c r="F35">
        <f>'E3-residential data'!F85</f>
        <v>0</v>
      </c>
      <c r="G35">
        <f>'E3-residential data'!G85</f>
        <v>0</v>
      </c>
      <c r="H35">
        <f>'E3-residential data'!H85</f>
        <v>0</v>
      </c>
      <c r="I35">
        <f>'E3-residential data'!I85</f>
        <v>0</v>
      </c>
      <c r="J35">
        <f>'E3-residential data'!J85</f>
        <v>0</v>
      </c>
      <c r="K35">
        <f>'E3-residential data'!K85</f>
        <v>0</v>
      </c>
      <c r="L35">
        <f>'E3-residential data'!L85</f>
        <v>0</v>
      </c>
      <c r="M35">
        <f>'E3-residential data'!M85</f>
        <v>0</v>
      </c>
      <c r="N35">
        <f>'E3-residential data'!N85</f>
        <v>0</v>
      </c>
      <c r="O35">
        <f>'E3-residential data'!O85</f>
        <v>0</v>
      </c>
      <c r="P35">
        <f>'E3-residential data'!P85</f>
        <v>0</v>
      </c>
      <c r="Q35">
        <f>'E3-residential data'!Q85</f>
        <v>0</v>
      </c>
      <c r="R35">
        <f>'E3-residential data'!R85</f>
        <v>0</v>
      </c>
      <c r="S35">
        <f>'E3-residential data'!S85</f>
        <v>0</v>
      </c>
      <c r="T35">
        <f>'E3-residential data'!T85</f>
        <v>0</v>
      </c>
      <c r="U35">
        <f>'E3-residential data'!U85</f>
        <v>0</v>
      </c>
      <c r="V35">
        <f>'E3-residential data'!V85</f>
        <v>0</v>
      </c>
      <c r="W35">
        <f>'E3-residential data'!W85</f>
        <v>0</v>
      </c>
      <c r="X35">
        <f>'E3-residential data'!X85</f>
        <v>0</v>
      </c>
      <c r="Y35">
        <f>'E3-residential data'!Y85</f>
        <v>0</v>
      </c>
      <c r="Z35">
        <f>'E3-residential data'!Z85</f>
        <v>0</v>
      </c>
      <c r="AA35">
        <f>'E3-residential data'!AA85</f>
        <v>0</v>
      </c>
      <c r="AB35">
        <f>'E3-residential data'!AB85</f>
        <v>0</v>
      </c>
      <c r="AC35">
        <f>'E3-residential data'!AC85</f>
        <v>0</v>
      </c>
      <c r="AD35">
        <f>'E3-residential data'!AD85</f>
        <v>0</v>
      </c>
      <c r="AE35">
        <f>'E3-residential data'!AE85</f>
        <v>0</v>
      </c>
      <c r="AF35">
        <f>'E3-residential data'!AF85</f>
        <v>0</v>
      </c>
      <c r="AG35">
        <f>'E3-residential data'!AG85</f>
        <v>0</v>
      </c>
      <c r="AH35">
        <f>'E3-residential data'!AH85</f>
        <v>0</v>
      </c>
      <c r="AI35">
        <f>'E3-residential data'!AI85</f>
        <v>0</v>
      </c>
    </row>
    <row r="36" spans="1:35" x14ac:dyDescent="0.45">
      <c r="A36" t="str">
        <f>'E3-residential data'!A86</f>
        <v>Waste Heat</v>
      </c>
      <c r="B36">
        <f>'E3-residential data'!B86</f>
        <v>0</v>
      </c>
      <c r="C36">
        <f>'E3-residential data'!C86</f>
        <v>0</v>
      </c>
      <c r="D36">
        <f>'E3-residential data'!D86</f>
        <v>0</v>
      </c>
      <c r="E36">
        <f>'E3-residential data'!E86</f>
        <v>0</v>
      </c>
      <c r="F36">
        <f>'E3-residential data'!F86</f>
        <v>0</v>
      </c>
      <c r="G36">
        <f>'E3-residential data'!G86</f>
        <v>0</v>
      </c>
      <c r="H36">
        <f>'E3-residential data'!H86</f>
        <v>0</v>
      </c>
      <c r="I36">
        <f>'E3-residential data'!I86</f>
        <v>0</v>
      </c>
      <c r="J36">
        <f>'E3-residential data'!J86</f>
        <v>0</v>
      </c>
      <c r="K36">
        <f>'E3-residential data'!K86</f>
        <v>0</v>
      </c>
      <c r="L36">
        <f>'E3-residential data'!L86</f>
        <v>0</v>
      </c>
      <c r="M36">
        <f>'E3-residential data'!M86</f>
        <v>0</v>
      </c>
      <c r="N36">
        <f>'E3-residential data'!N86</f>
        <v>0</v>
      </c>
      <c r="O36">
        <f>'E3-residential data'!O86</f>
        <v>0</v>
      </c>
      <c r="P36">
        <f>'E3-residential data'!P86</f>
        <v>0</v>
      </c>
      <c r="Q36">
        <f>'E3-residential data'!Q86</f>
        <v>0</v>
      </c>
      <c r="R36">
        <f>'E3-residential data'!R86</f>
        <v>0</v>
      </c>
      <c r="S36">
        <f>'E3-residential data'!S86</f>
        <v>0</v>
      </c>
      <c r="T36">
        <f>'E3-residential data'!T86</f>
        <v>0</v>
      </c>
      <c r="U36">
        <f>'E3-residential data'!U86</f>
        <v>0</v>
      </c>
      <c r="V36">
        <f>'E3-residential data'!V86</f>
        <v>0</v>
      </c>
      <c r="W36">
        <f>'E3-residential data'!W86</f>
        <v>0</v>
      </c>
      <c r="X36">
        <f>'E3-residential data'!X86</f>
        <v>0</v>
      </c>
      <c r="Y36">
        <f>'E3-residential data'!Y86</f>
        <v>0</v>
      </c>
      <c r="Z36">
        <f>'E3-residential data'!Z86</f>
        <v>0</v>
      </c>
      <c r="AA36">
        <f>'E3-residential data'!AA86</f>
        <v>0</v>
      </c>
      <c r="AB36">
        <f>'E3-residential data'!AB86</f>
        <v>0</v>
      </c>
      <c r="AC36">
        <f>'E3-residential data'!AC86</f>
        <v>0</v>
      </c>
      <c r="AD36">
        <f>'E3-residential data'!AD86</f>
        <v>0</v>
      </c>
      <c r="AE36">
        <f>'E3-residential data'!AE86</f>
        <v>0</v>
      </c>
      <c r="AF36">
        <f>'E3-residential data'!AF86</f>
        <v>0</v>
      </c>
      <c r="AG36">
        <f>'E3-residential data'!AG86</f>
        <v>0</v>
      </c>
      <c r="AH36">
        <f>'E3-residential data'!AH86</f>
        <v>0</v>
      </c>
      <c r="AI36">
        <f>'E3-residential data'!AI86</f>
        <v>0</v>
      </c>
    </row>
    <row r="37" spans="1:35" x14ac:dyDescent="0.45">
      <c r="A37" t="str">
        <f>'E3-residential data'!A87</f>
        <v>None</v>
      </c>
      <c r="B37">
        <f>'E3-residential data'!B87</f>
        <v>0</v>
      </c>
      <c r="C37">
        <f>'E3-residential data'!C87</f>
        <v>0</v>
      </c>
      <c r="D37">
        <f>'E3-residential data'!D87</f>
        <v>0</v>
      </c>
      <c r="E37">
        <f>'E3-residential data'!E87</f>
        <v>0</v>
      </c>
      <c r="F37">
        <f>'E3-residential data'!F87</f>
        <v>0</v>
      </c>
      <c r="G37">
        <f>'E3-residential data'!G87</f>
        <v>0</v>
      </c>
      <c r="H37">
        <f>'E3-residential data'!H87</f>
        <v>0</v>
      </c>
      <c r="I37">
        <f>'E3-residential data'!I87</f>
        <v>0</v>
      </c>
      <c r="J37">
        <f>'E3-residential data'!J87</f>
        <v>0</v>
      </c>
      <c r="K37">
        <f>'E3-residential data'!K87</f>
        <v>0</v>
      </c>
      <c r="L37">
        <f>'E3-residential data'!L87</f>
        <v>0</v>
      </c>
      <c r="M37">
        <f>'E3-residential data'!M87</f>
        <v>0</v>
      </c>
      <c r="N37">
        <f>'E3-residential data'!N87</f>
        <v>0</v>
      </c>
      <c r="O37">
        <f>'E3-residential data'!O87</f>
        <v>0</v>
      </c>
      <c r="P37">
        <f>'E3-residential data'!P87</f>
        <v>0</v>
      </c>
      <c r="Q37">
        <f>'E3-residential data'!Q87</f>
        <v>0</v>
      </c>
      <c r="R37">
        <f>'E3-residential data'!R87</f>
        <v>0</v>
      </c>
      <c r="S37">
        <f>'E3-residential data'!S87</f>
        <v>0</v>
      </c>
      <c r="T37">
        <f>'E3-residential data'!T87</f>
        <v>0</v>
      </c>
      <c r="U37">
        <f>'E3-residential data'!U87</f>
        <v>0</v>
      </c>
      <c r="V37">
        <f>'E3-residential data'!V87</f>
        <v>0</v>
      </c>
      <c r="W37">
        <f>'E3-residential data'!W87</f>
        <v>0</v>
      </c>
      <c r="X37">
        <f>'E3-residential data'!X87</f>
        <v>0</v>
      </c>
      <c r="Y37">
        <f>'E3-residential data'!Y87</f>
        <v>0</v>
      </c>
      <c r="Z37">
        <f>'E3-residential data'!Z87</f>
        <v>0</v>
      </c>
      <c r="AA37">
        <f>'E3-residential data'!AA87</f>
        <v>0</v>
      </c>
      <c r="AB37">
        <f>'E3-residential data'!AB87</f>
        <v>0</v>
      </c>
      <c r="AC37">
        <f>'E3-residential data'!AC87</f>
        <v>0</v>
      </c>
      <c r="AD37">
        <f>'E3-residential data'!AD87</f>
        <v>0</v>
      </c>
      <c r="AE37">
        <f>'E3-residential data'!AE87</f>
        <v>0</v>
      </c>
      <c r="AF37">
        <f>'E3-residential data'!AF87</f>
        <v>0</v>
      </c>
      <c r="AG37">
        <f>'E3-residential data'!AG87</f>
        <v>0</v>
      </c>
      <c r="AH37">
        <f>'E3-residential data'!AH87</f>
        <v>0</v>
      </c>
      <c r="AI37">
        <f>'E3-residential data'!AI87</f>
        <v>0</v>
      </c>
    </row>
    <row r="39" spans="1:35" x14ac:dyDescent="0.45">
      <c r="A39" s="1" t="str">
        <f>'E3-residential data'!A89</f>
        <v>Freezers</v>
      </c>
    </row>
    <row r="40" spans="1:35" x14ac:dyDescent="0.45">
      <c r="A40" t="str">
        <f>'E3-residential data'!A90</f>
        <v>Electricity</v>
      </c>
      <c r="B40">
        <f>'E3-residential data'!B90</f>
        <v>8.6328550693518698E-3</v>
      </c>
      <c r="C40">
        <f>'E3-residential data'!C90</f>
        <v>8.5703117992874597E-3</v>
      </c>
      <c r="D40">
        <f>'E3-residential data'!D90</f>
        <v>8.5203680145628999E-3</v>
      </c>
      <c r="E40">
        <f>'E3-residential data'!E90</f>
        <v>8.4687846142211306E-3</v>
      </c>
      <c r="F40">
        <f>'E3-residential data'!F90</f>
        <v>8.4149667147270894E-3</v>
      </c>
      <c r="G40">
        <f>'E3-residential data'!G90</f>
        <v>8.3580877030608198E-3</v>
      </c>
      <c r="H40">
        <f>'E3-residential data'!H90</f>
        <v>8.30426394175739E-3</v>
      </c>
      <c r="I40">
        <f>'E3-residential data'!I90</f>
        <v>8.2480455870959507E-3</v>
      </c>
      <c r="J40">
        <f>'E3-residential data'!J90</f>
        <v>8.1883135978794205E-3</v>
      </c>
      <c r="K40">
        <f>'E3-residential data'!K90</f>
        <v>8.1246734762981405E-3</v>
      </c>
      <c r="L40">
        <f>'E3-residential data'!L90</f>
        <v>8.0583365642260991E-3</v>
      </c>
      <c r="M40">
        <f>'E3-residential data'!M90</f>
        <v>7.9888547584960699E-3</v>
      </c>
      <c r="N40">
        <f>'E3-residential data'!N90</f>
        <v>7.9156828519066601E-3</v>
      </c>
      <c r="O40">
        <f>'E3-residential data'!O90</f>
        <v>7.8425614995236807E-3</v>
      </c>
      <c r="P40">
        <f>'E3-residential data'!P90</f>
        <v>7.7703544909718501E-3</v>
      </c>
      <c r="Q40">
        <f>'E3-residential data'!Q90</f>
        <v>7.7044774731430303E-3</v>
      </c>
      <c r="R40">
        <f>'E3-residential data'!R90</f>
        <v>7.6450996797596199E-3</v>
      </c>
      <c r="S40">
        <f>'E3-residential data'!S90</f>
        <v>7.5882402511801396E-3</v>
      </c>
      <c r="T40">
        <f>'E3-residential data'!T90</f>
        <v>7.5360927565622203E-3</v>
      </c>
      <c r="U40">
        <f>'E3-residential data'!U90</f>
        <v>7.4871066345090203E-3</v>
      </c>
      <c r="V40">
        <f>'E3-residential data'!V90</f>
        <v>7.4429253414733101E-3</v>
      </c>
      <c r="W40">
        <f>'E3-residential data'!W90</f>
        <v>7.4035851828801102E-3</v>
      </c>
      <c r="X40">
        <f>'E3-residential data'!X90</f>
        <v>7.3671530877350401E-3</v>
      </c>
      <c r="Y40">
        <f>'E3-residential data'!Y90</f>
        <v>7.3327513664875098E-3</v>
      </c>
      <c r="Z40">
        <f>'E3-residential data'!Z90</f>
        <v>7.3011603664393798E-3</v>
      </c>
      <c r="AA40">
        <f>'E3-residential data'!AA90</f>
        <v>7.2716952766795698E-3</v>
      </c>
      <c r="AB40">
        <f>'E3-residential data'!AB90</f>
        <v>7.24421882064313E-3</v>
      </c>
      <c r="AC40">
        <f>'E3-residential data'!AC90</f>
        <v>7.2186649370932898E-3</v>
      </c>
      <c r="AD40">
        <f>'E3-residential data'!AD90</f>
        <v>7.19491825971421E-3</v>
      </c>
      <c r="AE40">
        <f>'E3-residential data'!AE90</f>
        <v>7.17288175268264E-3</v>
      </c>
      <c r="AF40">
        <f>'E3-residential data'!AF90</f>
        <v>7.1528883959017797E-3</v>
      </c>
      <c r="AG40">
        <f>'E3-residential data'!AG90</f>
        <v>7.1352321205157797E-3</v>
      </c>
      <c r="AH40">
        <f>'E3-residential data'!AH90</f>
        <v>7.1199594042147801E-3</v>
      </c>
      <c r="AI40">
        <f>'E3-residential data'!AI90</f>
        <v>7.1065895663584896E-3</v>
      </c>
    </row>
    <row r="41" spans="1:35" x14ac:dyDescent="0.45">
      <c r="A41" t="str">
        <f>'E3-residential data'!A91</f>
        <v>Pipeline Gas</v>
      </c>
      <c r="B41">
        <f>'E3-residential data'!B91</f>
        <v>0</v>
      </c>
      <c r="C41">
        <f>'E3-residential data'!C91</f>
        <v>0</v>
      </c>
      <c r="D41">
        <f>'E3-residential data'!D91</f>
        <v>0</v>
      </c>
      <c r="E41">
        <f>'E3-residential data'!E91</f>
        <v>0</v>
      </c>
      <c r="F41">
        <f>'E3-residential data'!F91</f>
        <v>0</v>
      </c>
      <c r="G41">
        <f>'E3-residential data'!G91</f>
        <v>0</v>
      </c>
      <c r="H41">
        <f>'E3-residential data'!H91</f>
        <v>0</v>
      </c>
      <c r="I41">
        <f>'E3-residential data'!I91</f>
        <v>0</v>
      </c>
      <c r="J41">
        <f>'E3-residential data'!J91</f>
        <v>0</v>
      </c>
      <c r="K41">
        <f>'E3-residential data'!K91</f>
        <v>0</v>
      </c>
      <c r="L41">
        <f>'E3-residential data'!L91</f>
        <v>0</v>
      </c>
      <c r="M41">
        <f>'E3-residential data'!M91</f>
        <v>0</v>
      </c>
      <c r="N41">
        <f>'E3-residential data'!N91</f>
        <v>0</v>
      </c>
      <c r="O41">
        <f>'E3-residential data'!O91</f>
        <v>0</v>
      </c>
      <c r="P41">
        <f>'E3-residential data'!P91</f>
        <v>0</v>
      </c>
      <c r="Q41">
        <f>'E3-residential data'!Q91</f>
        <v>0</v>
      </c>
      <c r="R41">
        <f>'E3-residential data'!R91</f>
        <v>0</v>
      </c>
      <c r="S41">
        <f>'E3-residential data'!S91</f>
        <v>0</v>
      </c>
      <c r="T41">
        <f>'E3-residential data'!T91</f>
        <v>0</v>
      </c>
      <c r="U41">
        <f>'E3-residential data'!U91</f>
        <v>0</v>
      </c>
      <c r="V41">
        <f>'E3-residential data'!V91</f>
        <v>0</v>
      </c>
      <c r="W41">
        <f>'E3-residential data'!W91</f>
        <v>0</v>
      </c>
      <c r="X41">
        <f>'E3-residential data'!X91</f>
        <v>0</v>
      </c>
      <c r="Y41">
        <f>'E3-residential data'!Y91</f>
        <v>0</v>
      </c>
      <c r="Z41">
        <f>'E3-residential data'!Z91</f>
        <v>0</v>
      </c>
      <c r="AA41">
        <f>'E3-residential data'!AA91</f>
        <v>0</v>
      </c>
      <c r="AB41">
        <f>'E3-residential data'!AB91</f>
        <v>0</v>
      </c>
      <c r="AC41">
        <f>'E3-residential data'!AC91</f>
        <v>0</v>
      </c>
      <c r="AD41">
        <f>'E3-residential data'!AD91</f>
        <v>0</v>
      </c>
      <c r="AE41">
        <f>'E3-residential data'!AE91</f>
        <v>0</v>
      </c>
      <c r="AF41">
        <f>'E3-residential data'!AF91</f>
        <v>0</v>
      </c>
      <c r="AG41">
        <f>'E3-residential data'!AG91</f>
        <v>0</v>
      </c>
      <c r="AH41">
        <f>'E3-residential data'!AH91</f>
        <v>0</v>
      </c>
      <c r="AI41">
        <f>'E3-residential data'!AI91</f>
        <v>0</v>
      </c>
    </row>
    <row r="42" spans="1:35" x14ac:dyDescent="0.45">
      <c r="A42" t="str">
        <f>'E3-residential data'!A92</f>
        <v>Fuel Oil</v>
      </c>
      <c r="B42">
        <f>'E3-residential data'!B92</f>
        <v>0</v>
      </c>
      <c r="C42">
        <f>'E3-residential data'!C92</f>
        <v>0</v>
      </c>
      <c r="D42">
        <f>'E3-residential data'!D92</f>
        <v>0</v>
      </c>
      <c r="E42">
        <f>'E3-residential data'!E92</f>
        <v>0</v>
      </c>
      <c r="F42">
        <f>'E3-residential data'!F92</f>
        <v>0</v>
      </c>
      <c r="G42">
        <f>'E3-residential data'!G92</f>
        <v>0</v>
      </c>
      <c r="H42">
        <f>'E3-residential data'!H92</f>
        <v>0</v>
      </c>
      <c r="I42">
        <f>'E3-residential data'!I92</f>
        <v>0</v>
      </c>
      <c r="J42">
        <f>'E3-residential data'!J92</f>
        <v>0</v>
      </c>
      <c r="K42">
        <f>'E3-residential data'!K92</f>
        <v>0</v>
      </c>
      <c r="L42">
        <f>'E3-residential data'!L92</f>
        <v>0</v>
      </c>
      <c r="M42">
        <f>'E3-residential data'!M92</f>
        <v>0</v>
      </c>
      <c r="N42">
        <f>'E3-residential data'!N92</f>
        <v>0</v>
      </c>
      <c r="O42">
        <f>'E3-residential data'!O92</f>
        <v>0</v>
      </c>
      <c r="P42">
        <f>'E3-residential data'!P92</f>
        <v>0</v>
      </c>
      <c r="Q42">
        <f>'E3-residential data'!Q92</f>
        <v>0</v>
      </c>
      <c r="R42">
        <f>'E3-residential data'!R92</f>
        <v>0</v>
      </c>
      <c r="S42">
        <f>'E3-residential data'!S92</f>
        <v>0</v>
      </c>
      <c r="T42">
        <f>'E3-residential data'!T92</f>
        <v>0</v>
      </c>
      <c r="U42">
        <f>'E3-residential data'!U92</f>
        <v>0</v>
      </c>
      <c r="V42">
        <f>'E3-residential data'!V92</f>
        <v>0</v>
      </c>
      <c r="W42">
        <f>'E3-residential data'!W92</f>
        <v>0</v>
      </c>
      <c r="X42">
        <f>'E3-residential data'!X92</f>
        <v>0</v>
      </c>
      <c r="Y42">
        <f>'E3-residential data'!Y92</f>
        <v>0</v>
      </c>
      <c r="Z42">
        <f>'E3-residential data'!Z92</f>
        <v>0</v>
      </c>
      <c r="AA42">
        <f>'E3-residential data'!AA92</f>
        <v>0</v>
      </c>
      <c r="AB42">
        <f>'E3-residential data'!AB92</f>
        <v>0</v>
      </c>
      <c r="AC42">
        <f>'E3-residential data'!AC92</f>
        <v>0</v>
      </c>
      <c r="AD42">
        <f>'E3-residential data'!AD92</f>
        <v>0</v>
      </c>
      <c r="AE42">
        <f>'E3-residential data'!AE92</f>
        <v>0</v>
      </c>
      <c r="AF42">
        <f>'E3-residential data'!AF92</f>
        <v>0</v>
      </c>
      <c r="AG42">
        <f>'E3-residential data'!AG92</f>
        <v>0</v>
      </c>
      <c r="AH42">
        <f>'E3-residential data'!AH92</f>
        <v>0</v>
      </c>
      <c r="AI42">
        <f>'E3-residential data'!AI92</f>
        <v>0</v>
      </c>
    </row>
    <row r="43" spans="1:35" x14ac:dyDescent="0.45">
      <c r="A43" t="str">
        <f>'E3-residential data'!A93</f>
        <v>LPG</v>
      </c>
      <c r="B43">
        <f>'E3-residential data'!B93</f>
        <v>0</v>
      </c>
      <c r="C43">
        <f>'E3-residential data'!C93</f>
        <v>0</v>
      </c>
      <c r="D43">
        <f>'E3-residential data'!D93</f>
        <v>0</v>
      </c>
      <c r="E43">
        <f>'E3-residential data'!E93</f>
        <v>0</v>
      </c>
      <c r="F43">
        <f>'E3-residential data'!F93</f>
        <v>0</v>
      </c>
      <c r="G43">
        <f>'E3-residential data'!G93</f>
        <v>0</v>
      </c>
      <c r="H43">
        <f>'E3-residential data'!H93</f>
        <v>0</v>
      </c>
      <c r="I43">
        <f>'E3-residential data'!I93</f>
        <v>0</v>
      </c>
      <c r="J43">
        <f>'E3-residential data'!J93</f>
        <v>0</v>
      </c>
      <c r="K43">
        <f>'E3-residential data'!K93</f>
        <v>0</v>
      </c>
      <c r="L43">
        <f>'E3-residential data'!L93</f>
        <v>0</v>
      </c>
      <c r="M43">
        <f>'E3-residential data'!M93</f>
        <v>0</v>
      </c>
      <c r="N43">
        <f>'E3-residential data'!N93</f>
        <v>0</v>
      </c>
      <c r="O43">
        <f>'E3-residential data'!O93</f>
        <v>0</v>
      </c>
      <c r="P43">
        <f>'E3-residential data'!P93</f>
        <v>0</v>
      </c>
      <c r="Q43">
        <f>'E3-residential data'!Q93</f>
        <v>0</v>
      </c>
      <c r="R43">
        <f>'E3-residential data'!R93</f>
        <v>0</v>
      </c>
      <c r="S43">
        <f>'E3-residential data'!S93</f>
        <v>0</v>
      </c>
      <c r="T43">
        <f>'E3-residential data'!T93</f>
        <v>0</v>
      </c>
      <c r="U43">
        <f>'E3-residential data'!U93</f>
        <v>0</v>
      </c>
      <c r="V43">
        <f>'E3-residential data'!V93</f>
        <v>0</v>
      </c>
      <c r="W43">
        <f>'E3-residential data'!W93</f>
        <v>0</v>
      </c>
      <c r="X43">
        <f>'E3-residential data'!X93</f>
        <v>0</v>
      </c>
      <c r="Y43">
        <f>'E3-residential data'!Y93</f>
        <v>0</v>
      </c>
      <c r="Z43">
        <f>'E3-residential data'!Z93</f>
        <v>0</v>
      </c>
      <c r="AA43">
        <f>'E3-residential data'!AA93</f>
        <v>0</v>
      </c>
      <c r="AB43">
        <f>'E3-residential data'!AB93</f>
        <v>0</v>
      </c>
      <c r="AC43">
        <f>'E3-residential data'!AC93</f>
        <v>0</v>
      </c>
      <c r="AD43">
        <f>'E3-residential data'!AD93</f>
        <v>0</v>
      </c>
      <c r="AE43">
        <f>'E3-residential data'!AE93</f>
        <v>0</v>
      </c>
      <c r="AF43">
        <f>'E3-residential data'!AF93</f>
        <v>0</v>
      </c>
      <c r="AG43">
        <f>'E3-residential data'!AG93</f>
        <v>0</v>
      </c>
      <c r="AH43">
        <f>'E3-residential data'!AH93</f>
        <v>0</v>
      </c>
      <c r="AI43">
        <f>'E3-residential data'!AI93</f>
        <v>0</v>
      </c>
    </row>
    <row r="44" spans="1:35" x14ac:dyDescent="0.45">
      <c r="A44" t="str">
        <f>'E3-residential data'!A94</f>
        <v>Kerosene</v>
      </c>
      <c r="B44">
        <f>'E3-residential data'!B94</f>
        <v>0</v>
      </c>
      <c r="C44">
        <f>'E3-residential data'!C94</f>
        <v>0</v>
      </c>
      <c r="D44">
        <f>'E3-residential data'!D94</f>
        <v>0</v>
      </c>
      <c r="E44">
        <f>'E3-residential data'!E94</f>
        <v>0</v>
      </c>
      <c r="F44">
        <f>'E3-residential data'!F94</f>
        <v>0</v>
      </c>
      <c r="G44">
        <f>'E3-residential data'!G94</f>
        <v>0</v>
      </c>
      <c r="H44">
        <f>'E3-residential data'!H94</f>
        <v>0</v>
      </c>
      <c r="I44">
        <f>'E3-residential data'!I94</f>
        <v>0</v>
      </c>
      <c r="J44">
        <f>'E3-residential data'!J94</f>
        <v>0</v>
      </c>
      <c r="K44">
        <f>'E3-residential data'!K94</f>
        <v>0</v>
      </c>
      <c r="L44">
        <f>'E3-residential data'!L94</f>
        <v>0</v>
      </c>
      <c r="M44">
        <f>'E3-residential data'!M94</f>
        <v>0</v>
      </c>
      <c r="N44">
        <f>'E3-residential data'!N94</f>
        <v>0</v>
      </c>
      <c r="O44">
        <f>'E3-residential data'!O94</f>
        <v>0</v>
      </c>
      <c r="P44">
        <f>'E3-residential data'!P94</f>
        <v>0</v>
      </c>
      <c r="Q44">
        <f>'E3-residential data'!Q94</f>
        <v>0</v>
      </c>
      <c r="R44">
        <f>'E3-residential data'!R94</f>
        <v>0</v>
      </c>
      <c r="S44">
        <f>'E3-residential data'!S94</f>
        <v>0</v>
      </c>
      <c r="T44">
        <f>'E3-residential data'!T94</f>
        <v>0</v>
      </c>
      <c r="U44">
        <f>'E3-residential data'!U94</f>
        <v>0</v>
      </c>
      <c r="V44">
        <f>'E3-residential data'!V94</f>
        <v>0</v>
      </c>
      <c r="W44">
        <f>'E3-residential data'!W94</f>
        <v>0</v>
      </c>
      <c r="X44">
        <f>'E3-residential data'!X94</f>
        <v>0</v>
      </c>
      <c r="Y44">
        <f>'E3-residential data'!Y94</f>
        <v>0</v>
      </c>
      <c r="Z44">
        <f>'E3-residential data'!Z94</f>
        <v>0</v>
      </c>
      <c r="AA44">
        <f>'E3-residential data'!AA94</f>
        <v>0</v>
      </c>
      <c r="AB44">
        <f>'E3-residential data'!AB94</f>
        <v>0</v>
      </c>
      <c r="AC44">
        <f>'E3-residential data'!AC94</f>
        <v>0</v>
      </c>
      <c r="AD44">
        <f>'E3-residential data'!AD94</f>
        <v>0</v>
      </c>
      <c r="AE44">
        <f>'E3-residential data'!AE94</f>
        <v>0</v>
      </c>
      <c r="AF44">
        <f>'E3-residential data'!AF94</f>
        <v>0</v>
      </c>
      <c r="AG44">
        <f>'E3-residential data'!AG94</f>
        <v>0</v>
      </c>
      <c r="AH44">
        <f>'E3-residential data'!AH94</f>
        <v>0</v>
      </c>
      <c r="AI44">
        <f>'E3-residential data'!AI94</f>
        <v>0</v>
      </c>
    </row>
    <row r="45" spans="1:35" x14ac:dyDescent="0.45">
      <c r="A45" t="str">
        <f>'E3-residential data'!A95</f>
        <v>Wood</v>
      </c>
      <c r="B45">
        <f>'E3-residential data'!B95</f>
        <v>0</v>
      </c>
      <c r="C45">
        <f>'E3-residential data'!C95</f>
        <v>0</v>
      </c>
      <c r="D45">
        <f>'E3-residential data'!D95</f>
        <v>0</v>
      </c>
      <c r="E45">
        <f>'E3-residential data'!E95</f>
        <v>0</v>
      </c>
      <c r="F45">
        <f>'E3-residential data'!F95</f>
        <v>0</v>
      </c>
      <c r="G45">
        <f>'E3-residential data'!G95</f>
        <v>0</v>
      </c>
      <c r="H45">
        <f>'E3-residential data'!H95</f>
        <v>0</v>
      </c>
      <c r="I45">
        <f>'E3-residential data'!I95</f>
        <v>0</v>
      </c>
      <c r="J45">
        <f>'E3-residential data'!J95</f>
        <v>0</v>
      </c>
      <c r="K45">
        <f>'E3-residential data'!K95</f>
        <v>0</v>
      </c>
      <c r="L45">
        <f>'E3-residential data'!L95</f>
        <v>0</v>
      </c>
      <c r="M45">
        <f>'E3-residential data'!M95</f>
        <v>0</v>
      </c>
      <c r="N45">
        <f>'E3-residential data'!N95</f>
        <v>0</v>
      </c>
      <c r="O45">
        <f>'E3-residential data'!O95</f>
        <v>0</v>
      </c>
      <c r="P45">
        <f>'E3-residential data'!P95</f>
        <v>0</v>
      </c>
      <c r="Q45">
        <f>'E3-residential data'!Q95</f>
        <v>0</v>
      </c>
      <c r="R45">
        <f>'E3-residential data'!R95</f>
        <v>0</v>
      </c>
      <c r="S45">
        <f>'E3-residential data'!S95</f>
        <v>0</v>
      </c>
      <c r="T45">
        <f>'E3-residential data'!T95</f>
        <v>0</v>
      </c>
      <c r="U45">
        <f>'E3-residential data'!U95</f>
        <v>0</v>
      </c>
      <c r="V45">
        <f>'E3-residential data'!V95</f>
        <v>0</v>
      </c>
      <c r="W45">
        <f>'E3-residential data'!W95</f>
        <v>0</v>
      </c>
      <c r="X45">
        <f>'E3-residential data'!X95</f>
        <v>0</v>
      </c>
      <c r="Y45">
        <f>'E3-residential data'!Y95</f>
        <v>0</v>
      </c>
      <c r="Z45">
        <f>'E3-residential data'!Z95</f>
        <v>0</v>
      </c>
      <c r="AA45">
        <f>'E3-residential data'!AA95</f>
        <v>0</v>
      </c>
      <c r="AB45">
        <f>'E3-residential data'!AB95</f>
        <v>0</v>
      </c>
      <c r="AC45">
        <f>'E3-residential data'!AC95</f>
        <v>0</v>
      </c>
      <c r="AD45">
        <f>'E3-residential data'!AD95</f>
        <v>0</v>
      </c>
      <c r="AE45">
        <f>'E3-residential data'!AE95</f>
        <v>0</v>
      </c>
      <c r="AF45">
        <f>'E3-residential data'!AF95</f>
        <v>0</v>
      </c>
      <c r="AG45">
        <f>'E3-residential data'!AG95</f>
        <v>0</v>
      </c>
      <c r="AH45">
        <f>'E3-residential data'!AH95</f>
        <v>0</v>
      </c>
      <c r="AI45">
        <f>'E3-residential data'!AI95</f>
        <v>0</v>
      </c>
    </row>
    <row r="46" spans="1:35" x14ac:dyDescent="0.45">
      <c r="A46" t="str">
        <f>'E3-residential data'!A96</f>
        <v>Waste Heat</v>
      </c>
      <c r="B46">
        <f>'E3-residential data'!B96</f>
        <v>0</v>
      </c>
      <c r="C46">
        <f>'E3-residential data'!C96</f>
        <v>0</v>
      </c>
      <c r="D46">
        <f>'E3-residential data'!D96</f>
        <v>0</v>
      </c>
      <c r="E46">
        <f>'E3-residential data'!E96</f>
        <v>0</v>
      </c>
      <c r="F46">
        <f>'E3-residential data'!F96</f>
        <v>0</v>
      </c>
      <c r="G46">
        <f>'E3-residential data'!G96</f>
        <v>0</v>
      </c>
      <c r="H46">
        <f>'E3-residential data'!H96</f>
        <v>0</v>
      </c>
      <c r="I46">
        <f>'E3-residential data'!I96</f>
        <v>0</v>
      </c>
      <c r="J46">
        <f>'E3-residential data'!J96</f>
        <v>0</v>
      </c>
      <c r="K46">
        <f>'E3-residential data'!K96</f>
        <v>0</v>
      </c>
      <c r="L46">
        <f>'E3-residential data'!L96</f>
        <v>0</v>
      </c>
      <c r="M46">
        <f>'E3-residential data'!M96</f>
        <v>0</v>
      </c>
      <c r="N46">
        <f>'E3-residential data'!N96</f>
        <v>0</v>
      </c>
      <c r="O46">
        <f>'E3-residential data'!O96</f>
        <v>0</v>
      </c>
      <c r="P46">
        <f>'E3-residential data'!P96</f>
        <v>0</v>
      </c>
      <c r="Q46">
        <f>'E3-residential data'!Q96</f>
        <v>0</v>
      </c>
      <c r="R46">
        <f>'E3-residential data'!R96</f>
        <v>0</v>
      </c>
      <c r="S46">
        <f>'E3-residential data'!S96</f>
        <v>0</v>
      </c>
      <c r="T46">
        <f>'E3-residential data'!T96</f>
        <v>0</v>
      </c>
      <c r="U46">
        <f>'E3-residential data'!U96</f>
        <v>0</v>
      </c>
      <c r="V46">
        <f>'E3-residential data'!V96</f>
        <v>0</v>
      </c>
      <c r="W46">
        <f>'E3-residential data'!W96</f>
        <v>0</v>
      </c>
      <c r="X46">
        <f>'E3-residential data'!X96</f>
        <v>0</v>
      </c>
      <c r="Y46">
        <f>'E3-residential data'!Y96</f>
        <v>0</v>
      </c>
      <c r="Z46">
        <f>'E3-residential data'!Z96</f>
        <v>0</v>
      </c>
      <c r="AA46">
        <f>'E3-residential data'!AA96</f>
        <v>0</v>
      </c>
      <c r="AB46">
        <f>'E3-residential data'!AB96</f>
        <v>0</v>
      </c>
      <c r="AC46">
        <f>'E3-residential data'!AC96</f>
        <v>0</v>
      </c>
      <c r="AD46">
        <f>'E3-residential data'!AD96</f>
        <v>0</v>
      </c>
      <c r="AE46">
        <f>'E3-residential data'!AE96</f>
        <v>0</v>
      </c>
      <c r="AF46">
        <f>'E3-residential data'!AF96</f>
        <v>0</v>
      </c>
      <c r="AG46">
        <f>'E3-residential data'!AG96</f>
        <v>0</v>
      </c>
      <c r="AH46">
        <f>'E3-residential data'!AH96</f>
        <v>0</v>
      </c>
      <c r="AI46">
        <f>'E3-residential data'!AI96</f>
        <v>0</v>
      </c>
    </row>
    <row r="47" spans="1:35" x14ac:dyDescent="0.45">
      <c r="A47" t="str">
        <f>'E3-residential data'!A97</f>
        <v>None</v>
      </c>
      <c r="B47">
        <f>'E3-residential data'!B97</f>
        <v>0</v>
      </c>
      <c r="C47">
        <f>'E3-residential data'!C97</f>
        <v>0</v>
      </c>
      <c r="D47">
        <f>'E3-residential data'!D97</f>
        <v>0</v>
      </c>
      <c r="E47">
        <f>'E3-residential data'!E97</f>
        <v>0</v>
      </c>
      <c r="F47">
        <f>'E3-residential data'!F97</f>
        <v>0</v>
      </c>
      <c r="G47">
        <f>'E3-residential data'!G97</f>
        <v>0</v>
      </c>
      <c r="H47">
        <f>'E3-residential data'!H97</f>
        <v>0</v>
      </c>
      <c r="I47">
        <f>'E3-residential data'!I97</f>
        <v>0</v>
      </c>
      <c r="J47">
        <f>'E3-residential data'!J97</f>
        <v>0</v>
      </c>
      <c r="K47">
        <f>'E3-residential data'!K97</f>
        <v>0</v>
      </c>
      <c r="L47">
        <f>'E3-residential data'!L97</f>
        <v>0</v>
      </c>
      <c r="M47">
        <f>'E3-residential data'!M97</f>
        <v>0</v>
      </c>
      <c r="N47">
        <f>'E3-residential data'!N97</f>
        <v>0</v>
      </c>
      <c r="O47">
        <f>'E3-residential data'!O97</f>
        <v>0</v>
      </c>
      <c r="P47">
        <f>'E3-residential data'!P97</f>
        <v>0</v>
      </c>
      <c r="Q47">
        <f>'E3-residential data'!Q97</f>
        <v>0</v>
      </c>
      <c r="R47">
        <f>'E3-residential data'!R97</f>
        <v>0</v>
      </c>
      <c r="S47">
        <f>'E3-residential data'!S97</f>
        <v>0</v>
      </c>
      <c r="T47">
        <f>'E3-residential data'!T97</f>
        <v>0</v>
      </c>
      <c r="U47">
        <f>'E3-residential data'!U97</f>
        <v>0</v>
      </c>
      <c r="V47">
        <f>'E3-residential data'!V97</f>
        <v>0</v>
      </c>
      <c r="W47">
        <f>'E3-residential data'!W97</f>
        <v>0</v>
      </c>
      <c r="X47">
        <f>'E3-residential data'!X97</f>
        <v>0</v>
      </c>
      <c r="Y47">
        <f>'E3-residential data'!Y97</f>
        <v>0</v>
      </c>
      <c r="Z47">
        <f>'E3-residential data'!Z97</f>
        <v>0</v>
      </c>
      <c r="AA47">
        <f>'E3-residential data'!AA97</f>
        <v>0</v>
      </c>
      <c r="AB47">
        <f>'E3-residential data'!AB97</f>
        <v>0</v>
      </c>
      <c r="AC47">
        <f>'E3-residential data'!AC97</f>
        <v>0</v>
      </c>
      <c r="AD47">
        <f>'E3-residential data'!AD97</f>
        <v>0</v>
      </c>
      <c r="AE47">
        <f>'E3-residential data'!AE97</f>
        <v>0</v>
      </c>
      <c r="AF47">
        <f>'E3-residential data'!AF97</f>
        <v>0</v>
      </c>
      <c r="AG47">
        <f>'E3-residential data'!AG97</f>
        <v>0</v>
      </c>
      <c r="AH47">
        <f>'E3-residential data'!AH97</f>
        <v>0</v>
      </c>
      <c r="AI47">
        <f>'E3-residential data'!AI97</f>
        <v>0</v>
      </c>
    </row>
    <row r="49" spans="1:35" x14ac:dyDescent="0.45">
      <c r="A49" s="1" t="str">
        <f>'E3-residential data'!A119</f>
        <v>Water heating</v>
      </c>
    </row>
    <row r="50" spans="1:35" x14ac:dyDescent="0.45">
      <c r="A50" t="str">
        <f>'E3-residential data'!A120</f>
        <v>Electricity</v>
      </c>
      <c r="B50">
        <f>'E3-residential data'!B120</f>
        <v>6.7261300680808503E-3</v>
      </c>
      <c r="C50">
        <f>'E3-residential data'!C120</f>
        <v>6.5537258764069503E-3</v>
      </c>
      <c r="D50">
        <f>'E3-residential data'!D120</f>
        <v>6.3871633772529298E-3</v>
      </c>
      <c r="E50">
        <f>'E3-residential data'!E120</f>
        <v>6.2107369465840799E-3</v>
      </c>
      <c r="F50">
        <f>'E3-residential data'!F120</f>
        <v>6.1368651855528804E-3</v>
      </c>
      <c r="G50">
        <f>'E3-residential data'!G120</f>
        <v>6.0530914779724099E-3</v>
      </c>
      <c r="H50">
        <f>'E3-residential data'!H120</f>
        <v>5.9701411011053602E-3</v>
      </c>
      <c r="I50">
        <f>'E3-residential data'!I120</f>
        <v>5.8889782742322502E-3</v>
      </c>
      <c r="J50">
        <f>'E3-residential data'!J120</f>
        <v>5.8115470369206803E-3</v>
      </c>
      <c r="K50">
        <f>'E3-residential data'!K120</f>
        <v>5.7388679140725502E-3</v>
      </c>
      <c r="L50">
        <f>'E3-residential data'!L120</f>
        <v>5.6721720616800001E-3</v>
      </c>
      <c r="M50">
        <f>'E3-residential data'!M120</f>
        <v>5.6108523052311897E-3</v>
      </c>
      <c r="N50">
        <f>'E3-residential data'!N120</f>
        <v>5.5536243196160203E-3</v>
      </c>
      <c r="O50">
        <f>'E3-residential data'!O120</f>
        <v>5.50216201643917E-3</v>
      </c>
      <c r="P50">
        <f>'E3-residential data'!P120</f>
        <v>5.4559850120586501E-3</v>
      </c>
      <c r="Q50">
        <f>'E3-residential data'!Q120</f>
        <v>5.41837794188447E-3</v>
      </c>
      <c r="R50">
        <f>'E3-residential data'!R120</f>
        <v>5.38885257676734E-3</v>
      </c>
      <c r="S50">
        <f>'E3-residential data'!S120</f>
        <v>5.3639185043898299E-3</v>
      </c>
      <c r="T50">
        <f>'E3-residential data'!T120</f>
        <v>5.3452544947863697E-3</v>
      </c>
      <c r="U50">
        <f>'E3-residential data'!U120</f>
        <v>5.3316958649543902E-3</v>
      </c>
      <c r="V50">
        <f>'E3-residential data'!V120</f>
        <v>5.3246241728672197E-3</v>
      </c>
      <c r="W50">
        <f>'E3-residential data'!W120</f>
        <v>5.3240174516766799E-3</v>
      </c>
      <c r="X50">
        <f>'E3-residential data'!X120</f>
        <v>5.3281612225972797E-3</v>
      </c>
      <c r="Y50">
        <f>'E3-residential data'!Y120</f>
        <v>5.3359641896464404E-3</v>
      </c>
      <c r="Z50">
        <f>'E3-residential data'!Z120</f>
        <v>5.3475681673394301E-3</v>
      </c>
      <c r="AA50">
        <f>'E3-residential data'!AA120</f>
        <v>5.3618778825217303E-3</v>
      </c>
      <c r="AB50">
        <f>'E3-residential data'!AB120</f>
        <v>5.3781562107202297E-3</v>
      </c>
      <c r="AC50">
        <f>'E3-residential data'!AC120</f>
        <v>5.3957553157038401E-3</v>
      </c>
      <c r="AD50">
        <f>'E3-residential data'!AD120</f>
        <v>5.4140303251352601E-3</v>
      </c>
      <c r="AE50">
        <f>'E3-residential data'!AE120</f>
        <v>5.4324402100736201E-3</v>
      </c>
      <c r="AF50">
        <f>'E3-residential data'!AF120</f>
        <v>5.4508377848818696E-3</v>
      </c>
      <c r="AG50">
        <f>'E3-residential data'!AG120</f>
        <v>5.4691474611639999E-3</v>
      </c>
      <c r="AH50">
        <f>'E3-residential data'!AH120</f>
        <v>5.48718693229386E-3</v>
      </c>
      <c r="AI50">
        <f>'E3-residential data'!AI120</f>
        <v>5.5044179209065803E-3</v>
      </c>
    </row>
    <row r="51" spans="1:35" x14ac:dyDescent="0.45">
      <c r="A51" t="str">
        <f>'E3-residential data'!A121</f>
        <v>Pipeline Gas</v>
      </c>
      <c r="B51">
        <f>'E3-residential data'!B121</f>
        <v>0.233137349951443</v>
      </c>
      <c r="C51">
        <f>'E3-residential data'!C121</f>
        <v>0.22678805828590401</v>
      </c>
      <c r="D51">
        <f>'E3-residential data'!D121</f>
        <v>0.220690431790802</v>
      </c>
      <c r="E51">
        <f>'E3-residential data'!E121</f>
        <v>0.21415639506762099</v>
      </c>
      <c r="F51">
        <f>'E3-residential data'!F121</f>
        <v>0.21098087369903701</v>
      </c>
      <c r="G51">
        <f>'E3-residential data'!G121</f>
        <v>0.20733179581817501</v>
      </c>
      <c r="H51">
        <f>'E3-residential data'!H121</f>
        <v>0.20366583607198099</v>
      </c>
      <c r="I51">
        <f>'E3-residential data'!I121</f>
        <v>0.20007432203818101</v>
      </c>
      <c r="J51">
        <f>'E3-residential data'!J121</f>
        <v>0.19663821296153799</v>
      </c>
      <c r="K51">
        <f>'E3-residential data'!K121</f>
        <v>0.193389127471226</v>
      </c>
      <c r="L51">
        <f>'E3-residential data'!L121</f>
        <v>0.19036067444986299</v>
      </c>
      <c r="M51">
        <f>'E3-residential data'!M121</f>
        <v>0.187528335377492</v>
      </c>
      <c r="N51">
        <f>'E3-residential data'!N121</f>
        <v>0.18484665115861201</v>
      </c>
      <c r="O51">
        <f>'E3-residential data'!O121</f>
        <v>0.182370483335206</v>
      </c>
      <c r="P51">
        <f>'E3-residential data'!P121</f>
        <v>0.18008390535052199</v>
      </c>
      <c r="Q51">
        <f>'E3-residential data'!Q121</f>
        <v>0.17809502981237099</v>
      </c>
      <c r="R51">
        <f>'E3-residential data'!R121</f>
        <v>0.17638603992066201</v>
      </c>
      <c r="S51">
        <f>'E3-residential data'!S121</f>
        <v>0.17483864613188299</v>
      </c>
      <c r="T51">
        <f>'E3-residential data'!T121</f>
        <v>0.173505786994716</v>
      </c>
      <c r="U51">
        <f>'E3-residential data'!U121</f>
        <v>0.17234658020565999</v>
      </c>
      <c r="V51">
        <f>'E3-residential data'!V121</f>
        <v>0.171405190020504</v>
      </c>
      <c r="W51">
        <f>'E3-residential data'!W121</f>
        <v>0.17068031420317301</v>
      </c>
      <c r="X51">
        <f>'E3-residential data'!X121</f>
        <v>0.170115227499193</v>
      </c>
      <c r="Y51">
        <f>'E3-residential data'!Y121</f>
        <v>0.169674816790129</v>
      </c>
      <c r="Z51">
        <f>'E3-residential data'!Z121</f>
        <v>0.16936513794628699</v>
      </c>
      <c r="AA51">
        <f>'E3-residential data'!AA121</f>
        <v>0.16915152778526199</v>
      </c>
      <c r="AB51">
        <f>'E3-residential data'!AB121</f>
        <v>0.16901103590157501</v>
      </c>
      <c r="AC51">
        <f>'E3-residential data'!AC121</f>
        <v>0.16892350966765801</v>
      </c>
      <c r="AD51">
        <f>'E3-residential data'!AD121</f>
        <v>0.16886855197900499</v>
      </c>
      <c r="AE51">
        <f>'E3-residential data'!AE121</f>
        <v>0.16882891394684199</v>
      </c>
      <c r="AF51">
        <f>'E3-residential data'!AF121</f>
        <v>0.16880007776663</v>
      </c>
      <c r="AG51">
        <f>'E3-residential data'!AG121</f>
        <v>0.16877971837935599</v>
      </c>
      <c r="AH51">
        <f>'E3-residential data'!AH121</f>
        <v>0.16876196333808699</v>
      </c>
      <c r="AI51">
        <f>'E3-residential data'!AI121</f>
        <v>0.168729148359758</v>
      </c>
    </row>
    <row r="52" spans="1:35" x14ac:dyDescent="0.45">
      <c r="A52" t="str">
        <f>'E3-residential data'!A122</f>
        <v>Fuel Oil</v>
      </c>
      <c r="B52">
        <f>'E3-residential data'!B122</f>
        <v>0</v>
      </c>
      <c r="C52">
        <f>'E3-residential data'!C122</f>
        <v>0</v>
      </c>
      <c r="D52">
        <f>'E3-residential data'!D122</f>
        <v>0</v>
      </c>
      <c r="E52">
        <f>'E3-residential data'!E122</f>
        <v>0</v>
      </c>
      <c r="F52">
        <f>'E3-residential data'!F122</f>
        <v>0</v>
      </c>
      <c r="G52">
        <f>'E3-residential data'!G122</f>
        <v>0</v>
      </c>
      <c r="H52">
        <f>'E3-residential data'!H122</f>
        <v>0</v>
      </c>
      <c r="I52">
        <f>'E3-residential data'!I122</f>
        <v>0</v>
      </c>
      <c r="J52">
        <f>'E3-residential data'!J122</f>
        <v>0</v>
      </c>
      <c r="K52">
        <f>'E3-residential data'!K122</f>
        <v>0</v>
      </c>
      <c r="L52">
        <f>'E3-residential data'!L122</f>
        <v>0</v>
      </c>
      <c r="M52">
        <f>'E3-residential data'!M122</f>
        <v>0</v>
      </c>
      <c r="N52">
        <f>'E3-residential data'!N122</f>
        <v>0</v>
      </c>
      <c r="O52">
        <f>'E3-residential data'!O122</f>
        <v>0</v>
      </c>
      <c r="P52">
        <f>'E3-residential data'!P122</f>
        <v>0</v>
      </c>
      <c r="Q52">
        <f>'E3-residential data'!Q122</f>
        <v>0</v>
      </c>
      <c r="R52">
        <f>'E3-residential data'!R122</f>
        <v>0</v>
      </c>
      <c r="S52">
        <f>'E3-residential data'!S122</f>
        <v>0</v>
      </c>
      <c r="T52">
        <f>'E3-residential data'!T122</f>
        <v>0</v>
      </c>
      <c r="U52">
        <f>'E3-residential data'!U122</f>
        <v>0</v>
      </c>
      <c r="V52">
        <f>'E3-residential data'!V122</f>
        <v>0</v>
      </c>
      <c r="W52">
        <f>'E3-residential data'!W122</f>
        <v>0</v>
      </c>
      <c r="X52">
        <f>'E3-residential data'!X122</f>
        <v>0</v>
      </c>
      <c r="Y52">
        <f>'E3-residential data'!Y122</f>
        <v>0</v>
      </c>
      <c r="Z52">
        <f>'E3-residential data'!Z122</f>
        <v>0</v>
      </c>
      <c r="AA52">
        <f>'E3-residential data'!AA122</f>
        <v>0</v>
      </c>
      <c r="AB52">
        <f>'E3-residential data'!AB122</f>
        <v>0</v>
      </c>
      <c r="AC52">
        <f>'E3-residential data'!AC122</f>
        <v>0</v>
      </c>
      <c r="AD52">
        <f>'E3-residential data'!AD122</f>
        <v>0</v>
      </c>
      <c r="AE52">
        <f>'E3-residential data'!AE122</f>
        <v>0</v>
      </c>
      <c r="AF52">
        <f>'E3-residential data'!AF122</f>
        <v>0</v>
      </c>
      <c r="AG52">
        <f>'E3-residential data'!AG122</f>
        <v>0</v>
      </c>
      <c r="AH52">
        <f>'E3-residential data'!AH122</f>
        <v>0</v>
      </c>
      <c r="AI52">
        <f>'E3-residential data'!AI122</f>
        <v>0</v>
      </c>
    </row>
    <row r="53" spans="1:35" x14ac:dyDescent="0.45">
      <c r="A53" t="str">
        <f>'E3-residential data'!A123</f>
        <v>LPG</v>
      </c>
      <c r="B53">
        <f>'E3-residential data'!B123</f>
        <v>1.0985318731734601E-2</v>
      </c>
      <c r="C53">
        <f>'E3-residential data'!C123</f>
        <v>1.06920995377968E-2</v>
      </c>
      <c r="D53">
        <f>'E3-residential data'!D123</f>
        <v>1.04184063043059E-2</v>
      </c>
      <c r="E53">
        <f>'E3-residential data'!E123</f>
        <v>1.01367723930393E-2</v>
      </c>
      <c r="F53">
        <f>'E3-residential data'!F123</f>
        <v>1.00291041758861E-2</v>
      </c>
      <c r="G53">
        <f>'E3-residential data'!G123</f>
        <v>9.9100758950907402E-3</v>
      </c>
      <c r="H53">
        <f>'E3-residential data'!H123</f>
        <v>9.7953866808000792E-3</v>
      </c>
      <c r="I53">
        <f>'E3-residential data'!I123</f>
        <v>9.6848308640260505E-3</v>
      </c>
      <c r="J53">
        <f>'E3-residential data'!J123</f>
        <v>9.5803468815274292E-3</v>
      </c>
      <c r="K53">
        <f>'E3-residential data'!K123</f>
        <v>9.4826894631673195E-3</v>
      </c>
      <c r="L53">
        <f>'E3-residential data'!L123</f>
        <v>9.3932346262811592E-3</v>
      </c>
      <c r="M53">
        <f>'E3-residential data'!M123</f>
        <v>9.3105732067910296E-3</v>
      </c>
      <c r="N53">
        <f>'E3-residential data'!N123</f>
        <v>9.2323327442000499E-3</v>
      </c>
      <c r="O53">
        <f>'E3-residential data'!O123</f>
        <v>9.1613204194100697E-3</v>
      </c>
      <c r="P53">
        <f>'E3-residential data'!P123</f>
        <v>9.0968720540444293E-3</v>
      </c>
      <c r="Q53">
        <f>'E3-residential data'!Q123</f>
        <v>9.0447012734796908E-3</v>
      </c>
      <c r="R53">
        <f>'E3-residential data'!R123</f>
        <v>9.0042445714964402E-3</v>
      </c>
      <c r="S53">
        <f>'E3-residential data'!S123</f>
        <v>8.9698982654623505E-3</v>
      </c>
      <c r="T53">
        <f>'E3-residential data'!T123</f>
        <v>8.9447174666781402E-3</v>
      </c>
      <c r="U53">
        <f>'E3-residential data'!U123</f>
        <v>8.9269573889070499E-3</v>
      </c>
      <c r="V53">
        <f>'E3-residential data'!V123</f>
        <v>8.9191124253356902E-3</v>
      </c>
      <c r="W53">
        <f>'E3-residential data'!W123</f>
        <v>8.9212990353676001E-3</v>
      </c>
      <c r="X53">
        <f>'E3-residential data'!X123</f>
        <v>8.9307636110337006E-3</v>
      </c>
      <c r="Y53">
        <f>'E3-residential data'!Y123</f>
        <v>8.9457899315898894E-3</v>
      </c>
      <c r="Z53">
        <f>'E3-residential data'!Z123</f>
        <v>8.96671707242753E-3</v>
      </c>
      <c r="AA53">
        <f>'E3-residential data'!AA123</f>
        <v>8.9917996299122595E-3</v>
      </c>
      <c r="AB53">
        <f>'E3-residential data'!AB123</f>
        <v>9.0198800383307198E-3</v>
      </c>
      <c r="AC53">
        <f>'E3-residential data'!AC123</f>
        <v>9.0499434606689695E-3</v>
      </c>
      <c r="AD53">
        <f>'E3-residential data'!AD123</f>
        <v>9.0809674008731703E-3</v>
      </c>
      <c r="AE53">
        <f>'E3-residential data'!AE123</f>
        <v>9.1120927113854406E-3</v>
      </c>
      <c r="AF53">
        <f>'E3-residential data'!AF123</f>
        <v>9.1431097194699697E-3</v>
      </c>
      <c r="AG53">
        <f>'E3-residential data'!AG123</f>
        <v>9.1739190842410195E-3</v>
      </c>
      <c r="AH53">
        <f>'E3-residential data'!AH123</f>
        <v>9.2042371437084502E-3</v>
      </c>
      <c r="AI53">
        <f>'E3-residential data'!AI123</f>
        <v>9.2331750576616495E-3</v>
      </c>
    </row>
    <row r="54" spans="1:35" x14ac:dyDescent="0.45">
      <c r="A54" t="str">
        <f>'E3-residential data'!A124</f>
        <v>Kerosene</v>
      </c>
      <c r="B54">
        <f>'E3-residential data'!B124</f>
        <v>0</v>
      </c>
      <c r="C54">
        <f>'E3-residential data'!C124</f>
        <v>0</v>
      </c>
      <c r="D54">
        <f>'E3-residential data'!D124</f>
        <v>0</v>
      </c>
      <c r="E54">
        <f>'E3-residential data'!E124</f>
        <v>0</v>
      </c>
      <c r="F54">
        <f>'E3-residential data'!F124</f>
        <v>0</v>
      </c>
      <c r="G54">
        <f>'E3-residential data'!G124</f>
        <v>0</v>
      </c>
      <c r="H54">
        <f>'E3-residential data'!H124</f>
        <v>0</v>
      </c>
      <c r="I54">
        <f>'E3-residential data'!I124</f>
        <v>0</v>
      </c>
      <c r="J54">
        <f>'E3-residential data'!J124</f>
        <v>0</v>
      </c>
      <c r="K54">
        <f>'E3-residential data'!K124</f>
        <v>0</v>
      </c>
      <c r="L54">
        <f>'E3-residential data'!L124</f>
        <v>0</v>
      </c>
      <c r="M54">
        <f>'E3-residential data'!M124</f>
        <v>0</v>
      </c>
      <c r="N54">
        <f>'E3-residential data'!N124</f>
        <v>0</v>
      </c>
      <c r="O54">
        <f>'E3-residential data'!O124</f>
        <v>0</v>
      </c>
      <c r="P54">
        <f>'E3-residential data'!P124</f>
        <v>0</v>
      </c>
      <c r="Q54">
        <f>'E3-residential data'!Q124</f>
        <v>0</v>
      </c>
      <c r="R54">
        <f>'E3-residential data'!R124</f>
        <v>0</v>
      </c>
      <c r="S54">
        <f>'E3-residential data'!S124</f>
        <v>0</v>
      </c>
      <c r="T54">
        <f>'E3-residential data'!T124</f>
        <v>0</v>
      </c>
      <c r="U54">
        <f>'E3-residential data'!U124</f>
        <v>0</v>
      </c>
      <c r="V54">
        <f>'E3-residential data'!V124</f>
        <v>0</v>
      </c>
      <c r="W54">
        <f>'E3-residential data'!W124</f>
        <v>0</v>
      </c>
      <c r="X54">
        <f>'E3-residential data'!X124</f>
        <v>0</v>
      </c>
      <c r="Y54">
        <f>'E3-residential data'!Y124</f>
        <v>0</v>
      </c>
      <c r="Z54">
        <f>'E3-residential data'!Z124</f>
        <v>0</v>
      </c>
      <c r="AA54">
        <f>'E3-residential data'!AA124</f>
        <v>0</v>
      </c>
      <c r="AB54">
        <f>'E3-residential data'!AB124</f>
        <v>0</v>
      </c>
      <c r="AC54">
        <f>'E3-residential data'!AC124</f>
        <v>0</v>
      </c>
      <c r="AD54">
        <f>'E3-residential data'!AD124</f>
        <v>0</v>
      </c>
      <c r="AE54">
        <f>'E3-residential data'!AE124</f>
        <v>0</v>
      </c>
      <c r="AF54">
        <f>'E3-residential data'!AF124</f>
        <v>0</v>
      </c>
      <c r="AG54">
        <f>'E3-residential data'!AG124</f>
        <v>0</v>
      </c>
      <c r="AH54">
        <f>'E3-residential data'!AH124</f>
        <v>0</v>
      </c>
      <c r="AI54">
        <f>'E3-residential data'!AI124</f>
        <v>0</v>
      </c>
    </row>
    <row r="55" spans="1:35" x14ac:dyDescent="0.45">
      <c r="A55" t="str">
        <f>'E3-residential data'!A125</f>
        <v>Wood</v>
      </c>
      <c r="B55">
        <f>'E3-residential data'!B125</f>
        <v>0</v>
      </c>
      <c r="C55">
        <f>'E3-residential data'!C125</f>
        <v>0</v>
      </c>
      <c r="D55">
        <f>'E3-residential data'!D125</f>
        <v>0</v>
      </c>
      <c r="E55">
        <f>'E3-residential data'!E125</f>
        <v>0</v>
      </c>
      <c r="F55">
        <f>'E3-residential data'!F125</f>
        <v>0</v>
      </c>
      <c r="G55">
        <f>'E3-residential data'!G125</f>
        <v>0</v>
      </c>
      <c r="H55">
        <f>'E3-residential data'!H125</f>
        <v>0</v>
      </c>
      <c r="I55">
        <f>'E3-residential data'!I125</f>
        <v>0</v>
      </c>
      <c r="J55">
        <f>'E3-residential data'!J125</f>
        <v>0</v>
      </c>
      <c r="K55">
        <f>'E3-residential data'!K125</f>
        <v>0</v>
      </c>
      <c r="L55">
        <f>'E3-residential data'!L125</f>
        <v>0</v>
      </c>
      <c r="M55">
        <f>'E3-residential data'!M125</f>
        <v>0</v>
      </c>
      <c r="N55">
        <f>'E3-residential data'!N125</f>
        <v>0</v>
      </c>
      <c r="O55">
        <f>'E3-residential data'!O125</f>
        <v>0</v>
      </c>
      <c r="P55">
        <f>'E3-residential data'!P125</f>
        <v>0</v>
      </c>
      <c r="Q55">
        <f>'E3-residential data'!Q125</f>
        <v>0</v>
      </c>
      <c r="R55">
        <f>'E3-residential data'!R125</f>
        <v>0</v>
      </c>
      <c r="S55">
        <f>'E3-residential data'!S125</f>
        <v>0</v>
      </c>
      <c r="T55">
        <f>'E3-residential data'!T125</f>
        <v>0</v>
      </c>
      <c r="U55">
        <f>'E3-residential data'!U125</f>
        <v>0</v>
      </c>
      <c r="V55">
        <f>'E3-residential data'!V125</f>
        <v>0</v>
      </c>
      <c r="W55">
        <f>'E3-residential data'!W125</f>
        <v>0</v>
      </c>
      <c r="X55">
        <f>'E3-residential data'!X125</f>
        <v>0</v>
      </c>
      <c r="Y55">
        <f>'E3-residential data'!Y125</f>
        <v>0</v>
      </c>
      <c r="Z55">
        <f>'E3-residential data'!Z125</f>
        <v>0</v>
      </c>
      <c r="AA55">
        <f>'E3-residential data'!AA125</f>
        <v>0</v>
      </c>
      <c r="AB55">
        <f>'E3-residential data'!AB125</f>
        <v>0</v>
      </c>
      <c r="AC55">
        <f>'E3-residential data'!AC125</f>
        <v>0</v>
      </c>
      <c r="AD55">
        <f>'E3-residential data'!AD125</f>
        <v>0</v>
      </c>
      <c r="AE55">
        <f>'E3-residential data'!AE125</f>
        <v>0</v>
      </c>
      <c r="AF55">
        <f>'E3-residential data'!AF125</f>
        <v>0</v>
      </c>
      <c r="AG55">
        <f>'E3-residential data'!AG125</f>
        <v>0</v>
      </c>
      <c r="AH55">
        <f>'E3-residential data'!AH125</f>
        <v>0</v>
      </c>
      <c r="AI55">
        <f>'E3-residential data'!AI125</f>
        <v>0</v>
      </c>
    </row>
    <row r="56" spans="1:35" x14ac:dyDescent="0.45">
      <c r="A56" t="str">
        <f>'E3-residential data'!A126</f>
        <v>Waste Heat</v>
      </c>
      <c r="B56">
        <f>'E3-residential data'!B126</f>
        <v>0</v>
      </c>
      <c r="C56">
        <f>'E3-residential data'!C126</f>
        <v>0</v>
      </c>
      <c r="D56">
        <f>'E3-residential data'!D126</f>
        <v>0</v>
      </c>
      <c r="E56">
        <f>'E3-residential data'!E126</f>
        <v>0</v>
      </c>
      <c r="F56">
        <f>'E3-residential data'!F126</f>
        <v>0</v>
      </c>
      <c r="G56">
        <f>'E3-residential data'!G126</f>
        <v>0</v>
      </c>
      <c r="H56">
        <f>'E3-residential data'!H126</f>
        <v>0</v>
      </c>
      <c r="I56">
        <f>'E3-residential data'!I126</f>
        <v>0</v>
      </c>
      <c r="J56">
        <f>'E3-residential data'!J126</f>
        <v>0</v>
      </c>
      <c r="K56">
        <f>'E3-residential data'!K126</f>
        <v>0</v>
      </c>
      <c r="L56">
        <f>'E3-residential data'!L126</f>
        <v>0</v>
      </c>
      <c r="M56">
        <f>'E3-residential data'!M126</f>
        <v>0</v>
      </c>
      <c r="N56">
        <f>'E3-residential data'!N126</f>
        <v>0</v>
      </c>
      <c r="O56">
        <f>'E3-residential data'!O126</f>
        <v>0</v>
      </c>
      <c r="P56">
        <f>'E3-residential data'!P126</f>
        <v>0</v>
      </c>
      <c r="Q56">
        <f>'E3-residential data'!Q126</f>
        <v>0</v>
      </c>
      <c r="R56">
        <f>'E3-residential data'!R126</f>
        <v>0</v>
      </c>
      <c r="S56">
        <f>'E3-residential data'!S126</f>
        <v>0</v>
      </c>
      <c r="T56">
        <f>'E3-residential data'!T126</f>
        <v>0</v>
      </c>
      <c r="U56">
        <f>'E3-residential data'!U126</f>
        <v>0</v>
      </c>
      <c r="V56">
        <f>'E3-residential data'!V126</f>
        <v>0</v>
      </c>
      <c r="W56">
        <f>'E3-residential data'!W126</f>
        <v>0</v>
      </c>
      <c r="X56">
        <f>'E3-residential data'!X126</f>
        <v>0</v>
      </c>
      <c r="Y56">
        <f>'E3-residential data'!Y126</f>
        <v>0</v>
      </c>
      <c r="Z56">
        <f>'E3-residential data'!Z126</f>
        <v>0</v>
      </c>
      <c r="AA56">
        <f>'E3-residential data'!AA126</f>
        <v>0</v>
      </c>
      <c r="AB56">
        <f>'E3-residential data'!AB126</f>
        <v>0</v>
      </c>
      <c r="AC56">
        <f>'E3-residential data'!AC126</f>
        <v>0</v>
      </c>
      <c r="AD56">
        <f>'E3-residential data'!AD126</f>
        <v>0</v>
      </c>
      <c r="AE56">
        <f>'E3-residential data'!AE126</f>
        <v>0</v>
      </c>
      <c r="AF56">
        <f>'E3-residential data'!AF126</f>
        <v>0</v>
      </c>
      <c r="AG56">
        <f>'E3-residential data'!AG126</f>
        <v>0</v>
      </c>
      <c r="AH56">
        <f>'E3-residential data'!AH126</f>
        <v>0</v>
      </c>
      <c r="AI56">
        <f>'E3-residential data'!AI126</f>
        <v>0</v>
      </c>
    </row>
    <row r="57" spans="1:35" x14ac:dyDescent="0.45">
      <c r="A57" t="str">
        <f>'E3-residential data'!A127</f>
        <v>None</v>
      </c>
      <c r="B57">
        <f>'E3-residential data'!B127</f>
        <v>0</v>
      </c>
      <c r="C57">
        <f>'E3-residential data'!C127</f>
        <v>0</v>
      </c>
      <c r="D57">
        <f>'E3-residential data'!D127</f>
        <v>0</v>
      </c>
      <c r="E57">
        <f>'E3-residential data'!E127</f>
        <v>0</v>
      </c>
      <c r="F57">
        <f>'E3-residential data'!F127</f>
        <v>0</v>
      </c>
      <c r="G57">
        <f>'E3-residential data'!G127</f>
        <v>0</v>
      </c>
      <c r="H57">
        <f>'E3-residential data'!H127</f>
        <v>0</v>
      </c>
      <c r="I57">
        <f>'E3-residential data'!I127</f>
        <v>0</v>
      </c>
      <c r="J57">
        <f>'E3-residential data'!J127</f>
        <v>0</v>
      </c>
      <c r="K57">
        <f>'E3-residential data'!K127</f>
        <v>0</v>
      </c>
      <c r="L57">
        <f>'E3-residential data'!L127</f>
        <v>0</v>
      </c>
      <c r="M57">
        <f>'E3-residential data'!M127</f>
        <v>0</v>
      </c>
      <c r="N57">
        <f>'E3-residential data'!N127</f>
        <v>0</v>
      </c>
      <c r="O57">
        <f>'E3-residential data'!O127</f>
        <v>0</v>
      </c>
      <c r="P57">
        <f>'E3-residential data'!P127</f>
        <v>0</v>
      </c>
      <c r="Q57">
        <f>'E3-residential data'!Q127</f>
        <v>0</v>
      </c>
      <c r="R57">
        <f>'E3-residential data'!R127</f>
        <v>0</v>
      </c>
      <c r="S57">
        <f>'E3-residential data'!S127</f>
        <v>0</v>
      </c>
      <c r="T57">
        <f>'E3-residential data'!T127</f>
        <v>0</v>
      </c>
      <c r="U57">
        <f>'E3-residential data'!U127</f>
        <v>0</v>
      </c>
      <c r="V57">
        <f>'E3-residential data'!V127</f>
        <v>0</v>
      </c>
      <c r="W57">
        <f>'E3-residential data'!W127</f>
        <v>0</v>
      </c>
      <c r="X57">
        <f>'E3-residential data'!X127</f>
        <v>0</v>
      </c>
      <c r="Y57">
        <f>'E3-residential data'!Y127</f>
        <v>0</v>
      </c>
      <c r="Z57">
        <f>'E3-residential data'!Z127</f>
        <v>0</v>
      </c>
      <c r="AA57">
        <f>'E3-residential data'!AA127</f>
        <v>0</v>
      </c>
      <c r="AB57">
        <f>'E3-residential data'!AB127</f>
        <v>0</v>
      </c>
      <c r="AC57">
        <f>'E3-residential data'!AC127</f>
        <v>0</v>
      </c>
      <c r="AD57">
        <f>'E3-residential data'!AD127</f>
        <v>0</v>
      </c>
      <c r="AE57">
        <f>'E3-residential data'!AE127</f>
        <v>0</v>
      </c>
      <c r="AF57">
        <f>'E3-residential data'!AF127</f>
        <v>0</v>
      </c>
      <c r="AG57">
        <f>'E3-residential data'!AG127</f>
        <v>0</v>
      </c>
      <c r="AH57">
        <f>'E3-residential data'!AH127</f>
        <v>0</v>
      </c>
      <c r="AI57">
        <f>'E3-residential data'!AI127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21C0-9E64-4C73-91B0-3FDBE29CE386}">
  <sheetPr codeName="Sheet7"/>
  <dimension ref="A1:AI39"/>
  <sheetViews>
    <sheetView zoomScale="85" zoomScaleNormal="85" workbookViewId="0"/>
  </sheetViews>
  <sheetFormatPr defaultRowHeight="14.25" x14ac:dyDescent="0.45"/>
  <cols>
    <col min="1" max="1" width="33.73046875" customWidth="1"/>
    <col min="2" max="2" width="11.796875" bestFit="1" customWidth="1"/>
  </cols>
  <sheetData>
    <row r="1" spans="1:35" x14ac:dyDescent="0.45">
      <c r="A1" t="s">
        <v>74</v>
      </c>
    </row>
    <row r="2" spans="1:35" x14ac:dyDescent="0.45">
      <c r="A2" t="s">
        <v>71</v>
      </c>
      <c r="B2">
        <f>About!$B$34</f>
        <v>947817120000000</v>
      </c>
    </row>
    <row r="3" spans="1:35" x14ac:dyDescent="0.45">
      <c r="A3" t="s">
        <v>465</v>
      </c>
    </row>
    <row r="5" spans="1:35" x14ac:dyDescent="0.45">
      <c r="B5" s="1">
        <f>'E3-commercial data'!B6</f>
        <v>2017</v>
      </c>
      <c r="C5" s="1">
        <f>'E3-commercial data'!C6</f>
        <v>2018</v>
      </c>
      <c r="D5" s="1">
        <f>'E3-commercial data'!D6</f>
        <v>2019</v>
      </c>
      <c r="E5" s="1">
        <f>'E3-commercial data'!E6</f>
        <v>2020</v>
      </c>
      <c r="F5" s="1">
        <f>'E3-commercial data'!F6</f>
        <v>2021</v>
      </c>
      <c r="G5" s="1">
        <f>'E3-commercial data'!G6</f>
        <v>2022</v>
      </c>
      <c r="H5" s="1">
        <f>'E3-commercial data'!H6</f>
        <v>2023</v>
      </c>
      <c r="I5" s="1">
        <f>'E3-commercial data'!I6</f>
        <v>2024</v>
      </c>
      <c r="J5" s="1">
        <f>'E3-commercial data'!J6</f>
        <v>2025</v>
      </c>
      <c r="K5" s="1">
        <f>'E3-commercial data'!K6</f>
        <v>2026</v>
      </c>
      <c r="L5" s="1">
        <f>'E3-commercial data'!L6</f>
        <v>2027</v>
      </c>
      <c r="M5" s="1">
        <f>'E3-commercial data'!M6</f>
        <v>2028</v>
      </c>
      <c r="N5" s="1">
        <f>'E3-commercial data'!N6</f>
        <v>2029</v>
      </c>
      <c r="O5" s="1">
        <f>'E3-commercial data'!O6</f>
        <v>2030</v>
      </c>
      <c r="P5" s="1">
        <f>'E3-commercial data'!P6</f>
        <v>2031</v>
      </c>
      <c r="Q5" s="1">
        <f>'E3-commercial data'!Q6</f>
        <v>2032</v>
      </c>
      <c r="R5" s="1">
        <f>'E3-commercial data'!R6</f>
        <v>2033</v>
      </c>
      <c r="S5" s="1">
        <f>'E3-commercial data'!S6</f>
        <v>2034</v>
      </c>
      <c r="T5" s="1">
        <f>'E3-commercial data'!T6</f>
        <v>2035</v>
      </c>
      <c r="U5" s="1">
        <f>'E3-commercial data'!U6</f>
        <v>2036</v>
      </c>
      <c r="V5" s="1">
        <f>'E3-commercial data'!V6</f>
        <v>2037</v>
      </c>
      <c r="W5" s="1">
        <f>'E3-commercial data'!W6</f>
        <v>2038</v>
      </c>
      <c r="X5" s="1">
        <f>'E3-commercial data'!X6</f>
        <v>2039</v>
      </c>
      <c r="Y5" s="1">
        <f>'E3-commercial data'!Y6</f>
        <v>2040</v>
      </c>
      <c r="Z5" s="1">
        <f>'E3-commercial data'!Z6</f>
        <v>2041</v>
      </c>
      <c r="AA5" s="1">
        <f>'E3-commercial data'!AA6</f>
        <v>2042</v>
      </c>
      <c r="AB5" s="1">
        <f>'E3-commercial data'!AB6</f>
        <v>2043</v>
      </c>
      <c r="AC5" s="1">
        <f>'E3-commercial data'!AC6</f>
        <v>2044</v>
      </c>
      <c r="AD5" s="1">
        <f>'E3-commercial data'!AD6</f>
        <v>2045</v>
      </c>
      <c r="AE5" s="1">
        <f>'E3-commercial data'!AE6</f>
        <v>2046</v>
      </c>
      <c r="AF5" s="1">
        <f>'E3-commercial data'!AF6</f>
        <v>2047</v>
      </c>
      <c r="AG5" s="1">
        <f>'E3-commercial data'!AG6</f>
        <v>2048</v>
      </c>
      <c r="AH5" s="1">
        <f>'E3-commercial data'!AH6</f>
        <v>2049</v>
      </c>
      <c r="AI5" s="1">
        <f>'E3-commercial data'!AI6</f>
        <v>2050</v>
      </c>
    </row>
    <row r="6" spans="1:35" x14ac:dyDescent="0.45">
      <c r="A6" s="12" t="str">
        <f>'E3-commercial data'!A7</f>
        <v>Electricity</v>
      </c>
    </row>
    <row r="7" spans="1:35" x14ac:dyDescent="0.45">
      <c r="A7" s="38" t="str">
        <f>'E3-commercial data'!A8</f>
        <v>Commercial Water Heating</v>
      </c>
      <c r="B7">
        <f>'E3-commercial data'!B8*$B$2</f>
        <v>4582445864662.792</v>
      </c>
      <c r="C7">
        <f>'E3-commercial data'!C8*$B$2</f>
        <v>4603615504482.4775</v>
      </c>
      <c r="D7">
        <f>'E3-commercial data'!D8*$B$2</f>
        <v>4617422082578.8037</v>
      </c>
      <c r="E7">
        <f>'E3-commercial data'!E8*$B$2</f>
        <v>4623331684660.4912</v>
      </c>
      <c r="F7">
        <f>'E3-commercial data'!F8*$B$2</f>
        <v>4623756875665.0596</v>
      </c>
      <c r="G7">
        <f>'E3-commercial data'!G8*$B$2</f>
        <v>4616975984971.1035</v>
      </c>
      <c r="H7">
        <f>'E3-commercial data'!H8*$B$2</f>
        <v>4600092548519.9648</v>
      </c>
      <c r="I7">
        <f>'E3-commercial data'!I8*$B$2</f>
        <v>4567262193125.4766</v>
      </c>
      <c r="J7">
        <f>'E3-commercial data'!J8*$B$2</f>
        <v>4562213471933.123</v>
      </c>
      <c r="K7">
        <f>'E3-commercial data'!K8*$B$2</f>
        <v>4525650020260.4443</v>
      </c>
      <c r="L7">
        <f>'E3-commercial data'!L8*$B$2</f>
        <v>4452100417600.4072</v>
      </c>
      <c r="M7">
        <f>'E3-commercial data'!M8*$B$2</f>
        <v>4343176555347.3989</v>
      </c>
      <c r="N7">
        <f>'E3-commercial data'!N8*$B$2</f>
        <v>4208096456926.0884</v>
      </c>
      <c r="O7">
        <f>'E3-commercial data'!O8*$B$2</f>
        <v>4059588674742.6948</v>
      </c>
      <c r="P7">
        <f>'E3-commercial data'!P8*$B$2</f>
        <v>3908975589857.3174</v>
      </c>
      <c r="Q7">
        <f>'E3-commercial data'!Q8*$B$2</f>
        <v>3763896596390.4839</v>
      </c>
      <c r="R7">
        <f>'E3-commercial data'!R8*$B$2</f>
        <v>3628521152826.9019</v>
      </c>
      <c r="S7">
        <f>'E3-commercial data'!S8*$B$2</f>
        <v>3504707952298.771</v>
      </c>
      <c r="T7">
        <f>'E3-commercial data'!T8*$B$2</f>
        <v>3392929960432.125</v>
      </c>
      <c r="U7">
        <f>'E3-commercial data'!U8*$B$2</f>
        <v>3293055377185.6597</v>
      </c>
      <c r="V7">
        <f>'E3-commercial data'!V8*$B$2</f>
        <v>3204652907914.9058</v>
      </c>
      <c r="W7">
        <f>'E3-commercial data'!W8*$B$2</f>
        <v>3127219446385.7197</v>
      </c>
      <c r="X7">
        <f>'E3-commercial data'!X8*$B$2</f>
        <v>3060244134606.5698</v>
      </c>
      <c r="Y7">
        <f>'E3-commercial data'!Y8*$B$2</f>
        <v>3003201476550.4546</v>
      </c>
      <c r="Z7">
        <f>'E3-commercial data'!Z8*$B$2</f>
        <v>2955520177283.269</v>
      </c>
      <c r="AA7">
        <f>'E3-commercial data'!AA8*$B$2</f>
        <v>2916585876289.2378</v>
      </c>
      <c r="AB7">
        <f>'E3-commercial data'!AB8*$B$2</f>
        <v>2885683519710.4292</v>
      </c>
      <c r="AC7">
        <f>'E3-commercial data'!AC8*$B$2</f>
        <v>2862037001124.8975</v>
      </c>
      <c r="AD7">
        <f>'E3-commercial data'!AD8*$B$2</f>
        <v>2844799267085.6753</v>
      </c>
      <c r="AE7">
        <f>'E3-commercial data'!AE8*$B$2</f>
        <v>2833098320690.9775</v>
      </c>
      <c r="AF7">
        <f>'E3-commercial data'!AF8*$B$2</f>
        <v>2826070081238.8813</v>
      </c>
      <c r="AG7">
        <f>'E3-commercial data'!AG8*$B$2</f>
        <v>2822904867941.7813</v>
      </c>
      <c r="AH7">
        <f>'E3-commercial data'!AH8*$B$2</f>
        <v>2822877609515.6807</v>
      </c>
      <c r="AI7">
        <f>'E3-commercial data'!AI8*$B$2</f>
        <v>2825374262874.4468</v>
      </c>
    </row>
    <row r="8" spans="1:35" x14ac:dyDescent="0.45">
      <c r="A8" s="38" t="str">
        <f>'E3-commercial data'!A9</f>
        <v>Commercial Space Heating</v>
      </c>
      <c r="B8">
        <f>'E3-commercial data'!B9*$B$2</f>
        <v>5025336833623.4961</v>
      </c>
      <c r="C8">
        <f>'E3-commercial data'!C9*$B$2</f>
        <v>5076796416774.6904</v>
      </c>
      <c r="D8">
        <f>'E3-commercial data'!D9*$B$2</f>
        <v>5121878332252.5889</v>
      </c>
      <c r="E8">
        <f>'E3-commercial data'!E9*$B$2</f>
        <v>5120527234315.9355</v>
      </c>
      <c r="F8">
        <f>'E3-commercial data'!F9*$B$2</f>
        <v>5078685772529.0713</v>
      </c>
      <c r="G8">
        <f>'E3-commercial data'!G9*$B$2</f>
        <v>5000226181204.0518</v>
      </c>
      <c r="H8">
        <f>'E3-commercial data'!H9*$B$2</f>
        <v>4890357390086.666</v>
      </c>
      <c r="I8">
        <f>'E3-commercial data'!I9*$B$2</f>
        <v>4754593612009.9424</v>
      </c>
      <c r="J8">
        <f>'E3-commercial data'!J9*$B$2</f>
        <v>4623242947800.9814</v>
      </c>
      <c r="K8">
        <f>'E3-commercial data'!K9*$B$2</f>
        <v>4476113809194.5195</v>
      </c>
      <c r="L8">
        <f>'E3-commercial data'!L9*$B$2</f>
        <v>4318214320613.6704</v>
      </c>
      <c r="M8">
        <f>'E3-commercial data'!M9*$B$2</f>
        <v>4153785967773.5337</v>
      </c>
      <c r="N8">
        <f>'E3-commercial data'!N9*$B$2</f>
        <v>3986245332562.0317</v>
      </c>
      <c r="O8">
        <f>'E3-commercial data'!O9*$B$2</f>
        <v>3818189212025.7769</v>
      </c>
      <c r="P8">
        <f>'E3-commercial data'!P9*$B$2</f>
        <v>3651655662890.3447</v>
      </c>
      <c r="Q8">
        <f>'E3-commercial data'!Q9*$B$2</f>
        <v>3488242186140.4043</v>
      </c>
      <c r="R8">
        <f>'E3-commercial data'!R9*$B$2</f>
        <v>3329338703647.7451</v>
      </c>
      <c r="S8">
        <f>'E3-commercial data'!S9*$B$2</f>
        <v>3176152327467.5405</v>
      </c>
      <c r="T8">
        <f>'E3-commercial data'!T9*$B$2</f>
        <v>3029802190147.7764</v>
      </c>
      <c r="U8">
        <f>'E3-commercial data'!U9*$B$2</f>
        <v>2901631824308.3833</v>
      </c>
      <c r="V8">
        <f>'E3-commercial data'!V9*$B$2</f>
        <v>2789279323316.6567</v>
      </c>
      <c r="W8">
        <f>'E3-commercial data'!W9*$B$2</f>
        <v>2690912463301.6426</v>
      </c>
      <c r="X8">
        <f>'E3-commercial data'!X9*$B$2</f>
        <v>2605035958762.9941</v>
      </c>
      <c r="Y8">
        <f>'E3-commercial data'!Y9*$B$2</f>
        <v>2530395616410.1128</v>
      </c>
      <c r="Z8">
        <f>'E3-commercial data'!Z9*$B$2</f>
        <v>2465874380322.5146</v>
      </c>
      <c r="AA8">
        <f>'E3-commercial data'!AA9*$B$2</f>
        <v>2410499569118.3447</v>
      </c>
      <c r="AB8">
        <f>'E3-commercial data'!AB9*$B$2</f>
        <v>2363398632578.1904</v>
      </c>
      <c r="AC8">
        <f>'E3-commercial data'!AC9*$B$2</f>
        <v>2323794631164.9717</v>
      </c>
      <c r="AD8">
        <f>'E3-commercial data'!AD9*$B$2</f>
        <v>2290983414137.3696</v>
      </c>
      <c r="AE8">
        <f>'E3-commercial data'!AE9*$B$2</f>
        <v>2264352475555.3608</v>
      </c>
      <c r="AF8">
        <f>'E3-commercial data'!AF9*$B$2</f>
        <v>2243335165475.895</v>
      </c>
      <c r="AG8">
        <f>'E3-commercial data'!AG9*$B$2</f>
        <v>2227424710659.9102</v>
      </c>
      <c r="AH8">
        <f>'E3-commercial data'!AH9*$B$2</f>
        <v>2216154632326.5767</v>
      </c>
      <c r="AI8">
        <f>'E3-commercial data'!AI9*$B$2</f>
        <v>2209078846438.0913</v>
      </c>
    </row>
    <row r="9" spans="1:35" x14ac:dyDescent="0.45">
      <c r="A9" s="38" t="str">
        <f>'E3-commercial data'!A10</f>
        <v>Commercial Air Conditioning</v>
      </c>
      <c r="B9">
        <f>'E3-commercial data'!B10*$B$2</f>
        <v>80079016836591.234</v>
      </c>
      <c r="C9">
        <f>'E3-commercial data'!C10*$B$2</f>
        <v>79978921936256.953</v>
      </c>
      <c r="D9">
        <f>'E3-commercial data'!D10*$B$2</f>
        <v>79700051173302.469</v>
      </c>
      <c r="E9">
        <f>'E3-commercial data'!E10*$B$2</f>
        <v>79202624507202.984</v>
      </c>
      <c r="F9">
        <f>'E3-commercial data'!F10*$B$2</f>
        <v>78550915890326.234</v>
      </c>
      <c r="G9">
        <f>'E3-commercial data'!G10*$B$2</f>
        <v>77808431953778.484</v>
      </c>
      <c r="H9">
        <f>'E3-commercial data'!H10*$B$2</f>
        <v>77063113535447.984</v>
      </c>
      <c r="I9">
        <f>'E3-commercial data'!I10*$B$2</f>
        <v>76357141196235.688</v>
      </c>
      <c r="J9">
        <f>'E3-commercial data'!J10*$B$2</f>
        <v>76110591965090.188</v>
      </c>
      <c r="K9">
        <f>'E3-commercial data'!K10*$B$2</f>
        <v>75921779175426.547</v>
      </c>
      <c r="L9">
        <f>'E3-commercial data'!L10*$B$2</f>
        <v>75787276386869.234</v>
      </c>
      <c r="M9">
        <f>'E3-commercial data'!M10*$B$2</f>
        <v>75701752582256.328</v>
      </c>
      <c r="N9">
        <f>'E3-commercial data'!N10*$B$2</f>
        <v>75660297130600.453</v>
      </c>
      <c r="O9">
        <f>'E3-commercial data'!O10*$B$2</f>
        <v>75661878547201.578</v>
      </c>
      <c r="P9">
        <f>'E3-commercial data'!P10*$B$2</f>
        <v>75705681115700.641</v>
      </c>
      <c r="Q9">
        <f>'E3-commercial data'!Q10*$B$2</f>
        <v>75793089218548.953</v>
      </c>
      <c r="R9">
        <f>'E3-commercial data'!R10*$B$2</f>
        <v>75927303901801.531</v>
      </c>
      <c r="S9">
        <f>'E3-commercial data'!S10*$B$2</f>
        <v>76112315297912.703</v>
      </c>
      <c r="T9">
        <f>'E3-commercial data'!T10*$B$2</f>
        <v>76352093489267.359</v>
      </c>
      <c r="U9">
        <f>'E3-commercial data'!U10*$B$2</f>
        <v>76649431391421.328</v>
      </c>
      <c r="V9">
        <f>'E3-commercial data'!V10*$B$2</f>
        <v>77005560805098.094</v>
      </c>
      <c r="W9">
        <f>'E3-commercial data'!W10*$B$2</f>
        <v>77419657368774.453</v>
      </c>
      <c r="X9">
        <f>'E3-commercial data'!X10*$B$2</f>
        <v>77889079251945.266</v>
      </c>
      <c r="Y9">
        <f>'E3-commercial data'!Y10*$B$2</f>
        <v>78409566465554.672</v>
      </c>
      <c r="Z9">
        <f>'E3-commercial data'!Z10*$B$2</f>
        <v>78975823007284.594</v>
      </c>
      <c r="AA9">
        <f>'E3-commercial data'!AA10*$B$2</f>
        <v>79582047093533.922</v>
      </c>
      <c r="AB9">
        <f>'E3-commercial data'!AB10*$B$2</f>
        <v>80222440871756.016</v>
      </c>
      <c r="AC9">
        <f>'E3-commercial data'!AC10*$B$2</f>
        <v>80891552885208.734</v>
      </c>
      <c r="AD9">
        <f>'E3-commercial data'!AD10*$B$2</f>
        <v>81584578069800.203</v>
      </c>
      <c r="AE9">
        <f>'E3-commercial data'!AE10*$B$2</f>
        <v>82297362344735.891</v>
      </c>
      <c r="AF9">
        <f>'E3-commercial data'!AF10*$B$2</f>
        <v>83026441387692.281</v>
      </c>
      <c r="AG9">
        <f>'E3-commercial data'!AG10*$B$2</f>
        <v>83768887023583.359</v>
      </c>
      <c r="AH9">
        <f>'E3-commercial data'!AH10*$B$2</f>
        <v>84522319462436.938</v>
      </c>
      <c r="AI9">
        <f>'E3-commercial data'!AI10*$B$2</f>
        <v>85284756786402.781</v>
      </c>
    </row>
    <row r="10" spans="1:35" x14ac:dyDescent="0.45">
      <c r="A10" s="38" t="str">
        <f>'E3-commercial data'!A11</f>
        <v>Commercial Lighting</v>
      </c>
      <c r="B10">
        <f>'E3-commercial data'!B11*$B$2</f>
        <v>123368829427918.64</v>
      </c>
      <c r="C10">
        <f>'E3-commercial data'!C11*$B$2</f>
        <v>122206317355594.92</v>
      </c>
      <c r="D10">
        <f>'E3-commercial data'!D11*$B$2</f>
        <v>121035034002301.58</v>
      </c>
      <c r="E10">
        <f>'E3-commercial data'!E11*$B$2</f>
        <v>119742282461405.33</v>
      </c>
      <c r="F10">
        <f>'E3-commercial data'!F11*$B$2</f>
        <v>118352745521354.44</v>
      </c>
      <c r="G10">
        <f>'E3-commercial data'!G11*$B$2</f>
        <v>116690401123401.58</v>
      </c>
      <c r="H10">
        <f>'E3-commercial data'!H11*$B$2</f>
        <v>114552788111476.27</v>
      </c>
      <c r="I10">
        <f>'E3-commercial data'!I11*$B$2</f>
        <v>111723300374741.84</v>
      </c>
      <c r="J10">
        <f>'E3-commercial data'!J11*$B$2</f>
        <v>108066653177455.3</v>
      </c>
      <c r="K10">
        <f>'E3-commercial data'!K11*$B$2</f>
        <v>103538486304349.08</v>
      </c>
      <c r="L10">
        <f>'E3-commercial data'!L11*$B$2</f>
        <v>98220176730618.766</v>
      </c>
      <c r="M10">
        <f>'E3-commercial data'!M11*$B$2</f>
        <v>92317187054233.953</v>
      </c>
      <c r="N10">
        <f>'E3-commercial data'!N11*$B$2</f>
        <v>86124736563541.859</v>
      </c>
      <c r="O10">
        <f>'E3-commercial data'!O11*$B$2</f>
        <v>79967347283005.547</v>
      </c>
      <c r="P10">
        <f>'E3-commercial data'!P11*$B$2</f>
        <v>74285773252023.453</v>
      </c>
      <c r="Q10">
        <f>'E3-commercial data'!Q11*$B$2</f>
        <v>69240474421895.469</v>
      </c>
      <c r="R10">
        <f>'E3-commercial data'!R11*$B$2</f>
        <v>64910217185003.711</v>
      </c>
      <c r="S10">
        <f>'E3-commercial data'!S11*$B$2</f>
        <v>61304977154774.148</v>
      </c>
      <c r="T10">
        <f>'E3-commercial data'!T11*$B$2</f>
        <v>58387913747351.758</v>
      </c>
      <c r="U10">
        <f>'E3-commercial data'!U11*$B$2</f>
        <v>56095516054619.758</v>
      </c>
      <c r="V10">
        <f>'E3-commercial data'!V11*$B$2</f>
        <v>54352186730595.383</v>
      </c>
      <c r="W10">
        <f>'E3-commercial data'!W11*$B$2</f>
        <v>53079822889631.281</v>
      </c>
      <c r="X10">
        <f>'E3-commercial data'!X11*$B$2</f>
        <v>52203156784889.641</v>
      </c>
      <c r="Y10">
        <f>'E3-commercial data'!Y11*$B$2</f>
        <v>51652543004931.586</v>
      </c>
      <c r="Z10">
        <f>'E3-commercial data'!Z11*$B$2</f>
        <v>51365276940120.719</v>
      </c>
      <c r="AA10">
        <f>'E3-commercial data'!AA11*$B$2</f>
        <v>51286295845701.391</v>
      </c>
      <c r="AB10">
        <f>'E3-commercial data'!AB11*$B$2</f>
        <v>51368408962804.359</v>
      </c>
      <c r="AC10">
        <f>'E3-commercial data'!AC11*$B$2</f>
        <v>51572215870397.875</v>
      </c>
      <c r="AD10">
        <f>'E3-commercial data'!AD11*$B$2</f>
        <v>51865780149274.18</v>
      </c>
      <c r="AE10">
        <f>'E3-commercial data'!AE11*$B$2</f>
        <v>52224062075314.719</v>
      </c>
      <c r="AF10">
        <f>'E3-commercial data'!AF11*$B$2</f>
        <v>52627904109554.977</v>
      </c>
      <c r="AG10">
        <f>'E3-commercial data'!AG11*$B$2</f>
        <v>53063218384927.852</v>
      </c>
      <c r="AH10">
        <f>'E3-commercial data'!AH11*$B$2</f>
        <v>53519852737908.648</v>
      </c>
      <c r="AI10">
        <f>'E3-commercial data'!AI11*$B$2</f>
        <v>53990709820756.102</v>
      </c>
    </row>
    <row r="11" spans="1:35" x14ac:dyDescent="0.45">
      <c r="A11" s="38" t="str">
        <f>'E3-commercial data'!A12</f>
        <v>Commercial Refrigeration</v>
      </c>
      <c r="B11">
        <f>'E3-commercial data'!B12*$B$2</f>
        <v>28903307793947.422</v>
      </c>
      <c r="C11">
        <f>'E3-commercial data'!C12*$B$2</f>
        <v>29266289683406.059</v>
      </c>
      <c r="D11">
        <f>'E3-commercial data'!D12*$B$2</f>
        <v>29512488844511.223</v>
      </c>
      <c r="E11">
        <f>'E3-commercial data'!E12*$B$2</f>
        <v>29580622673201.641</v>
      </c>
      <c r="F11">
        <f>'E3-commercial data'!F12*$B$2</f>
        <v>29467260966973.051</v>
      </c>
      <c r="G11">
        <f>'E3-commercial data'!G12*$B$2</f>
        <v>29223145127496.613</v>
      </c>
      <c r="H11">
        <f>'E3-commercial data'!H12*$B$2</f>
        <v>28923590577842.492</v>
      </c>
      <c r="I11">
        <f>'E3-commercial data'!I12*$B$2</f>
        <v>28613136763189.617</v>
      </c>
      <c r="J11">
        <f>'E3-commercial data'!J12*$B$2</f>
        <v>28315726729060.09</v>
      </c>
      <c r="K11">
        <f>'E3-commercial data'!K12*$B$2</f>
        <v>28040174475990.309</v>
      </c>
      <c r="L11">
        <f>'E3-commercial data'!L12*$B$2</f>
        <v>27794196611896.434</v>
      </c>
      <c r="M11">
        <f>'E3-commercial data'!M12*$B$2</f>
        <v>27585462408738.074</v>
      </c>
      <c r="N11">
        <f>'E3-commercial data'!N12*$B$2</f>
        <v>27421610921719.105</v>
      </c>
      <c r="O11">
        <f>'E3-commercial data'!O12*$B$2</f>
        <v>27309400626030.137</v>
      </c>
      <c r="P11">
        <f>'E3-commercial data'!P12*$B$2</f>
        <v>27253254903129.953</v>
      </c>
      <c r="Q11">
        <f>'E3-commercial data'!Q12*$B$2</f>
        <v>27254541537925.809</v>
      </c>
      <c r="R11">
        <f>'E3-commercial data'!R12*$B$2</f>
        <v>27311321479941.613</v>
      </c>
      <c r="S11">
        <f>'E3-commercial data'!S12*$B$2</f>
        <v>27418804089085.867</v>
      </c>
      <c r="T11">
        <f>'E3-commercial data'!T12*$B$2</f>
        <v>27570268579946.078</v>
      </c>
      <c r="U11">
        <f>'E3-commercial data'!U12*$B$2</f>
        <v>27758046797020.113</v>
      </c>
      <c r="V11">
        <f>'E3-commercial data'!V12*$B$2</f>
        <v>27974546448442.605</v>
      </c>
      <c r="W11">
        <f>'E3-commercial data'!W12*$B$2</f>
        <v>28212937792200.637</v>
      </c>
      <c r="X11">
        <f>'E3-commercial data'!X12*$B$2</f>
        <v>28467497733573.668</v>
      </c>
      <c r="Y11">
        <f>'E3-commercial data'!Y12*$B$2</f>
        <v>28733689186750.992</v>
      </c>
      <c r="Z11">
        <f>'E3-commercial data'!Z12*$B$2</f>
        <v>29008072598779.293</v>
      </c>
      <c r="AA11">
        <f>'E3-commercial data'!AA12*$B$2</f>
        <v>29288133168491.852</v>
      </c>
      <c r="AB11">
        <f>'E3-commercial data'!AB12*$B$2</f>
        <v>29572089525800.328</v>
      </c>
      <c r="AC11">
        <f>'E3-commercial data'!AC12*$B$2</f>
        <v>29858730116016.504</v>
      </c>
      <c r="AD11">
        <f>'E3-commercial data'!AD12*$B$2</f>
        <v>30147237668228.539</v>
      </c>
      <c r="AE11">
        <f>'E3-commercial data'!AE12*$B$2</f>
        <v>30437041053275.543</v>
      </c>
      <c r="AF11">
        <f>'E3-commercial data'!AF12*$B$2</f>
        <v>30727749326168.355</v>
      </c>
      <c r="AG11">
        <f>'E3-commercial data'!AG12*$B$2</f>
        <v>31019110279890.391</v>
      </c>
      <c r="AH11">
        <f>'E3-commercial data'!AH12*$B$2</f>
        <v>31310967811477.504</v>
      </c>
      <c r="AI11">
        <f>'E3-commercial data'!AI12*$B$2</f>
        <v>31603227319867.844</v>
      </c>
    </row>
    <row r="12" spans="1:35" x14ac:dyDescent="0.45">
      <c r="A12" s="38" t="str">
        <f>'E3-commercial data'!A13</f>
        <v>Commercial Cooking</v>
      </c>
      <c r="B12">
        <f>'E3-commercial data'!B13*$B$2</f>
        <v>6804076550670.0752</v>
      </c>
      <c r="C12">
        <f>'E3-commercial data'!C13*$B$2</f>
        <v>6901499004873.5898</v>
      </c>
      <c r="D12">
        <f>'E3-commercial data'!D13*$B$2</f>
        <v>6981878242947.4531</v>
      </c>
      <c r="E12">
        <f>'E3-commercial data'!E13*$B$2</f>
        <v>7038054538152.3232</v>
      </c>
      <c r="F12">
        <f>'E3-commercial data'!F13*$B$2</f>
        <v>7071739541437.2178</v>
      </c>
      <c r="G12">
        <f>'E3-commercial data'!G13*$B$2</f>
        <v>7088335181395.7393</v>
      </c>
      <c r="H12">
        <f>'E3-commercial data'!H13*$B$2</f>
        <v>7096694566914.6982</v>
      </c>
      <c r="I12">
        <f>'E3-commercial data'!I13*$B$2</f>
        <v>7101660137700.6035</v>
      </c>
      <c r="J12">
        <f>'E3-commercial data'!J13*$B$2</f>
        <v>7106497648828.2256</v>
      </c>
      <c r="K12">
        <f>'E3-commercial data'!K13*$B$2</f>
        <v>7112322779997.0713</v>
      </c>
      <c r="L12">
        <f>'E3-commercial data'!L13*$B$2</f>
        <v>7120456175891.5664</v>
      </c>
      <c r="M12">
        <f>'E3-commercial data'!M13*$B$2</f>
        <v>7132317763133.4043</v>
      </c>
      <c r="N12">
        <f>'E3-commercial data'!N13*$B$2</f>
        <v>7149394376112.0469</v>
      </c>
      <c r="O12">
        <f>'E3-commercial data'!O13*$B$2</f>
        <v>7173073904527.25</v>
      </c>
      <c r="P12">
        <f>'E3-commercial data'!P13*$B$2</f>
        <v>7204379523029.873</v>
      </c>
      <c r="Q12">
        <f>'E3-commercial data'!Q13*$B$2</f>
        <v>7243814091966.6055</v>
      </c>
      <c r="R12">
        <f>'E3-commercial data'!R13*$B$2</f>
        <v>7291284543494.9023</v>
      </c>
      <c r="S12">
        <f>'E3-commercial data'!S13*$B$2</f>
        <v>7346164152723.2441</v>
      </c>
      <c r="T12">
        <f>'E3-commercial data'!T13*$B$2</f>
        <v>7407445824701.1484</v>
      </c>
      <c r="U12">
        <f>'E3-commercial data'!U13*$B$2</f>
        <v>7473922338488.2119</v>
      </c>
      <c r="V12">
        <f>'E3-commercial data'!V13*$B$2</f>
        <v>7544380509382.9814</v>
      </c>
      <c r="W12">
        <f>'E3-commercial data'!W13*$B$2</f>
        <v>7617735959146.3516</v>
      </c>
      <c r="X12">
        <f>'E3-commercial data'!X13*$B$2</f>
        <v>7693099208351.8447</v>
      </c>
      <c r="Y12">
        <f>'E3-commercial data'!Y13*$B$2</f>
        <v>7769795572278.2725</v>
      </c>
      <c r="Z12">
        <f>'E3-commercial data'!Z13*$B$2</f>
        <v>7847345037930.5156</v>
      </c>
      <c r="AA12">
        <f>'E3-commercial data'!AA13*$B$2</f>
        <v>7925426329387.4512</v>
      </c>
      <c r="AB12">
        <f>'E3-commercial data'!AB13*$B$2</f>
        <v>8003838188609.1348</v>
      </c>
      <c r="AC12">
        <f>'E3-commercial data'!AC13*$B$2</f>
        <v>8082465041668.6914</v>
      </c>
      <c r="AD12">
        <f>'E3-commercial data'!AD13*$B$2</f>
        <v>8161242705381.1172</v>
      </c>
      <c r="AE12">
        <f>'E3-commercial data'!AE13*$B$2</f>
        <v>8240133506329.5137</v>
      </c>
      <c r="AF12">
        <f>'E3-commercial data'!AF13*$B$2</f>
        <v>8319115789261.2842</v>
      </c>
      <c r="AG12">
        <f>'E3-commercial data'!AG13*$B$2</f>
        <v>8398178878986.1367</v>
      </c>
      <c r="AH12">
        <f>'E3-commercial data'!AH13*$B$2</f>
        <v>8477318176253.7207</v>
      </c>
      <c r="AI12">
        <f>'E3-commercial data'!AI13*$B$2</f>
        <v>8556531846768.7305</v>
      </c>
    </row>
    <row r="13" spans="1:35" x14ac:dyDescent="0.45">
      <c r="A13" s="38" t="str">
        <f>'E3-commercial data'!A14</f>
        <v>Commercial Ventilation</v>
      </c>
      <c r="B13">
        <f>'E3-commercial data'!B14*$B$2</f>
        <v>36382505036884.852</v>
      </c>
      <c r="C13">
        <f>'E3-commercial data'!C14*$B$2</f>
        <v>36581407033755.922</v>
      </c>
      <c r="D13">
        <f>'E3-commercial data'!D14*$B$2</f>
        <v>36706548834963.391</v>
      </c>
      <c r="E13">
        <f>'E3-commercial data'!E14*$B$2</f>
        <v>36734626886358.156</v>
      </c>
      <c r="F13">
        <f>'E3-commercial data'!F14*$B$2</f>
        <v>36682622179578.313</v>
      </c>
      <c r="G13">
        <f>'E3-commercial data'!G14*$B$2</f>
        <v>36571652996740.688</v>
      </c>
      <c r="H13">
        <f>'E3-commercial data'!H14*$B$2</f>
        <v>36434786826180.445</v>
      </c>
      <c r="I13">
        <f>'E3-commercial data'!I14*$B$2</f>
        <v>36289777015724.914</v>
      </c>
      <c r="J13">
        <f>'E3-commercial data'!J14*$B$2</f>
        <v>36150340047027.906</v>
      </c>
      <c r="K13">
        <f>'E3-commercial data'!K14*$B$2</f>
        <v>36021122552004.883</v>
      </c>
      <c r="L13">
        <f>'E3-commercial data'!L14*$B$2</f>
        <v>35905820954368.422</v>
      </c>
      <c r="M13">
        <f>'E3-commercial data'!M14*$B$2</f>
        <v>35806492536445.227</v>
      </c>
      <c r="N13">
        <f>'E3-commercial data'!N14*$B$2</f>
        <v>35723997633711.789</v>
      </c>
      <c r="O13">
        <f>'E3-commercial data'!O14*$B$2</f>
        <v>35658215761000.781</v>
      </c>
      <c r="P13">
        <f>'E3-commercial data'!P14*$B$2</f>
        <v>35605292263460.922</v>
      </c>
      <c r="Q13">
        <f>'E3-commercial data'!Q14*$B$2</f>
        <v>35563810715213.172</v>
      </c>
      <c r="R13">
        <f>'E3-commercial data'!R14*$B$2</f>
        <v>35532020579536.82</v>
      </c>
      <c r="S13">
        <f>'E3-commercial data'!S14*$B$2</f>
        <v>35508126437190.648</v>
      </c>
      <c r="T13">
        <f>'E3-commercial data'!T14*$B$2</f>
        <v>35490822827376.414</v>
      </c>
      <c r="U13">
        <f>'E3-commercial data'!U14*$B$2</f>
        <v>35479364230058.57</v>
      </c>
      <c r="V13">
        <f>'E3-commercial data'!V14*$B$2</f>
        <v>35473730480933.086</v>
      </c>
      <c r="W13">
        <f>'E3-commercial data'!W14*$B$2</f>
        <v>35474492299199.617</v>
      </c>
      <c r="X13">
        <f>'E3-commercial data'!X14*$B$2</f>
        <v>35482472721245.813</v>
      </c>
      <c r="Y13">
        <f>'E3-commercial data'!Y14*$B$2</f>
        <v>35498692668052.273</v>
      </c>
      <c r="Z13">
        <f>'E3-commercial data'!Z14*$B$2</f>
        <v>35537245398769.367</v>
      </c>
      <c r="AA13">
        <f>'E3-commercial data'!AA14*$B$2</f>
        <v>35598265996716.711</v>
      </c>
      <c r="AB13">
        <f>'E3-commercial data'!AB14*$B$2</f>
        <v>35681445649478.281</v>
      </c>
      <c r="AC13">
        <f>'E3-commercial data'!AC14*$B$2</f>
        <v>35786123286130.633</v>
      </c>
      <c r="AD13">
        <f>'E3-commercial data'!AD14*$B$2</f>
        <v>35911114576798.258</v>
      </c>
      <c r="AE13">
        <f>'E3-commercial data'!AE14*$B$2</f>
        <v>36055158803989.992</v>
      </c>
      <c r="AF13">
        <f>'E3-commercial data'!AF14*$B$2</f>
        <v>36216792654717.563</v>
      </c>
      <c r="AG13">
        <f>'E3-commercial data'!AG14*$B$2</f>
        <v>36394546230300.578</v>
      </c>
      <c r="AH13">
        <f>'E3-commercial data'!AH14*$B$2</f>
        <v>36587033761328.023</v>
      </c>
      <c r="AI13">
        <f>'E3-commercial data'!AI14*$B$2</f>
        <v>36793118111841.961</v>
      </c>
    </row>
    <row r="14" spans="1:35" x14ac:dyDescent="0.45">
      <c r="A14" s="38" t="str">
        <f>'E3-commercial data'!A15</f>
        <v>Commercial Other</v>
      </c>
      <c r="B14">
        <f>'E3-commercial data'!B15*$B$2</f>
        <v>82304408813646.594</v>
      </c>
      <c r="C14">
        <f>'E3-commercial data'!C15*$B$2</f>
        <v>84400031241427.641</v>
      </c>
      <c r="D14">
        <f>'E3-commercial data'!D15*$B$2</f>
        <v>86797729934207.547</v>
      </c>
      <c r="E14">
        <f>'E3-commercial data'!E15*$B$2</f>
        <v>88400454652262.875</v>
      </c>
      <c r="F14">
        <f>'E3-commercial data'!F15*$B$2</f>
        <v>89257709458607.031</v>
      </c>
      <c r="G14">
        <f>'E3-commercial data'!G15*$B$2</f>
        <v>90069155851739.672</v>
      </c>
      <c r="H14">
        <f>'E3-commercial data'!H15*$B$2</f>
        <v>90858559920867.813</v>
      </c>
      <c r="I14">
        <f>'E3-commercial data'!I15*$B$2</f>
        <v>91614881169792.844</v>
      </c>
      <c r="J14">
        <f>'E3-commercial data'!J15*$B$2</f>
        <v>92363210139961.953</v>
      </c>
      <c r="K14">
        <f>'E3-commercial data'!K15*$B$2</f>
        <v>93084090280181.891</v>
      </c>
      <c r="L14">
        <f>'E3-commercial data'!L15*$B$2</f>
        <v>93776810508348.453</v>
      </c>
      <c r="M14">
        <f>'E3-commercial data'!M15*$B$2</f>
        <v>94440658421374.281</v>
      </c>
      <c r="N14">
        <f>'E3-commercial data'!N15*$B$2</f>
        <v>95074920295186.953</v>
      </c>
      <c r="O14">
        <f>'E3-commercial data'!O15*$B$2</f>
        <v>95678881084730.922</v>
      </c>
      <c r="P14">
        <f>'E3-commercial data'!P15*$B$2</f>
        <v>96251824423963.703</v>
      </c>
      <c r="Q14">
        <f>'E3-commercial data'!Q15*$B$2</f>
        <v>96793032625858.672</v>
      </c>
      <c r="R14">
        <f>'E3-commercial data'!R15*$B$2</f>
        <v>97301786682404.25</v>
      </c>
      <c r="S14">
        <f>'E3-commercial data'!S15*$B$2</f>
        <v>97777366264604.656</v>
      </c>
      <c r="T14">
        <f>'E3-commercial data'!T15*$B$2</f>
        <v>98219049722480.141</v>
      </c>
      <c r="U14">
        <f>'E3-commercial data'!U15*$B$2</f>
        <v>98626114085063.891</v>
      </c>
      <c r="V14">
        <f>'E3-commercial data'!V15*$B$2</f>
        <v>98997835060406.047</v>
      </c>
      <c r="W14">
        <f>'E3-commercial data'!W15*$B$2</f>
        <v>99333487035571.672</v>
      </c>
      <c r="X14">
        <f>'E3-commercial data'!X15*$B$2</f>
        <v>99632343076640.75</v>
      </c>
      <c r="Y14">
        <f>'E3-commercial data'!Y15*$B$2</f>
        <v>99893674928709.203</v>
      </c>
      <c r="Z14">
        <f>'E3-commercial data'!Z15*$B$2</f>
        <v>100116753015886.05</v>
      </c>
      <c r="AA14">
        <f>'E3-commercial data'!AA15*$B$2</f>
        <v>100300846441298.98</v>
      </c>
      <c r="AB14">
        <f>'E3-commercial data'!AB15*$B$2</f>
        <v>100445222987088.84</v>
      </c>
      <c r="AC14">
        <f>'E3-commercial data'!AC15*$B$2</f>
        <v>100549149114410.41</v>
      </c>
      <c r="AD14">
        <f>'E3-commercial data'!AD15*$B$2</f>
        <v>100611889963437.27</v>
      </c>
      <c r="AE14">
        <f>'E3-commercial data'!AE15*$B$2</f>
        <v>100632709353355.03</v>
      </c>
      <c r="AF14">
        <f>'E3-commercial data'!AF15*$B$2</f>
        <v>100610869782366.3</v>
      </c>
      <c r="AG14">
        <f>'E3-commercial data'!AG15*$B$2</f>
        <v>100545632427687.56</v>
      </c>
      <c r="AH14">
        <f>'E3-commercial data'!AH15*$B$2</f>
        <v>100436257145551.28</v>
      </c>
      <c r="AI14">
        <f>'E3-commercial data'!AI15*$B$2</f>
        <v>100282002471206.73</v>
      </c>
    </row>
    <row r="16" spans="1:35" x14ac:dyDescent="0.45">
      <c r="A16" s="1" t="s">
        <v>69</v>
      </c>
      <c r="B16" s="1">
        <f>B7+B11+B13</f>
        <v>69868258695495.063</v>
      </c>
      <c r="C16" s="1">
        <f t="shared" ref="C16:AI16" si="0">C7+C11+C13</f>
        <v>70451312221644.453</v>
      </c>
      <c r="D16" s="1">
        <f t="shared" si="0"/>
        <v>70836459762053.422</v>
      </c>
      <c r="E16" s="1">
        <f t="shared" si="0"/>
        <v>70938581244220.281</v>
      </c>
      <c r="F16" s="1">
        <f t="shared" si="0"/>
        <v>70773640022216.422</v>
      </c>
      <c r="G16" s="1">
        <f t="shared" si="0"/>
        <v>70411774109208.406</v>
      </c>
      <c r="H16" s="1">
        <f t="shared" si="0"/>
        <v>69958469952542.906</v>
      </c>
      <c r="I16" s="1">
        <f t="shared" si="0"/>
        <v>69470175972040.008</v>
      </c>
      <c r="J16" s="1">
        <f t="shared" si="0"/>
        <v>69028280248021.117</v>
      </c>
      <c r="K16" s="1">
        <f t="shared" si="0"/>
        <v>68586947048255.641</v>
      </c>
      <c r="L16" s="1">
        <f t="shared" si="0"/>
        <v>68152117983865.266</v>
      </c>
      <c r="M16" s="1">
        <f t="shared" si="0"/>
        <v>67735131500530.703</v>
      </c>
      <c r="N16" s="1">
        <f t="shared" si="0"/>
        <v>67353705012356.984</v>
      </c>
      <c r="O16" s="1">
        <f t="shared" si="0"/>
        <v>67027205061773.609</v>
      </c>
      <c r="P16" s="1">
        <f t="shared" si="0"/>
        <v>66767522756448.188</v>
      </c>
      <c r="Q16" s="1">
        <f t="shared" si="0"/>
        <v>66582248849529.469</v>
      </c>
      <c r="R16" s="1">
        <f t="shared" si="0"/>
        <v>66471863212305.336</v>
      </c>
      <c r="S16" s="1">
        <f t="shared" si="0"/>
        <v>66431638478575.281</v>
      </c>
      <c r="T16" s="1">
        <f t="shared" si="0"/>
        <v>66454021367754.617</v>
      </c>
      <c r="U16" s="1">
        <f t="shared" si="0"/>
        <v>66530466404264.344</v>
      </c>
      <c r="V16" s="1">
        <f t="shared" si="0"/>
        <v>66652929837290.594</v>
      </c>
      <c r="W16" s="1">
        <f t="shared" si="0"/>
        <v>66814649537785.969</v>
      </c>
      <c r="X16" s="1">
        <f t="shared" si="0"/>
        <v>67010214589426.047</v>
      </c>
      <c r="Y16" s="1">
        <f t="shared" si="0"/>
        <v>67235583331353.719</v>
      </c>
      <c r="Z16" s="1">
        <f t="shared" si="0"/>
        <v>67500838174831.93</v>
      </c>
      <c r="AA16" s="1">
        <f t="shared" si="0"/>
        <v>67802985041497.797</v>
      </c>
      <c r="AB16" s="1">
        <f t="shared" si="0"/>
        <v>68139218694989.039</v>
      </c>
      <c r="AC16" s="1">
        <f t="shared" si="0"/>
        <v>68506890403272.031</v>
      </c>
      <c r="AD16" s="1">
        <f t="shared" si="0"/>
        <v>68903151512112.469</v>
      </c>
      <c r="AE16" s="1">
        <f t="shared" si="0"/>
        <v>69325298177956.516</v>
      </c>
      <c r="AF16" s="1">
        <f t="shared" si="0"/>
        <v>69770612062124.797</v>
      </c>
      <c r="AG16" s="1">
        <f t="shared" si="0"/>
        <v>70236561378132.75</v>
      </c>
      <c r="AH16" s="1">
        <f t="shared" si="0"/>
        <v>70720879182321.203</v>
      </c>
      <c r="AI16" s="1">
        <f t="shared" si="0"/>
        <v>71221719694584.25</v>
      </c>
    </row>
    <row r="17" spans="1:35" x14ac:dyDescent="0.45">
      <c r="A17" s="1" t="s">
        <v>72</v>
      </c>
      <c r="B17" s="1">
        <f>B12+B14</f>
        <v>89108485364316.672</v>
      </c>
      <c r="C17" s="1">
        <f t="shared" ref="C17:AI17" si="1">C12+C14</f>
        <v>91301530246301.234</v>
      </c>
      <c r="D17" s="1">
        <f t="shared" si="1"/>
        <v>93779608177155</v>
      </c>
      <c r="E17" s="1">
        <f t="shared" si="1"/>
        <v>95438509190415.203</v>
      </c>
      <c r="F17" s="1">
        <f t="shared" si="1"/>
        <v>96329449000044.25</v>
      </c>
      <c r="G17" s="1">
        <f t="shared" si="1"/>
        <v>97157491033135.406</v>
      </c>
      <c r="H17" s="1">
        <f t="shared" si="1"/>
        <v>97955254487782.516</v>
      </c>
      <c r="I17" s="1">
        <f t="shared" si="1"/>
        <v>98716541307493.453</v>
      </c>
      <c r="J17" s="1">
        <f t="shared" si="1"/>
        <v>99469707788790.172</v>
      </c>
      <c r="K17" s="1">
        <f t="shared" si="1"/>
        <v>100196413060178.97</v>
      </c>
      <c r="L17" s="1">
        <f t="shared" si="1"/>
        <v>100897266684240.02</v>
      </c>
      <c r="M17" s="1">
        <f t="shared" si="1"/>
        <v>101572976184507.69</v>
      </c>
      <c r="N17" s="1">
        <f t="shared" si="1"/>
        <v>102224314671299</v>
      </c>
      <c r="O17" s="1">
        <f t="shared" si="1"/>
        <v>102851954989258.17</v>
      </c>
      <c r="P17" s="1">
        <f t="shared" si="1"/>
        <v>103456203946993.58</v>
      </c>
      <c r="Q17" s="1">
        <f t="shared" si="1"/>
        <v>104036846717825.28</v>
      </c>
      <c r="R17" s="1">
        <f t="shared" si="1"/>
        <v>104593071225899.16</v>
      </c>
      <c r="S17" s="1">
        <f t="shared" si="1"/>
        <v>105123530417327.91</v>
      </c>
      <c r="T17" s="1">
        <f t="shared" si="1"/>
        <v>105626495547181.28</v>
      </c>
      <c r="U17" s="1">
        <f t="shared" si="1"/>
        <v>106100036423552.11</v>
      </c>
      <c r="V17" s="1">
        <f t="shared" si="1"/>
        <v>106542215569789.03</v>
      </c>
      <c r="W17" s="1">
        <f t="shared" si="1"/>
        <v>106951222994718.03</v>
      </c>
      <c r="X17" s="1">
        <f t="shared" si="1"/>
        <v>107325442284992.59</v>
      </c>
      <c r="Y17" s="1">
        <f t="shared" si="1"/>
        <v>107663470500987.47</v>
      </c>
      <c r="Z17" s="1">
        <f t="shared" si="1"/>
        <v>107964098053816.56</v>
      </c>
      <c r="AA17" s="1">
        <f t="shared" si="1"/>
        <v>108226272770686.44</v>
      </c>
      <c r="AB17" s="1">
        <f t="shared" si="1"/>
        <v>108449061175697.98</v>
      </c>
      <c r="AC17" s="1">
        <f t="shared" si="1"/>
        <v>108631614156079.09</v>
      </c>
      <c r="AD17" s="1">
        <f t="shared" si="1"/>
        <v>108773132668818.38</v>
      </c>
      <c r="AE17" s="1">
        <f t="shared" si="1"/>
        <v>108872842859684.55</v>
      </c>
      <c r="AF17" s="1">
        <f t="shared" si="1"/>
        <v>108929985571627.58</v>
      </c>
      <c r="AG17" s="1">
        <f t="shared" si="1"/>
        <v>108943811306673.7</v>
      </c>
      <c r="AH17" s="1">
        <f t="shared" si="1"/>
        <v>108913575321805</v>
      </c>
      <c r="AI17" s="1">
        <f t="shared" si="1"/>
        <v>108838534317975.47</v>
      </c>
    </row>
    <row r="19" spans="1:35" x14ac:dyDescent="0.45">
      <c r="A19" s="12" t="str">
        <f>'E3-commercial data'!A17</f>
        <v>Pipeline natural gas</v>
      </c>
    </row>
    <row r="20" spans="1:35" x14ac:dyDescent="0.45">
      <c r="A20" s="38" t="str">
        <f>'E3-commercial data'!A18</f>
        <v>Commercial Water Heating</v>
      </c>
      <c r="B20">
        <f>'E3-commercial data'!B18*$B$2</f>
        <v>73311125780847.875</v>
      </c>
      <c r="C20">
        <f>'E3-commercial data'!C18*$B$2</f>
        <v>73486003772115.188</v>
      </c>
      <c r="D20">
        <f>'E3-commercial data'!D18*$B$2</f>
        <v>73559068054835.469</v>
      </c>
      <c r="E20">
        <f>'E3-commercial data'!E18*$B$2</f>
        <v>73525286225113.641</v>
      </c>
      <c r="F20">
        <f>'E3-commercial data'!F18*$B$2</f>
        <v>73430204866365.938</v>
      </c>
      <c r="G20">
        <f>'E3-commercial data'!G18*$B$2</f>
        <v>73263527542073.406</v>
      </c>
      <c r="H20">
        <f>'E3-commercial data'!H18*$B$2</f>
        <v>73014900892010.406</v>
      </c>
      <c r="I20">
        <f>'E3-commercial data'!I18*$B$2</f>
        <v>72656462676135.016</v>
      </c>
      <c r="J20">
        <f>'E3-commercial data'!J18*$B$2</f>
        <v>72988128265244.234</v>
      </c>
      <c r="K20">
        <f>'E3-commercial data'!K18*$B$2</f>
        <v>73194197320473.125</v>
      </c>
      <c r="L20">
        <f>'E3-commercial data'!L18*$B$2</f>
        <v>73281199668139.094</v>
      </c>
      <c r="M20">
        <f>'E3-commercial data'!M18*$B$2</f>
        <v>73269123575995.578</v>
      </c>
      <c r="N20">
        <f>'E3-commercial data'!N18*$B$2</f>
        <v>73185839876092.172</v>
      </c>
      <c r="O20">
        <f>'E3-commercial data'!O18*$B$2</f>
        <v>73060765055486.516</v>
      </c>
      <c r="P20">
        <f>'E3-commercial data'!P18*$B$2</f>
        <v>72920919002936</v>
      </c>
      <c r="Q20">
        <f>'E3-commercial data'!Q18*$B$2</f>
        <v>72789188097540.875</v>
      </c>
      <c r="R20">
        <f>'E3-commercial data'!R18*$B$2</f>
        <v>72684217006433.844</v>
      </c>
      <c r="S20">
        <f>'E3-commercial data'!S18*$B$2</f>
        <v>72620863842527.953</v>
      </c>
      <c r="T20">
        <f>'E3-commercial data'!T18*$B$2</f>
        <v>72610889271143.516</v>
      </c>
      <c r="U20">
        <f>'E3-commercial data'!U18*$B$2</f>
        <v>72663137119497.609</v>
      </c>
      <c r="V20">
        <f>'E3-commercial data'!V18*$B$2</f>
        <v>72783977019731.547</v>
      </c>
      <c r="W20">
        <f>'E3-commercial data'!W18*$B$2</f>
        <v>72977098914261.281</v>
      </c>
      <c r="X20">
        <f>'E3-commercial data'!X18*$B$2</f>
        <v>73243698151635.797</v>
      </c>
      <c r="Y20">
        <f>'E3-commercial data'!Y18*$B$2</f>
        <v>73582229905060.969</v>
      </c>
      <c r="Z20">
        <f>'E3-commercial data'!Z18*$B$2</f>
        <v>73988988826813.234</v>
      </c>
      <c r="AA20">
        <f>'E3-commercial data'!AA18*$B$2</f>
        <v>74458284791176.422</v>
      </c>
      <c r="AB20">
        <f>'E3-commercial data'!AB18*$B$2</f>
        <v>74983105016370.125</v>
      </c>
      <c r="AC20">
        <f>'E3-commercial data'!AC18*$B$2</f>
        <v>75555661253029.281</v>
      </c>
      <c r="AD20">
        <f>'E3-commercial data'!AD18*$B$2</f>
        <v>76168042820173.781</v>
      </c>
      <c r="AE20">
        <f>'E3-commercial data'!AE18*$B$2</f>
        <v>76812680814024.266</v>
      </c>
      <c r="AF20">
        <f>'E3-commercial data'!AF18*$B$2</f>
        <v>77482743877741.453</v>
      </c>
      <c r="AG20">
        <f>'E3-commercial data'!AG18*$B$2</f>
        <v>78172335089566.656</v>
      </c>
      <c r="AH20">
        <f>'E3-commercial data'!AH18*$B$2</f>
        <v>78876591825394.641</v>
      </c>
      <c r="AI20">
        <f>'E3-commercial data'!AI18*$B$2</f>
        <v>79591646245591.609</v>
      </c>
    </row>
    <row r="21" spans="1:35" x14ac:dyDescent="0.45">
      <c r="A21" s="38" t="str">
        <f>'E3-commercial data'!A19</f>
        <v>Commercial Space Heating</v>
      </c>
      <c r="B21">
        <f>'E3-commercial data'!B19*$B$2</f>
        <v>78957901972259.953</v>
      </c>
      <c r="C21">
        <f>'E3-commercial data'!C19*$B$2</f>
        <v>78501836374036.844</v>
      </c>
      <c r="D21">
        <f>'E3-commercial data'!D19*$B$2</f>
        <v>77916465834198.438</v>
      </c>
      <c r="E21">
        <f>'E3-commercial data'!E19*$B$2</f>
        <v>77153890894705.797</v>
      </c>
      <c r="F21">
        <f>'E3-commercial data'!F19*$B$2</f>
        <v>76242520684524.656</v>
      </c>
      <c r="G21">
        <f>'E3-commercial data'!G19*$B$2</f>
        <v>75215688379449.438</v>
      </c>
      <c r="H21">
        <f>'E3-commercial data'!H19*$B$2</f>
        <v>74128429927221.359</v>
      </c>
      <c r="I21">
        <f>'E3-commercial data'!I19*$B$2</f>
        <v>73011019347571.328</v>
      </c>
      <c r="J21">
        <f>'E3-commercial data'!J19*$B$2</f>
        <v>72269977658460.719</v>
      </c>
      <c r="K21">
        <f>'E3-commercial data'!K19*$B$2</f>
        <v>71519817466788.453</v>
      </c>
      <c r="L21">
        <f>'E3-commercial data'!L19*$B$2</f>
        <v>70765795701913.656</v>
      </c>
      <c r="M21">
        <f>'E3-commercial data'!M19*$B$2</f>
        <v>70012489604437.766</v>
      </c>
      <c r="N21">
        <f>'E3-commercial data'!N19*$B$2</f>
        <v>69262607514670.875</v>
      </c>
      <c r="O21">
        <f>'E3-commercial data'!O19*$B$2</f>
        <v>68520170561451.891</v>
      </c>
      <c r="P21">
        <f>'E3-commercial data'!P19*$B$2</f>
        <v>68973908377761.75</v>
      </c>
      <c r="Q21">
        <f>'E3-commercial data'!Q19*$B$2</f>
        <v>69435314525588.148</v>
      </c>
      <c r="R21">
        <f>'E3-commercial data'!R19*$B$2</f>
        <v>69905088215615.398</v>
      </c>
      <c r="S21">
        <f>'E3-commercial data'!S19*$B$2</f>
        <v>70384301736774.813</v>
      </c>
      <c r="T21">
        <f>'E3-commercial data'!T19*$B$2</f>
        <v>70874203329620.906</v>
      </c>
      <c r="U21">
        <f>'E3-commercial data'!U19*$B$2</f>
        <v>71380531023360.375</v>
      </c>
      <c r="V21">
        <f>'E3-commercial data'!V19*$B$2</f>
        <v>71904935402552.406</v>
      </c>
      <c r="W21">
        <f>'E3-commercial data'!W19*$B$2</f>
        <v>72448978978489.969</v>
      </c>
      <c r="X21">
        <f>'E3-commercial data'!X19*$B$2</f>
        <v>73014416074291.438</v>
      </c>
      <c r="Y21">
        <f>'E3-commercial data'!Y19*$B$2</f>
        <v>73602684294722.219</v>
      </c>
      <c r="Z21">
        <f>'E3-commercial data'!Z19*$B$2</f>
        <v>74214776117947.344</v>
      </c>
      <c r="AA21">
        <f>'E3-commercial data'!AA19*$B$2</f>
        <v>74851438306722.375</v>
      </c>
      <c r="AB21">
        <f>'E3-commercial data'!AB19*$B$2</f>
        <v>75513058161546</v>
      </c>
      <c r="AC21">
        <f>'E3-commercial data'!AC19*$B$2</f>
        <v>76199595559940.422</v>
      </c>
      <c r="AD21">
        <f>'E3-commercial data'!AD19*$B$2</f>
        <v>76910579977738.078</v>
      </c>
      <c r="AE21">
        <f>'E3-commercial data'!AE19*$B$2</f>
        <v>77644989836280.359</v>
      </c>
      <c r="AF21">
        <f>'E3-commercial data'!AF19*$B$2</f>
        <v>78401458898839.672</v>
      </c>
      <c r="AG21">
        <f>'E3-commercial data'!AG19*$B$2</f>
        <v>79178041471119.141</v>
      </c>
      <c r="AH21">
        <f>'E3-commercial data'!AH19*$B$2</f>
        <v>79972463413858.516</v>
      </c>
      <c r="AI21">
        <f>'E3-commercial data'!AI19*$B$2</f>
        <v>80782127204624.016</v>
      </c>
    </row>
    <row r="22" spans="1:35" x14ac:dyDescent="0.45">
      <c r="A22" s="38" t="str">
        <f>'E3-commercial data'!A20</f>
        <v>Commercial Air Conditioning</v>
      </c>
      <c r="B22">
        <f>'E3-commercial data'!B20*$B$2</f>
        <v>0</v>
      </c>
      <c r="C22">
        <f>'E3-commercial data'!C20*$B$2</f>
        <v>0</v>
      </c>
      <c r="D22">
        <f>'E3-commercial data'!D20*$B$2</f>
        <v>0</v>
      </c>
      <c r="E22">
        <f>'E3-commercial data'!E20*$B$2</f>
        <v>0</v>
      </c>
      <c r="F22">
        <f>'E3-commercial data'!F20*$B$2</f>
        <v>0</v>
      </c>
      <c r="G22">
        <f>'E3-commercial data'!G20*$B$2</f>
        <v>0</v>
      </c>
      <c r="H22">
        <f>'E3-commercial data'!H20*$B$2</f>
        <v>0</v>
      </c>
      <c r="I22">
        <f>'E3-commercial data'!I20*$B$2</f>
        <v>0</v>
      </c>
      <c r="J22">
        <f>'E3-commercial data'!J20*$B$2</f>
        <v>0</v>
      </c>
      <c r="K22">
        <f>'E3-commercial data'!K20*$B$2</f>
        <v>0</v>
      </c>
      <c r="L22">
        <f>'E3-commercial data'!L20*$B$2</f>
        <v>0</v>
      </c>
      <c r="M22">
        <f>'E3-commercial data'!M20*$B$2</f>
        <v>0</v>
      </c>
      <c r="N22">
        <f>'E3-commercial data'!N20*$B$2</f>
        <v>0</v>
      </c>
      <c r="O22">
        <f>'E3-commercial data'!O20*$B$2</f>
        <v>0</v>
      </c>
      <c r="P22">
        <f>'E3-commercial data'!P20*$B$2</f>
        <v>0</v>
      </c>
      <c r="Q22">
        <f>'E3-commercial data'!Q20*$B$2</f>
        <v>0</v>
      </c>
      <c r="R22">
        <f>'E3-commercial data'!R20*$B$2</f>
        <v>0</v>
      </c>
      <c r="S22">
        <f>'E3-commercial data'!S20*$B$2</f>
        <v>0</v>
      </c>
      <c r="T22">
        <f>'E3-commercial data'!T20*$B$2</f>
        <v>0</v>
      </c>
      <c r="U22">
        <f>'E3-commercial data'!U20*$B$2</f>
        <v>0</v>
      </c>
      <c r="V22">
        <f>'E3-commercial data'!V20*$B$2</f>
        <v>0</v>
      </c>
      <c r="W22">
        <f>'E3-commercial data'!W20*$B$2</f>
        <v>0</v>
      </c>
      <c r="X22">
        <f>'E3-commercial data'!X20*$B$2</f>
        <v>0</v>
      </c>
      <c r="Y22">
        <f>'E3-commercial data'!Y20*$B$2</f>
        <v>0</v>
      </c>
      <c r="Z22">
        <f>'E3-commercial data'!Z20*$B$2</f>
        <v>0</v>
      </c>
      <c r="AA22">
        <f>'E3-commercial data'!AA20*$B$2</f>
        <v>0</v>
      </c>
      <c r="AB22">
        <f>'E3-commercial data'!AB20*$B$2</f>
        <v>0</v>
      </c>
      <c r="AC22">
        <f>'E3-commercial data'!AC20*$B$2</f>
        <v>0</v>
      </c>
      <c r="AD22">
        <f>'E3-commercial data'!AD20*$B$2</f>
        <v>0</v>
      </c>
      <c r="AE22">
        <f>'E3-commercial data'!AE20*$B$2</f>
        <v>0</v>
      </c>
      <c r="AF22">
        <f>'E3-commercial data'!AF20*$B$2</f>
        <v>0</v>
      </c>
      <c r="AG22">
        <f>'E3-commercial data'!AG20*$B$2</f>
        <v>0</v>
      </c>
      <c r="AH22">
        <f>'E3-commercial data'!AH20*$B$2</f>
        <v>0</v>
      </c>
      <c r="AI22">
        <f>'E3-commercial data'!AI20*$B$2</f>
        <v>0</v>
      </c>
    </row>
    <row r="23" spans="1:35" x14ac:dyDescent="0.45">
      <c r="A23" s="38" t="str">
        <f>'E3-commercial data'!A21</f>
        <v>Commercial Lighting</v>
      </c>
      <c r="B23">
        <f>'E3-commercial data'!B21*$B$2</f>
        <v>0</v>
      </c>
      <c r="C23">
        <f>'E3-commercial data'!C21*$B$2</f>
        <v>0</v>
      </c>
      <c r="D23">
        <f>'E3-commercial data'!D21*$B$2</f>
        <v>0</v>
      </c>
      <c r="E23">
        <f>'E3-commercial data'!E21*$B$2</f>
        <v>0</v>
      </c>
      <c r="F23">
        <f>'E3-commercial data'!F21*$B$2</f>
        <v>0</v>
      </c>
      <c r="G23">
        <f>'E3-commercial data'!G21*$B$2</f>
        <v>0</v>
      </c>
      <c r="H23">
        <f>'E3-commercial data'!H21*$B$2</f>
        <v>0</v>
      </c>
      <c r="I23">
        <f>'E3-commercial data'!I21*$B$2</f>
        <v>0</v>
      </c>
      <c r="J23">
        <f>'E3-commercial data'!J21*$B$2</f>
        <v>0</v>
      </c>
      <c r="K23">
        <f>'E3-commercial data'!K21*$B$2</f>
        <v>0</v>
      </c>
      <c r="L23">
        <f>'E3-commercial data'!L21*$B$2</f>
        <v>0</v>
      </c>
      <c r="M23">
        <f>'E3-commercial data'!M21*$B$2</f>
        <v>0</v>
      </c>
      <c r="N23">
        <f>'E3-commercial data'!N21*$B$2</f>
        <v>0</v>
      </c>
      <c r="O23">
        <f>'E3-commercial data'!O21*$B$2</f>
        <v>0</v>
      </c>
      <c r="P23">
        <f>'E3-commercial data'!P21*$B$2</f>
        <v>0</v>
      </c>
      <c r="Q23">
        <f>'E3-commercial data'!Q21*$B$2</f>
        <v>0</v>
      </c>
      <c r="R23">
        <f>'E3-commercial data'!R21*$B$2</f>
        <v>0</v>
      </c>
      <c r="S23">
        <f>'E3-commercial data'!S21*$B$2</f>
        <v>0</v>
      </c>
      <c r="T23">
        <f>'E3-commercial data'!T21*$B$2</f>
        <v>0</v>
      </c>
      <c r="U23">
        <f>'E3-commercial data'!U21*$B$2</f>
        <v>0</v>
      </c>
      <c r="V23">
        <f>'E3-commercial data'!V21*$B$2</f>
        <v>0</v>
      </c>
      <c r="W23">
        <f>'E3-commercial data'!W21*$B$2</f>
        <v>0</v>
      </c>
      <c r="X23">
        <f>'E3-commercial data'!X21*$B$2</f>
        <v>0</v>
      </c>
      <c r="Y23">
        <f>'E3-commercial data'!Y21*$B$2</f>
        <v>0</v>
      </c>
      <c r="Z23">
        <f>'E3-commercial data'!Z21*$B$2</f>
        <v>0</v>
      </c>
      <c r="AA23">
        <f>'E3-commercial data'!AA21*$B$2</f>
        <v>0</v>
      </c>
      <c r="AB23">
        <f>'E3-commercial data'!AB21*$B$2</f>
        <v>0</v>
      </c>
      <c r="AC23">
        <f>'E3-commercial data'!AC21*$B$2</f>
        <v>0</v>
      </c>
      <c r="AD23">
        <f>'E3-commercial data'!AD21*$B$2</f>
        <v>0</v>
      </c>
      <c r="AE23">
        <f>'E3-commercial data'!AE21*$B$2</f>
        <v>0</v>
      </c>
      <c r="AF23">
        <f>'E3-commercial data'!AF21*$B$2</f>
        <v>0</v>
      </c>
      <c r="AG23">
        <f>'E3-commercial data'!AG21*$B$2</f>
        <v>0</v>
      </c>
      <c r="AH23">
        <f>'E3-commercial data'!AH21*$B$2</f>
        <v>0</v>
      </c>
      <c r="AI23">
        <f>'E3-commercial data'!AI21*$B$2</f>
        <v>0</v>
      </c>
    </row>
    <row r="24" spans="1:35" x14ac:dyDescent="0.45">
      <c r="A24" s="38" t="str">
        <f>'E3-commercial data'!A22</f>
        <v>Commercial Refrigeration</v>
      </c>
      <c r="B24">
        <f>'E3-commercial data'!B22*$B$2</f>
        <v>0</v>
      </c>
      <c r="C24">
        <f>'E3-commercial data'!C22*$B$2</f>
        <v>0</v>
      </c>
      <c r="D24">
        <f>'E3-commercial data'!D22*$B$2</f>
        <v>0</v>
      </c>
      <c r="E24">
        <f>'E3-commercial data'!E22*$B$2</f>
        <v>0</v>
      </c>
      <c r="F24">
        <f>'E3-commercial data'!F22*$B$2</f>
        <v>0</v>
      </c>
      <c r="G24">
        <f>'E3-commercial data'!G22*$B$2</f>
        <v>0</v>
      </c>
      <c r="H24">
        <f>'E3-commercial data'!H22*$B$2</f>
        <v>0</v>
      </c>
      <c r="I24">
        <f>'E3-commercial data'!I22*$B$2</f>
        <v>0</v>
      </c>
      <c r="J24">
        <f>'E3-commercial data'!J22*$B$2</f>
        <v>0</v>
      </c>
      <c r="K24">
        <f>'E3-commercial data'!K22*$B$2</f>
        <v>0</v>
      </c>
      <c r="L24">
        <f>'E3-commercial data'!L22*$B$2</f>
        <v>0</v>
      </c>
      <c r="M24">
        <f>'E3-commercial data'!M22*$B$2</f>
        <v>0</v>
      </c>
      <c r="N24">
        <f>'E3-commercial data'!N22*$B$2</f>
        <v>0</v>
      </c>
      <c r="O24">
        <f>'E3-commercial data'!O22*$B$2</f>
        <v>0</v>
      </c>
      <c r="P24">
        <f>'E3-commercial data'!P22*$B$2</f>
        <v>0</v>
      </c>
      <c r="Q24">
        <f>'E3-commercial data'!Q22*$B$2</f>
        <v>0</v>
      </c>
      <c r="R24">
        <f>'E3-commercial data'!R22*$B$2</f>
        <v>0</v>
      </c>
      <c r="S24">
        <f>'E3-commercial data'!S22*$B$2</f>
        <v>0</v>
      </c>
      <c r="T24">
        <f>'E3-commercial data'!T22*$B$2</f>
        <v>0</v>
      </c>
      <c r="U24">
        <f>'E3-commercial data'!U22*$B$2</f>
        <v>0</v>
      </c>
      <c r="V24">
        <f>'E3-commercial data'!V22*$B$2</f>
        <v>0</v>
      </c>
      <c r="W24">
        <f>'E3-commercial data'!W22*$B$2</f>
        <v>0</v>
      </c>
      <c r="X24">
        <f>'E3-commercial data'!X22*$B$2</f>
        <v>0</v>
      </c>
      <c r="Y24">
        <f>'E3-commercial data'!Y22*$B$2</f>
        <v>0</v>
      </c>
      <c r="Z24">
        <f>'E3-commercial data'!Z22*$B$2</f>
        <v>0</v>
      </c>
      <c r="AA24">
        <f>'E3-commercial data'!AA22*$B$2</f>
        <v>0</v>
      </c>
      <c r="AB24">
        <f>'E3-commercial data'!AB22*$B$2</f>
        <v>0</v>
      </c>
      <c r="AC24">
        <f>'E3-commercial data'!AC22*$B$2</f>
        <v>0</v>
      </c>
      <c r="AD24">
        <f>'E3-commercial data'!AD22*$B$2</f>
        <v>0</v>
      </c>
      <c r="AE24">
        <f>'E3-commercial data'!AE22*$B$2</f>
        <v>0</v>
      </c>
      <c r="AF24">
        <f>'E3-commercial data'!AF22*$B$2</f>
        <v>0</v>
      </c>
      <c r="AG24">
        <f>'E3-commercial data'!AG22*$B$2</f>
        <v>0</v>
      </c>
      <c r="AH24">
        <f>'E3-commercial data'!AH22*$B$2</f>
        <v>0</v>
      </c>
      <c r="AI24">
        <f>'E3-commercial data'!AI22*$B$2</f>
        <v>0</v>
      </c>
    </row>
    <row r="25" spans="1:35" x14ac:dyDescent="0.45">
      <c r="A25" s="38" t="str">
        <f>'E3-commercial data'!A23</f>
        <v>Commercial Cooking</v>
      </c>
      <c r="B25">
        <f>'E3-commercial data'!B23*$B$2</f>
        <v>44812651283719.898</v>
      </c>
      <c r="C25">
        <f>'E3-commercial data'!C23*$B$2</f>
        <v>45391285584217.047</v>
      </c>
      <c r="D25">
        <f>'E3-commercial data'!D23*$B$2</f>
        <v>45774546793780.68</v>
      </c>
      <c r="E25">
        <f>'E3-commercial data'!E23*$B$2</f>
        <v>45856448353550.094</v>
      </c>
      <c r="F25">
        <f>'E3-commercial data'!F23*$B$2</f>
        <v>45625422847005.453</v>
      </c>
      <c r="G25">
        <f>'E3-commercial data'!G23*$B$2</f>
        <v>45169746227709.703</v>
      </c>
      <c r="H25">
        <f>'E3-commercial data'!H23*$B$2</f>
        <v>44619402881236.477</v>
      </c>
      <c r="I25">
        <f>'E3-commercial data'!I23*$B$2</f>
        <v>44051528041048.523</v>
      </c>
      <c r="J25">
        <f>'E3-commercial data'!J23*$B$2</f>
        <v>43506504573894.672</v>
      </c>
      <c r="K25">
        <f>'E3-commercial data'!K23*$B$2</f>
        <v>43000588042371.672</v>
      </c>
      <c r="L25">
        <f>'E3-commercial data'!L23*$B$2</f>
        <v>42547732442248.156</v>
      </c>
      <c r="M25">
        <f>'E3-commercial data'!M23*$B$2</f>
        <v>42161932475647.664</v>
      </c>
      <c r="N25">
        <f>'E3-commercial data'!N23*$B$2</f>
        <v>41857015320080.242</v>
      </c>
      <c r="O25">
        <f>'E3-commercial data'!O23*$B$2</f>
        <v>41644933452900.055</v>
      </c>
      <c r="P25">
        <f>'E3-commercial data'!P23*$B$2</f>
        <v>41533087440968.117</v>
      </c>
      <c r="Q25">
        <f>'E3-commercial data'!Q23*$B$2</f>
        <v>41523092529001.773</v>
      </c>
      <c r="R25">
        <f>'E3-commercial data'!R23*$B$2</f>
        <v>41610377029271.477</v>
      </c>
      <c r="S25">
        <f>'E3-commercial data'!S23*$B$2</f>
        <v>41785154539553.164</v>
      </c>
      <c r="T25">
        <f>'E3-commercial data'!T23*$B$2</f>
        <v>42034190004221.375</v>
      </c>
      <c r="U25">
        <f>'E3-commercial data'!U23*$B$2</f>
        <v>42342699882834.07</v>
      </c>
      <c r="V25">
        <f>'E3-commercial data'!V23*$B$2</f>
        <v>42696343252760.047</v>
      </c>
      <c r="W25">
        <f>'E3-commercial data'!W23*$B$2</f>
        <v>43082550288062.906</v>
      </c>
      <c r="X25">
        <f>'E3-commercial data'!X23*$B$2</f>
        <v>43491125866272.375</v>
      </c>
      <c r="Y25">
        <f>'E3-commercial data'!Y23*$B$2</f>
        <v>43914386297607.305</v>
      </c>
      <c r="Z25">
        <f>'E3-commercial data'!Z23*$B$2</f>
        <v>44346884709633.563</v>
      </c>
      <c r="AA25">
        <f>'E3-commercial data'!AA23*$B$2</f>
        <v>44784982720379.055</v>
      </c>
      <c r="AB25">
        <f>'E3-commercial data'!AB23*$B$2</f>
        <v>45226403515819.898</v>
      </c>
      <c r="AC25">
        <f>'E3-commercial data'!AC23*$B$2</f>
        <v>45669840306273.734</v>
      </c>
      <c r="AD25">
        <f>'E3-commercial data'!AD23*$B$2</f>
        <v>46114567573855.547</v>
      </c>
      <c r="AE25">
        <f>'E3-commercial data'!AE23*$B$2</f>
        <v>46560159528013.367</v>
      </c>
      <c r="AF25">
        <f>'E3-commercial data'!AF23*$B$2</f>
        <v>47006371435681.859</v>
      </c>
      <c r="AG25">
        <f>'E3-commercial data'!AG23*$B$2</f>
        <v>47453082656560.656</v>
      </c>
      <c r="AH25">
        <f>'E3-commercial data'!AH23*$B$2</f>
        <v>47900241215088.617</v>
      </c>
      <c r="AI25">
        <f>'E3-commercial data'!AI23*$B$2</f>
        <v>48347826382234.25</v>
      </c>
    </row>
    <row r="26" spans="1:35" x14ac:dyDescent="0.45">
      <c r="A26" s="38" t="str">
        <f>'E3-commercial data'!A24</f>
        <v>Commercial Ventilation</v>
      </c>
      <c r="B26">
        <f>'E3-commercial data'!B24*$B$2</f>
        <v>0</v>
      </c>
      <c r="C26">
        <f>'E3-commercial data'!C24*$B$2</f>
        <v>0</v>
      </c>
      <c r="D26">
        <f>'E3-commercial data'!D24*$B$2</f>
        <v>0</v>
      </c>
      <c r="E26">
        <f>'E3-commercial data'!E24*$B$2</f>
        <v>0</v>
      </c>
      <c r="F26">
        <f>'E3-commercial data'!F24*$B$2</f>
        <v>0</v>
      </c>
      <c r="G26">
        <f>'E3-commercial data'!G24*$B$2</f>
        <v>0</v>
      </c>
      <c r="H26">
        <f>'E3-commercial data'!H24*$B$2</f>
        <v>0</v>
      </c>
      <c r="I26">
        <f>'E3-commercial data'!I24*$B$2</f>
        <v>0</v>
      </c>
      <c r="J26">
        <f>'E3-commercial data'!J24*$B$2</f>
        <v>0</v>
      </c>
      <c r="K26">
        <f>'E3-commercial data'!K24*$B$2</f>
        <v>0</v>
      </c>
      <c r="L26">
        <f>'E3-commercial data'!L24*$B$2</f>
        <v>0</v>
      </c>
      <c r="M26">
        <f>'E3-commercial data'!M24*$B$2</f>
        <v>0</v>
      </c>
      <c r="N26">
        <f>'E3-commercial data'!N24*$B$2</f>
        <v>0</v>
      </c>
      <c r="O26">
        <f>'E3-commercial data'!O24*$B$2</f>
        <v>0</v>
      </c>
      <c r="P26">
        <f>'E3-commercial data'!P24*$B$2</f>
        <v>0</v>
      </c>
      <c r="Q26">
        <f>'E3-commercial data'!Q24*$B$2</f>
        <v>0</v>
      </c>
      <c r="R26">
        <f>'E3-commercial data'!R24*$B$2</f>
        <v>0</v>
      </c>
      <c r="S26">
        <f>'E3-commercial data'!S24*$B$2</f>
        <v>0</v>
      </c>
      <c r="T26">
        <f>'E3-commercial data'!T24*$B$2</f>
        <v>0</v>
      </c>
      <c r="U26">
        <f>'E3-commercial data'!U24*$B$2</f>
        <v>0</v>
      </c>
      <c r="V26">
        <f>'E3-commercial data'!V24*$B$2</f>
        <v>0</v>
      </c>
      <c r="W26">
        <f>'E3-commercial data'!W24*$B$2</f>
        <v>0</v>
      </c>
      <c r="X26">
        <f>'E3-commercial data'!X24*$B$2</f>
        <v>0</v>
      </c>
      <c r="Y26">
        <f>'E3-commercial data'!Y24*$B$2</f>
        <v>0</v>
      </c>
      <c r="Z26">
        <f>'E3-commercial data'!Z24*$B$2</f>
        <v>0</v>
      </c>
      <c r="AA26">
        <f>'E3-commercial data'!AA24*$B$2</f>
        <v>0</v>
      </c>
      <c r="AB26">
        <f>'E3-commercial data'!AB24*$B$2</f>
        <v>0</v>
      </c>
      <c r="AC26">
        <f>'E3-commercial data'!AC24*$B$2</f>
        <v>0</v>
      </c>
      <c r="AD26">
        <f>'E3-commercial data'!AD24*$B$2</f>
        <v>0</v>
      </c>
      <c r="AE26">
        <f>'E3-commercial data'!AE24*$B$2</f>
        <v>0</v>
      </c>
      <c r="AF26">
        <f>'E3-commercial data'!AF24*$B$2</f>
        <v>0</v>
      </c>
      <c r="AG26">
        <f>'E3-commercial data'!AG24*$B$2</f>
        <v>0</v>
      </c>
      <c r="AH26">
        <f>'E3-commercial data'!AH24*$B$2</f>
        <v>0</v>
      </c>
      <c r="AI26">
        <f>'E3-commercial data'!AI24*$B$2</f>
        <v>0</v>
      </c>
    </row>
    <row r="27" spans="1:35" x14ac:dyDescent="0.45">
      <c r="A27" s="38" t="str">
        <f>'E3-commercial data'!A25</f>
        <v>Commercial Other</v>
      </c>
      <c r="B27">
        <f>'E3-commercial data'!B25*$B$2</f>
        <v>15334869775281.895</v>
      </c>
      <c r="C27">
        <f>'E3-commercial data'!C25*$B$2</f>
        <v>15474384609435.758</v>
      </c>
      <c r="D27">
        <f>'E3-commercial data'!D25*$B$2</f>
        <v>15530240771642.883</v>
      </c>
      <c r="E27">
        <f>'E3-commercial data'!E25*$B$2</f>
        <v>15526355090292.018</v>
      </c>
      <c r="F27">
        <f>'E3-commercial data'!F25*$B$2</f>
        <v>15582926732533.566</v>
      </c>
      <c r="G27">
        <f>'E3-commercial data'!G25*$B$2</f>
        <v>15583982511382.492</v>
      </c>
      <c r="H27">
        <f>'E3-commercial data'!H25*$B$2</f>
        <v>15561538609513.818</v>
      </c>
      <c r="I27">
        <f>'E3-commercial data'!I25*$B$2</f>
        <v>15540890049209.928</v>
      </c>
      <c r="J27">
        <f>'E3-commercial data'!J25*$B$2</f>
        <v>15493080511616.193</v>
      </c>
      <c r="K27">
        <f>'E3-commercial data'!K25*$B$2</f>
        <v>15441184516189.096</v>
      </c>
      <c r="L27">
        <f>'E3-commercial data'!L25*$B$2</f>
        <v>15385240002750.385</v>
      </c>
      <c r="M27">
        <f>'E3-commercial data'!M25*$B$2</f>
        <v>15325284997772.205</v>
      </c>
      <c r="N27">
        <f>'E3-commercial data'!N25*$B$2</f>
        <v>15261357614374.242</v>
      </c>
      <c r="O27">
        <f>'E3-commercial data'!O25*$B$2</f>
        <v>15193496052329.412</v>
      </c>
      <c r="P27">
        <f>'E3-commercial data'!P25*$B$2</f>
        <v>15574226843119.965</v>
      </c>
      <c r="Q27">
        <f>'E3-commercial data'!Q25*$B$2</f>
        <v>15938198616592.861</v>
      </c>
      <c r="R27">
        <f>'E3-commercial data'!R25*$B$2</f>
        <v>16288990799001.574</v>
      </c>
      <c r="S27">
        <f>'E3-commercial data'!S25*$B$2</f>
        <v>16623144836249.908</v>
      </c>
      <c r="T27">
        <f>'E3-commercial data'!T25*$B$2</f>
        <v>16944152595754.777</v>
      </c>
      <c r="U27">
        <f>'E3-commercial data'!U25*$B$2</f>
        <v>17248643428855.26</v>
      </c>
      <c r="V27">
        <f>'E3-commercial data'!V25*$B$2</f>
        <v>17540021644129.803</v>
      </c>
      <c r="W27">
        <f>'E3-commercial data'!W25*$B$2</f>
        <v>17816632416899.609</v>
      </c>
      <c r="X27">
        <f>'E3-commercial data'!X25*$B$2</f>
        <v>18076908741271.727</v>
      </c>
      <c r="Y27">
        <f>'E3-commercial data'!Y25*$B$2</f>
        <v>18324123587567.379</v>
      </c>
      <c r="Z27">
        <f>'E3-commercial data'!Z25*$B$2</f>
        <v>18555126070717.637</v>
      </c>
      <c r="AA27">
        <f>'E3-commercial data'!AA25*$B$2</f>
        <v>18773101602206.215</v>
      </c>
      <c r="AB27">
        <f>'E3-commercial data'!AB25*$B$2</f>
        <v>18974987202400.41</v>
      </c>
      <c r="AC27">
        <f>'E3-commercial data'!AC25*$B$2</f>
        <v>19163880723946.422</v>
      </c>
      <c r="AD27">
        <f>'E3-commercial data'!AD25*$B$2</f>
        <v>19338281479950.234</v>
      </c>
      <c r="AE27">
        <f>'E3-commercial data'!AE25*$B$2</f>
        <v>19496776602309.363</v>
      </c>
      <c r="AF27">
        <f>'E3-commercial data'!AF25*$B$2</f>
        <v>19642332605409.938</v>
      </c>
      <c r="AG27">
        <f>'E3-commercial data'!AG25*$B$2</f>
        <v>19772106273212.195</v>
      </c>
      <c r="AH27">
        <f>'E3-commercial data'!AH25*$B$2</f>
        <v>19888976561266.656</v>
      </c>
      <c r="AI27">
        <f>'E3-commercial data'!AI25*$B$2</f>
        <v>19990188158967.883</v>
      </c>
    </row>
    <row r="29" spans="1:35" x14ac:dyDescent="0.45">
      <c r="A29" s="1" t="s">
        <v>73</v>
      </c>
      <c r="B29" s="1">
        <f>B25+B27</f>
        <v>60147521059001.797</v>
      </c>
      <c r="C29" s="1">
        <f t="shared" ref="C29:AI29" si="2">C25+C27</f>
        <v>60865670193652.805</v>
      </c>
      <c r="D29" s="1">
        <f t="shared" si="2"/>
        <v>61304787565423.563</v>
      </c>
      <c r="E29" s="1">
        <f t="shared" si="2"/>
        <v>61382803443842.109</v>
      </c>
      <c r="F29" s="1">
        <f t="shared" si="2"/>
        <v>61208349579539.016</v>
      </c>
      <c r="G29" s="1">
        <f t="shared" si="2"/>
        <v>60753728739092.195</v>
      </c>
      <c r="H29" s="1">
        <f t="shared" si="2"/>
        <v>60180941490750.297</v>
      </c>
      <c r="I29" s="1">
        <f t="shared" si="2"/>
        <v>59592418090258.453</v>
      </c>
      <c r="J29" s="1">
        <f t="shared" si="2"/>
        <v>58999585085510.867</v>
      </c>
      <c r="K29" s="1">
        <f t="shared" si="2"/>
        <v>58441772558560.766</v>
      </c>
      <c r="L29" s="1">
        <f t="shared" si="2"/>
        <v>57932972444998.539</v>
      </c>
      <c r="M29" s="1">
        <f t="shared" si="2"/>
        <v>57487217473419.867</v>
      </c>
      <c r="N29" s="1">
        <f t="shared" si="2"/>
        <v>57118372934454.484</v>
      </c>
      <c r="O29" s="1">
        <f t="shared" si="2"/>
        <v>56838429505229.469</v>
      </c>
      <c r="P29" s="1">
        <f t="shared" si="2"/>
        <v>57107314284088.078</v>
      </c>
      <c r="Q29" s="1">
        <f t="shared" si="2"/>
        <v>57461291145594.633</v>
      </c>
      <c r="R29" s="1">
        <f t="shared" si="2"/>
        <v>57899367828273.047</v>
      </c>
      <c r="S29" s="1">
        <f t="shared" si="2"/>
        <v>58408299375803.07</v>
      </c>
      <c r="T29" s="1">
        <f t="shared" si="2"/>
        <v>58978342599976.156</v>
      </c>
      <c r="U29" s="1">
        <f t="shared" si="2"/>
        <v>59591343311689.328</v>
      </c>
      <c r="V29" s="1">
        <f t="shared" si="2"/>
        <v>60236364896889.852</v>
      </c>
      <c r="W29" s="1">
        <f t="shared" si="2"/>
        <v>60899182704962.516</v>
      </c>
      <c r="X29" s="1">
        <f t="shared" si="2"/>
        <v>61568034607544.102</v>
      </c>
      <c r="Y29" s="1">
        <f t="shared" si="2"/>
        <v>62238509885174.688</v>
      </c>
      <c r="Z29" s="1">
        <f t="shared" si="2"/>
        <v>62902010780351.203</v>
      </c>
      <c r="AA29" s="1">
        <f t="shared" si="2"/>
        <v>63558084322585.266</v>
      </c>
      <c r="AB29" s="1">
        <f t="shared" si="2"/>
        <v>64201390718220.313</v>
      </c>
      <c r="AC29" s="1">
        <f t="shared" si="2"/>
        <v>64833721030220.156</v>
      </c>
      <c r="AD29" s="1">
        <f t="shared" si="2"/>
        <v>65452849053805.781</v>
      </c>
      <c r="AE29" s="1">
        <f t="shared" si="2"/>
        <v>66056936130322.734</v>
      </c>
      <c r="AF29" s="1">
        <f t="shared" si="2"/>
        <v>66648704041091.797</v>
      </c>
      <c r="AG29" s="1">
        <f t="shared" si="2"/>
        <v>67225188929772.852</v>
      </c>
      <c r="AH29" s="1">
        <f t="shared" si="2"/>
        <v>67789217776355.273</v>
      </c>
      <c r="AI29" s="1">
        <f t="shared" si="2"/>
        <v>68338014541202.133</v>
      </c>
    </row>
    <row r="31" spans="1:35" x14ac:dyDescent="0.45">
      <c r="A31" s="1" t="str">
        <f>'E3-commercial data'!A27</f>
        <v>Waste heat</v>
      </c>
    </row>
    <row r="32" spans="1:35" x14ac:dyDescent="0.45">
      <c r="A32" s="38" t="str">
        <f>'E3-commercial data'!A28</f>
        <v>Commercial Water Heating</v>
      </c>
      <c r="B32">
        <f>'E3-commercial data'!B28*$B$2</f>
        <v>0</v>
      </c>
      <c r="C32">
        <f>'E3-commercial data'!C28*$B$2</f>
        <v>0</v>
      </c>
      <c r="D32">
        <f>'E3-commercial data'!D28*$B$2</f>
        <v>0</v>
      </c>
      <c r="E32">
        <f>'E3-commercial data'!E28*$B$2</f>
        <v>0</v>
      </c>
      <c r="F32">
        <f>'E3-commercial data'!F28*$B$2</f>
        <v>0</v>
      </c>
      <c r="G32">
        <f>'E3-commercial data'!G28*$B$2</f>
        <v>0</v>
      </c>
      <c r="H32">
        <f>'E3-commercial data'!H28*$B$2</f>
        <v>0</v>
      </c>
      <c r="I32">
        <f>'E3-commercial data'!I28*$B$2</f>
        <v>0</v>
      </c>
      <c r="J32">
        <f>'E3-commercial data'!J28*$B$2</f>
        <v>0</v>
      </c>
      <c r="K32">
        <f>'E3-commercial data'!K28*$B$2</f>
        <v>0</v>
      </c>
      <c r="L32">
        <f>'E3-commercial data'!L28*$B$2</f>
        <v>0</v>
      </c>
      <c r="M32">
        <f>'E3-commercial data'!M28*$B$2</f>
        <v>0</v>
      </c>
      <c r="N32">
        <f>'E3-commercial data'!N28*$B$2</f>
        <v>0</v>
      </c>
      <c r="O32">
        <f>'E3-commercial data'!O28*$B$2</f>
        <v>0</v>
      </c>
      <c r="P32">
        <f>'E3-commercial data'!P28*$B$2</f>
        <v>0</v>
      </c>
      <c r="Q32">
        <f>'E3-commercial data'!Q28*$B$2</f>
        <v>0</v>
      </c>
      <c r="R32">
        <f>'E3-commercial data'!R28*$B$2</f>
        <v>0</v>
      </c>
      <c r="S32">
        <f>'E3-commercial data'!S28*$B$2</f>
        <v>0</v>
      </c>
      <c r="T32">
        <f>'E3-commercial data'!T28*$B$2</f>
        <v>0</v>
      </c>
      <c r="U32">
        <f>'E3-commercial data'!U28*$B$2</f>
        <v>0</v>
      </c>
      <c r="V32">
        <f>'E3-commercial data'!V28*$B$2</f>
        <v>0</v>
      </c>
      <c r="W32">
        <f>'E3-commercial data'!W28*$B$2</f>
        <v>0</v>
      </c>
      <c r="X32">
        <f>'E3-commercial data'!X28*$B$2</f>
        <v>0</v>
      </c>
      <c r="Y32">
        <f>'E3-commercial data'!Y28*$B$2</f>
        <v>0</v>
      </c>
      <c r="Z32">
        <f>'E3-commercial data'!Z28*$B$2</f>
        <v>0</v>
      </c>
      <c r="AA32">
        <f>'E3-commercial data'!AA28*$B$2</f>
        <v>0</v>
      </c>
      <c r="AB32">
        <f>'E3-commercial data'!AB28*$B$2</f>
        <v>0</v>
      </c>
      <c r="AC32">
        <f>'E3-commercial data'!AC28*$B$2</f>
        <v>0</v>
      </c>
      <c r="AD32">
        <f>'E3-commercial data'!AD28*$B$2</f>
        <v>0</v>
      </c>
      <c r="AE32">
        <f>'E3-commercial data'!AE28*$B$2</f>
        <v>0</v>
      </c>
      <c r="AF32">
        <f>'E3-commercial data'!AF28*$B$2</f>
        <v>0</v>
      </c>
      <c r="AG32">
        <f>'E3-commercial data'!AG28*$B$2</f>
        <v>0</v>
      </c>
      <c r="AH32">
        <f>'E3-commercial data'!AH28*$B$2</f>
        <v>0</v>
      </c>
      <c r="AI32">
        <f>'E3-commercial data'!AI28*$B$2</f>
        <v>0</v>
      </c>
    </row>
    <row r="33" spans="1:35" x14ac:dyDescent="0.45">
      <c r="A33" s="38" t="str">
        <f>'E3-commercial data'!A29</f>
        <v>Commercial Space Heating</v>
      </c>
      <c r="B33">
        <f>'E3-commercial data'!B29*$B$2</f>
        <v>1801698853815.6216</v>
      </c>
      <c r="C33">
        <f>'E3-commercial data'!C29*$B$2</f>
        <v>2690031570598.6309</v>
      </c>
      <c r="D33">
        <f>'E3-commercial data'!D29*$B$2</f>
        <v>3563189103158.3896</v>
      </c>
      <c r="E33">
        <f>'E3-commercial data'!E29*$B$2</f>
        <v>4418876907189.3818</v>
      </c>
      <c r="F33">
        <f>'E3-commercial data'!F29*$B$2</f>
        <v>5274627664257.8877</v>
      </c>
      <c r="G33">
        <f>'E3-commercial data'!G29*$B$2</f>
        <v>6132422582466.2246</v>
      </c>
      <c r="H33">
        <f>'E3-commercial data'!H29*$B$2</f>
        <v>6995253414968.2168</v>
      </c>
      <c r="I33">
        <f>'E3-commercial data'!I29*$B$2</f>
        <v>7860746593187.3242</v>
      </c>
      <c r="J33">
        <f>'E3-commercial data'!J29*$B$2</f>
        <v>8778028356745.7129</v>
      </c>
      <c r="K33">
        <f>'E3-commercial data'!K29*$B$2</f>
        <v>9706159741744.834</v>
      </c>
      <c r="L33">
        <f>'E3-commercial data'!L29*$B$2</f>
        <v>10643643921253.176</v>
      </c>
      <c r="M33">
        <f>'E3-commercial data'!M29*$B$2</f>
        <v>11588321517209.99</v>
      </c>
      <c r="N33">
        <f>'E3-commercial data'!N29*$B$2</f>
        <v>12538698634665.48</v>
      </c>
      <c r="O33">
        <f>'E3-commercial data'!O29*$B$2</f>
        <v>13492246311240.742</v>
      </c>
      <c r="P33">
        <f>'E3-commercial data'!P29*$B$2</f>
        <v>13492246311240.742</v>
      </c>
      <c r="Q33">
        <f>'E3-commercial data'!Q29*$B$2</f>
        <v>13492246311240.742</v>
      </c>
      <c r="R33">
        <f>'E3-commercial data'!R29*$B$2</f>
        <v>13492246311240.742</v>
      </c>
      <c r="S33">
        <f>'E3-commercial data'!S29*$B$2</f>
        <v>13492246311240.648</v>
      </c>
      <c r="T33">
        <f>'E3-commercial data'!T29*$B$2</f>
        <v>13492246311240.742</v>
      </c>
      <c r="U33">
        <f>'E3-commercial data'!U29*$B$2</f>
        <v>13492246311240.648</v>
      </c>
      <c r="V33">
        <f>'E3-commercial data'!V29*$B$2</f>
        <v>13492246311240.742</v>
      </c>
      <c r="W33">
        <f>'E3-commercial data'!W29*$B$2</f>
        <v>13492246311240.742</v>
      </c>
      <c r="X33">
        <f>'E3-commercial data'!X29*$B$2</f>
        <v>13492246311240.648</v>
      </c>
      <c r="Y33">
        <f>'E3-commercial data'!Y29*$B$2</f>
        <v>13492246311240.648</v>
      </c>
      <c r="Z33">
        <f>'E3-commercial data'!Z29*$B$2</f>
        <v>13492246311240.648</v>
      </c>
      <c r="AA33">
        <f>'E3-commercial data'!AA29*$B$2</f>
        <v>13492246311240.648</v>
      </c>
      <c r="AB33">
        <f>'E3-commercial data'!AB29*$B$2</f>
        <v>13492246311240.648</v>
      </c>
      <c r="AC33">
        <f>'E3-commercial data'!AC29*$B$2</f>
        <v>13492246311240.648</v>
      </c>
      <c r="AD33">
        <f>'E3-commercial data'!AD29*$B$2</f>
        <v>13492246311240.742</v>
      </c>
      <c r="AE33">
        <f>'E3-commercial data'!AE29*$B$2</f>
        <v>13492246311240.648</v>
      </c>
      <c r="AF33">
        <f>'E3-commercial data'!AF29*$B$2</f>
        <v>13492246311240.648</v>
      </c>
      <c r="AG33">
        <f>'E3-commercial data'!AG29*$B$2</f>
        <v>13492246311240.742</v>
      </c>
      <c r="AH33">
        <f>'E3-commercial data'!AH29*$B$2</f>
        <v>13492246311240.742</v>
      </c>
      <c r="AI33">
        <f>'E3-commercial data'!AI29*$B$2</f>
        <v>13492246311240.648</v>
      </c>
    </row>
    <row r="34" spans="1:35" x14ac:dyDescent="0.45">
      <c r="A34" s="38" t="str">
        <f>'E3-commercial data'!A30</f>
        <v>Commercial Air Conditioning</v>
      </c>
      <c r="B34">
        <f>'E3-commercial data'!B30*$B$2</f>
        <v>0</v>
      </c>
      <c r="C34">
        <f>'E3-commercial data'!C30*$B$2</f>
        <v>0</v>
      </c>
      <c r="D34">
        <f>'E3-commercial data'!D30*$B$2</f>
        <v>0</v>
      </c>
      <c r="E34">
        <f>'E3-commercial data'!E30*$B$2</f>
        <v>0</v>
      </c>
      <c r="F34">
        <f>'E3-commercial data'!F30*$B$2</f>
        <v>0</v>
      </c>
      <c r="G34">
        <f>'E3-commercial data'!G30*$B$2</f>
        <v>0</v>
      </c>
      <c r="H34">
        <f>'E3-commercial data'!H30*$B$2</f>
        <v>0</v>
      </c>
      <c r="I34">
        <f>'E3-commercial data'!I30*$B$2</f>
        <v>0</v>
      </c>
      <c r="J34">
        <f>'E3-commercial data'!J30*$B$2</f>
        <v>0</v>
      </c>
      <c r="K34">
        <f>'E3-commercial data'!K30*$B$2</f>
        <v>0</v>
      </c>
      <c r="L34">
        <f>'E3-commercial data'!L30*$B$2</f>
        <v>0</v>
      </c>
      <c r="M34">
        <f>'E3-commercial data'!M30*$B$2</f>
        <v>0</v>
      </c>
      <c r="N34">
        <f>'E3-commercial data'!N30*$B$2</f>
        <v>0</v>
      </c>
      <c r="O34">
        <f>'E3-commercial data'!O30*$B$2</f>
        <v>0</v>
      </c>
      <c r="P34">
        <f>'E3-commercial data'!P30*$B$2</f>
        <v>0</v>
      </c>
      <c r="Q34">
        <f>'E3-commercial data'!Q30*$B$2</f>
        <v>0</v>
      </c>
      <c r="R34">
        <f>'E3-commercial data'!R30*$B$2</f>
        <v>0</v>
      </c>
      <c r="S34">
        <f>'E3-commercial data'!S30*$B$2</f>
        <v>0</v>
      </c>
      <c r="T34">
        <f>'E3-commercial data'!T30*$B$2</f>
        <v>0</v>
      </c>
      <c r="U34">
        <f>'E3-commercial data'!U30*$B$2</f>
        <v>0</v>
      </c>
      <c r="V34">
        <f>'E3-commercial data'!V30*$B$2</f>
        <v>0</v>
      </c>
      <c r="W34">
        <f>'E3-commercial data'!W30*$B$2</f>
        <v>0</v>
      </c>
      <c r="X34">
        <f>'E3-commercial data'!X30*$B$2</f>
        <v>0</v>
      </c>
      <c r="Y34">
        <f>'E3-commercial data'!Y30*$B$2</f>
        <v>0</v>
      </c>
      <c r="Z34">
        <f>'E3-commercial data'!Z30*$B$2</f>
        <v>0</v>
      </c>
      <c r="AA34">
        <f>'E3-commercial data'!AA30*$B$2</f>
        <v>0</v>
      </c>
      <c r="AB34">
        <f>'E3-commercial data'!AB30*$B$2</f>
        <v>0</v>
      </c>
      <c r="AC34">
        <f>'E3-commercial data'!AC30*$B$2</f>
        <v>0</v>
      </c>
      <c r="AD34">
        <f>'E3-commercial data'!AD30*$B$2</f>
        <v>0</v>
      </c>
      <c r="AE34">
        <f>'E3-commercial data'!AE30*$B$2</f>
        <v>0</v>
      </c>
      <c r="AF34">
        <f>'E3-commercial data'!AF30*$B$2</f>
        <v>0</v>
      </c>
      <c r="AG34">
        <f>'E3-commercial data'!AG30*$B$2</f>
        <v>0</v>
      </c>
      <c r="AH34">
        <f>'E3-commercial data'!AH30*$B$2</f>
        <v>0</v>
      </c>
      <c r="AI34">
        <f>'E3-commercial data'!AI30*$B$2</f>
        <v>0</v>
      </c>
    </row>
    <row r="35" spans="1:35" x14ac:dyDescent="0.45">
      <c r="A35" s="38" t="str">
        <f>'E3-commercial data'!A31</f>
        <v>Commercial Lighting</v>
      </c>
      <c r="B35">
        <f>'E3-commercial data'!B31*$B$2</f>
        <v>0</v>
      </c>
      <c r="C35">
        <f>'E3-commercial data'!C31*$B$2</f>
        <v>0</v>
      </c>
      <c r="D35">
        <f>'E3-commercial data'!D31*$B$2</f>
        <v>0</v>
      </c>
      <c r="E35">
        <f>'E3-commercial data'!E31*$B$2</f>
        <v>0</v>
      </c>
      <c r="F35">
        <f>'E3-commercial data'!F31*$B$2</f>
        <v>0</v>
      </c>
      <c r="G35">
        <f>'E3-commercial data'!G31*$B$2</f>
        <v>0</v>
      </c>
      <c r="H35">
        <f>'E3-commercial data'!H31*$B$2</f>
        <v>0</v>
      </c>
      <c r="I35">
        <f>'E3-commercial data'!I31*$B$2</f>
        <v>0</v>
      </c>
      <c r="J35">
        <f>'E3-commercial data'!J31*$B$2</f>
        <v>0</v>
      </c>
      <c r="K35">
        <f>'E3-commercial data'!K31*$B$2</f>
        <v>0</v>
      </c>
      <c r="L35">
        <f>'E3-commercial data'!L31*$B$2</f>
        <v>0</v>
      </c>
      <c r="M35">
        <f>'E3-commercial data'!M31*$B$2</f>
        <v>0</v>
      </c>
      <c r="N35">
        <f>'E3-commercial data'!N31*$B$2</f>
        <v>0</v>
      </c>
      <c r="O35">
        <f>'E3-commercial data'!O31*$B$2</f>
        <v>0</v>
      </c>
      <c r="P35">
        <f>'E3-commercial data'!P31*$B$2</f>
        <v>0</v>
      </c>
      <c r="Q35">
        <f>'E3-commercial data'!Q31*$B$2</f>
        <v>0</v>
      </c>
      <c r="R35">
        <f>'E3-commercial data'!R31*$B$2</f>
        <v>0</v>
      </c>
      <c r="S35">
        <f>'E3-commercial data'!S31*$B$2</f>
        <v>0</v>
      </c>
      <c r="T35">
        <f>'E3-commercial data'!T31*$B$2</f>
        <v>0</v>
      </c>
      <c r="U35">
        <f>'E3-commercial data'!U31*$B$2</f>
        <v>0</v>
      </c>
      <c r="V35">
        <f>'E3-commercial data'!V31*$B$2</f>
        <v>0</v>
      </c>
      <c r="W35">
        <f>'E3-commercial data'!W31*$B$2</f>
        <v>0</v>
      </c>
      <c r="X35">
        <f>'E3-commercial data'!X31*$B$2</f>
        <v>0</v>
      </c>
      <c r="Y35">
        <f>'E3-commercial data'!Y31*$B$2</f>
        <v>0</v>
      </c>
      <c r="Z35">
        <f>'E3-commercial data'!Z31*$B$2</f>
        <v>0</v>
      </c>
      <c r="AA35">
        <f>'E3-commercial data'!AA31*$B$2</f>
        <v>0</v>
      </c>
      <c r="AB35">
        <f>'E3-commercial data'!AB31*$B$2</f>
        <v>0</v>
      </c>
      <c r="AC35">
        <f>'E3-commercial data'!AC31*$B$2</f>
        <v>0</v>
      </c>
      <c r="AD35">
        <f>'E3-commercial data'!AD31*$B$2</f>
        <v>0</v>
      </c>
      <c r="AE35">
        <f>'E3-commercial data'!AE31*$B$2</f>
        <v>0</v>
      </c>
      <c r="AF35">
        <f>'E3-commercial data'!AF31*$B$2</f>
        <v>0</v>
      </c>
      <c r="AG35">
        <f>'E3-commercial data'!AG31*$B$2</f>
        <v>0</v>
      </c>
      <c r="AH35">
        <f>'E3-commercial data'!AH31*$B$2</f>
        <v>0</v>
      </c>
      <c r="AI35">
        <f>'E3-commercial data'!AI31*$B$2</f>
        <v>0</v>
      </c>
    </row>
    <row r="36" spans="1:35" x14ac:dyDescent="0.45">
      <c r="A36" s="38" t="str">
        <f>'E3-commercial data'!A32</f>
        <v>Commercial Refrigeration</v>
      </c>
      <c r="B36">
        <f>'E3-commercial data'!B32*$B$2</f>
        <v>0</v>
      </c>
      <c r="C36">
        <f>'E3-commercial data'!C32*$B$2</f>
        <v>0</v>
      </c>
      <c r="D36">
        <f>'E3-commercial data'!D32*$B$2</f>
        <v>0</v>
      </c>
      <c r="E36">
        <f>'E3-commercial data'!E32*$B$2</f>
        <v>0</v>
      </c>
      <c r="F36">
        <f>'E3-commercial data'!F32*$B$2</f>
        <v>0</v>
      </c>
      <c r="G36">
        <f>'E3-commercial data'!G32*$B$2</f>
        <v>0</v>
      </c>
      <c r="H36">
        <f>'E3-commercial data'!H32*$B$2</f>
        <v>0</v>
      </c>
      <c r="I36">
        <f>'E3-commercial data'!I32*$B$2</f>
        <v>0</v>
      </c>
      <c r="J36">
        <f>'E3-commercial data'!J32*$B$2</f>
        <v>0</v>
      </c>
      <c r="K36">
        <f>'E3-commercial data'!K32*$B$2</f>
        <v>0</v>
      </c>
      <c r="L36">
        <f>'E3-commercial data'!L32*$B$2</f>
        <v>0</v>
      </c>
      <c r="M36">
        <f>'E3-commercial data'!M32*$B$2</f>
        <v>0</v>
      </c>
      <c r="N36">
        <f>'E3-commercial data'!N32*$B$2</f>
        <v>0</v>
      </c>
      <c r="O36">
        <f>'E3-commercial data'!O32*$B$2</f>
        <v>0</v>
      </c>
      <c r="P36">
        <f>'E3-commercial data'!P32*$B$2</f>
        <v>0</v>
      </c>
      <c r="Q36">
        <f>'E3-commercial data'!Q32*$B$2</f>
        <v>0</v>
      </c>
      <c r="R36">
        <f>'E3-commercial data'!R32*$B$2</f>
        <v>0</v>
      </c>
      <c r="S36">
        <f>'E3-commercial data'!S32*$B$2</f>
        <v>0</v>
      </c>
      <c r="T36">
        <f>'E3-commercial data'!T32*$B$2</f>
        <v>0</v>
      </c>
      <c r="U36">
        <f>'E3-commercial data'!U32*$B$2</f>
        <v>0</v>
      </c>
      <c r="V36">
        <f>'E3-commercial data'!V32*$B$2</f>
        <v>0</v>
      </c>
      <c r="W36">
        <f>'E3-commercial data'!W32*$B$2</f>
        <v>0</v>
      </c>
      <c r="X36">
        <f>'E3-commercial data'!X32*$B$2</f>
        <v>0</v>
      </c>
      <c r="Y36">
        <f>'E3-commercial data'!Y32*$B$2</f>
        <v>0</v>
      </c>
      <c r="Z36">
        <f>'E3-commercial data'!Z32*$B$2</f>
        <v>0</v>
      </c>
      <c r="AA36">
        <f>'E3-commercial data'!AA32*$B$2</f>
        <v>0</v>
      </c>
      <c r="AB36">
        <f>'E3-commercial data'!AB32*$B$2</f>
        <v>0</v>
      </c>
      <c r="AC36">
        <f>'E3-commercial data'!AC32*$B$2</f>
        <v>0</v>
      </c>
      <c r="AD36">
        <f>'E3-commercial data'!AD32*$B$2</f>
        <v>0</v>
      </c>
      <c r="AE36">
        <f>'E3-commercial data'!AE32*$B$2</f>
        <v>0</v>
      </c>
      <c r="AF36">
        <f>'E3-commercial data'!AF32*$B$2</f>
        <v>0</v>
      </c>
      <c r="AG36">
        <f>'E3-commercial data'!AG32*$B$2</f>
        <v>0</v>
      </c>
      <c r="AH36">
        <f>'E3-commercial data'!AH32*$B$2</f>
        <v>0</v>
      </c>
      <c r="AI36">
        <f>'E3-commercial data'!AI32*$B$2</f>
        <v>0</v>
      </c>
    </row>
    <row r="37" spans="1:35" x14ac:dyDescent="0.45">
      <c r="A37" s="38" t="str">
        <f>'E3-commercial data'!A33</f>
        <v>Commercial Cooking</v>
      </c>
      <c r="B37">
        <f>'E3-commercial data'!B33*$B$2</f>
        <v>0</v>
      </c>
      <c r="C37">
        <f>'E3-commercial data'!C33*$B$2</f>
        <v>0</v>
      </c>
      <c r="D37">
        <f>'E3-commercial data'!D33*$B$2</f>
        <v>0</v>
      </c>
      <c r="E37">
        <f>'E3-commercial data'!E33*$B$2</f>
        <v>0</v>
      </c>
      <c r="F37">
        <f>'E3-commercial data'!F33*$B$2</f>
        <v>0</v>
      </c>
      <c r="G37">
        <f>'E3-commercial data'!G33*$B$2</f>
        <v>0</v>
      </c>
      <c r="H37">
        <f>'E3-commercial data'!H33*$B$2</f>
        <v>0</v>
      </c>
      <c r="I37">
        <f>'E3-commercial data'!I33*$B$2</f>
        <v>0</v>
      </c>
      <c r="J37">
        <f>'E3-commercial data'!J33*$B$2</f>
        <v>0</v>
      </c>
      <c r="K37">
        <f>'E3-commercial data'!K33*$B$2</f>
        <v>0</v>
      </c>
      <c r="L37">
        <f>'E3-commercial data'!L33*$B$2</f>
        <v>0</v>
      </c>
      <c r="M37">
        <f>'E3-commercial data'!M33*$B$2</f>
        <v>0</v>
      </c>
      <c r="N37">
        <f>'E3-commercial data'!N33*$B$2</f>
        <v>0</v>
      </c>
      <c r="O37">
        <f>'E3-commercial data'!O33*$B$2</f>
        <v>0</v>
      </c>
      <c r="P37">
        <f>'E3-commercial data'!P33*$B$2</f>
        <v>0</v>
      </c>
      <c r="Q37">
        <f>'E3-commercial data'!Q33*$B$2</f>
        <v>0</v>
      </c>
      <c r="R37">
        <f>'E3-commercial data'!R33*$B$2</f>
        <v>0</v>
      </c>
      <c r="S37">
        <f>'E3-commercial data'!S33*$B$2</f>
        <v>0</v>
      </c>
      <c r="T37">
        <f>'E3-commercial data'!T33*$B$2</f>
        <v>0</v>
      </c>
      <c r="U37">
        <f>'E3-commercial data'!U33*$B$2</f>
        <v>0</v>
      </c>
      <c r="V37">
        <f>'E3-commercial data'!V33*$B$2</f>
        <v>0</v>
      </c>
      <c r="W37">
        <f>'E3-commercial data'!W33*$B$2</f>
        <v>0</v>
      </c>
      <c r="X37">
        <f>'E3-commercial data'!X33*$B$2</f>
        <v>0</v>
      </c>
      <c r="Y37">
        <f>'E3-commercial data'!Y33*$B$2</f>
        <v>0</v>
      </c>
      <c r="Z37">
        <f>'E3-commercial data'!Z33*$B$2</f>
        <v>0</v>
      </c>
      <c r="AA37">
        <f>'E3-commercial data'!AA33*$B$2</f>
        <v>0</v>
      </c>
      <c r="AB37">
        <f>'E3-commercial data'!AB33*$B$2</f>
        <v>0</v>
      </c>
      <c r="AC37">
        <f>'E3-commercial data'!AC33*$B$2</f>
        <v>0</v>
      </c>
      <c r="AD37">
        <f>'E3-commercial data'!AD33*$B$2</f>
        <v>0</v>
      </c>
      <c r="AE37">
        <f>'E3-commercial data'!AE33*$B$2</f>
        <v>0</v>
      </c>
      <c r="AF37">
        <f>'E3-commercial data'!AF33*$B$2</f>
        <v>0</v>
      </c>
      <c r="AG37">
        <f>'E3-commercial data'!AG33*$B$2</f>
        <v>0</v>
      </c>
      <c r="AH37">
        <f>'E3-commercial data'!AH33*$B$2</f>
        <v>0</v>
      </c>
      <c r="AI37">
        <f>'E3-commercial data'!AI33*$B$2</f>
        <v>0</v>
      </c>
    </row>
    <row r="38" spans="1:35" x14ac:dyDescent="0.45">
      <c r="A38" s="38" t="str">
        <f>'E3-commercial data'!A34</f>
        <v>Commercial Ventilation</v>
      </c>
      <c r="B38">
        <f>'E3-commercial data'!B34*$B$2</f>
        <v>0</v>
      </c>
      <c r="C38">
        <f>'E3-commercial data'!C34*$B$2</f>
        <v>0</v>
      </c>
      <c r="D38">
        <f>'E3-commercial data'!D34*$B$2</f>
        <v>0</v>
      </c>
      <c r="E38">
        <f>'E3-commercial data'!E34*$B$2</f>
        <v>0</v>
      </c>
      <c r="F38">
        <f>'E3-commercial data'!F34*$B$2</f>
        <v>0</v>
      </c>
      <c r="G38">
        <f>'E3-commercial data'!G34*$B$2</f>
        <v>0</v>
      </c>
      <c r="H38">
        <f>'E3-commercial data'!H34*$B$2</f>
        <v>0</v>
      </c>
      <c r="I38">
        <f>'E3-commercial data'!I34*$B$2</f>
        <v>0</v>
      </c>
      <c r="J38">
        <f>'E3-commercial data'!J34*$B$2</f>
        <v>0</v>
      </c>
      <c r="K38">
        <f>'E3-commercial data'!K34*$B$2</f>
        <v>0</v>
      </c>
      <c r="L38">
        <f>'E3-commercial data'!L34*$B$2</f>
        <v>0</v>
      </c>
      <c r="M38">
        <f>'E3-commercial data'!M34*$B$2</f>
        <v>0</v>
      </c>
      <c r="N38">
        <f>'E3-commercial data'!N34*$B$2</f>
        <v>0</v>
      </c>
      <c r="O38">
        <f>'E3-commercial data'!O34*$B$2</f>
        <v>0</v>
      </c>
      <c r="P38">
        <f>'E3-commercial data'!P34*$B$2</f>
        <v>0</v>
      </c>
      <c r="Q38">
        <f>'E3-commercial data'!Q34*$B$2</f>
        <v>0</v>
      </c>
      <c r="R38">
        <f>'E3-commercial data'!R34*$B$2</f>
        <v>0</v>
      </c>
      <c r="S38">
        <f>'E3-commercial data'!S34*$B$2</f>
        <v>0</v>
      </c>
      <c r="T38">
        <f>'E3-commercial data'!T34*$B$2</f>
        <v>0</v>
      </c>
      <c r="U38">
        <f>'E3-commercial data'!U34*$B$2</f>
        <v>0</v>
      </c>
      <c r="V38">
        <f>'E3-commercial data'!V34*$B$2</f>
        <v>0</v>
      </c>
      <c r="W38">
        <f>'E3-commercial data'!W34*$B$2</f>
        <v>0</v>
      </c>
      <c r="X38">
        <f>'E3-commercial data'!X34*$B$2</f>
        <v>0</v>
      </c>
      <c r="Y38">
        <f>'E3-commercial data'!Y34*$B$2</f>
        <v>0</v>
      </c>
      <c r="Z38">
        <f>'E3-commercial data'!Z34*$B$2</f>
        <v>0</v>
      </c>
      <c r="AA38">
        <f>'E3-commercial data'!AA34*$B$2</f>
        <v>0</v>
      </c>
      <c r="AB38">
        <f>'E3-commercial data'!AB34*$B$2</f>
        <v>0</v>
      </c>
      <c r="AC38">
        <f>'E3-commercial data'!AC34*$B$2</f>
        <v>0</v>
      </c>
      <c r="AD38">
        <f>'E3-commercial data'!AD34*$B$2</f>
        <v>0</v>
      </c>
      <c r="AE38">
        <f>'E3-commercial data'!AE34*$B$2</f>
        <v>0</v>
      </c>
      <c r="AF38">
        <f>'E3-commercial data'!AF34*$B$2</f>
        <v>0</v>
      </c>
      <c r="AG38">
        <f>'E3-commercial data'!AG34*$B$2</f>
        <v>0</v>
      </c>
      <c r="AH38">
        <f>'E3-commercial data'!AH34*$B$2</f>
        <v>0</v>
      </c>
      <c r="AI38">
        <f>'E3-commercial data'!AI34*$B$2</f>
        <v>0</v>
      </c>
    </row>
    <row r="39" spans="1:35" x14ac:dyDescent="0.45">
      <c r="A39" s="38" t="str">
        <f>'E3-commercial data'!A35</f>
        <v>Commercial Other</v>
      </c>
      <c r="B39">
        <f>'E3-commercial data'!B35*$B$2</f>
        <v>14419142281494.32</v>
      </c>
      <c r="C39">
        <f>'E3-commercial data'!C35*$B$2</f>
        <v>14419142281494.32</v>
      </c>
      <c r="D39">
        <f>'E3-commercial data'!D35*$B$2</f>
        <v>14419142281494.32</v>
      </c>
      <c r="E39">
        <f>'E3-commercial data'!E35*$B$2</f>
        <v>14419142281494.32</v>
      </c>
      <c r="F39">
        <f>'E3-commercial data'!F35*$B$2</f>
        <v>14419142281494.32</v>
      </c>
      <c r="G39">
        <f>'E3-commercial data'!G35*$B$2</f>
        <v>14419142281494.32</v>
      </c>
      <c r="H39">
        <f>'E3-commercial data'!H35*$B$2</f>
        <v>14419142281494.32</v>
      </c>
      <c r="I39">
        <f>'E3-commercial data'!I35*$B$2</f>
        <v>14419142281494.32</v>
      </c>
      <c r="J39">
        <f>'E3-commercial data'!J35*$B$2</f>
        <v>14419142281494.32</v>
      </c>
      <c r="K39">
        <f>'E3-commercial data'!K35*$B$2</f>
        <v>14419142281494.32</v>
      </c>
      <c r="L39">
        <f>'E3-commercial data'!L35*$B$2</f>
        <v>14419142281494.32</v>
      </c>
      <c r="M39">
        <f>'E3-commercial data'!M35*$B$2</f>
        <v>14419142281494.32</v>
      </c>
      <c r="N39">
        <f>'E3-commercial data'!N35*$B$2</f>
        <v>14419142281494.32</v>
      </c>
      <c r="O39">
        <f>'E3-commercial data'!O35*$B$2</f>
        <v>14419142281494.32</v>
      </c>
      <c r="P39">
        <f>'E3-commercial data'!P35*$B$2</f>
        <v>13877518185147.15</v>
      </c>
      <c r="Q39">
        <f>'E3-commercial data'!Q35*$B$2</f>
        <v>13338026467132.059</v>
      </c>
      <c r="R39">
        <f>'E3-commercial data'!R35*$B$2</f>
        <v>12796402370784.889</v>
      </c>
      <c r="S39">
        <f>'E3-commercial data'!S35*$B$2</f>
        <v>12256910652769.795</v>
      </c>
      <c r="T39">
        <f>'E3-commercial data'!T35*$B$2</f>
        <v>11715286556422.627</v>
      </c>
      <c r="U39">
        <f>'E3-commercial data'!U35*$B$2</f>
        <v>11175794838407.533</v>
      </c>
      <c r="V39">
        <f>'E3-commercial data'!V35*$B$2</f>
        <v>10634170742060.363</v>
      </c>
      <c r="W39">
        <f>'E3-commercial data'!W35*$B$2</f>
        <v>10092546645713.195</v>
      </c>
      <c r="X39">
        <f>'E3-commercial data'!X35*$B$2</f>
        <v>9553054927698.1016</v>
      </c>
      <c r="Y39">
        <f>'E3-commercial data'!Y35*$B$2</f>
        <v>9011430831350.9219</v>
      </c>
      <c r="Z39">
        <f>'E3-commercial data'!Z35*$B$2</f>
        <v>8471939113335.8379</v>
      </c>
      <c r="AA39">
        <f>'E3-commercial data'!AA35*$B$2</f>
        <v>7930315016988.6592</v>
      </c>
      <c r="AB39">
        <f>'E3-commercial data'!AB35*$B$2</f>
        <v>7390823298973.5654</v>
      </c>
      <c r="AC39">
        <f>'E3-commercial data'!AC35*$B$2</f>
        <v>6849199202626.4063</v>
      </c>
      <c r="AD39">
        <f>'E3-commercial data'!AD35*$B$2</f>
        <v>6307575106279.2275</v>
      </c>
      <c r="AE39">
        <f>'E3-commercial data'!AE35*$B$2</f>
        <v>5768083388264.1338</v>
      </c>
      <c r="AF39">
        <f>'E3-commercial data'!AF35*$B$2</f>
        <v>5226459291916.9648</v>
      </c>
      <c r="AG39">
        <f>'E3-commercial data'!AG35*$B$2</f>
        <v>4686967573901.8711</v>
      </c>
      <c r="AH39">
        <f>'E3-commercial data'!AH35*$B$2</f>
        <v>4145343477554.7017</v>
      </c>
      <c r="AI39">
        <f>'E3-commercial data'!AI35*$B$2</f>
        <v>3605851759539.6084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theme="3"/>
  </sheetPr>
  <dimension ref="A1:AI18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25" x14ac:dyDescent="0.45"/>
  <cols>
    <col min="1" max="1" width="22.33203125" customWidth="1"/>
    <col min="2" max="2" width="9.46484375" customWidth="1"/>
    <col min="3" max="3" width="11.796875" bestFit="1" customWidth="1"/>
    <col min="4" max="4" width="9.46484375" bestFit="1" customWidth="1"/>
    <col min="8" max="8" width="9.46484375" bestFit="1" customWidth="1"/>
    <col min="10" max="35" width="12.53125" bestFit="1" customWidth="1"/>
  </cols>
  <sheetData>
    <row r="1" spans="1:35" x14ac:dyDescent="0.45">
      <c r="A1" s="1" t="s">
        <v>1</v>
      </c>
      <c r="B1" s="7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45">
      <c r="A2" s="1" t="s">
        <v>2</v>
      </c>
      <c r="B2" s="43">
        <f>'Commercial Calcs'!D8</f>
        <v>5121878332252.5889</v>
      </c>
      <c r="C2" s="44">
        <f>$B$2*(1+'Electricity-CEC Outlook BaseMid'!C55)</f>
        <v>4935662288796.2295</v>
      </c>
      <c r="D2" s="44">
        <f>$B$2*(1+'Electricity-CEC Outlook BaseMid'!D55)</f>
        <v>4990673167774.7852</v>
      </c>
      <c r="E2" s="44">
        <f>$B$2*(1+'Electricity-CEC Outlook BaseMid'!E55)</f>
        <v>5113689034997.0176</v>
      </c>
      <c r="F2" s="44">
        <f>$B$2*(1+'Electricity-CEC Outlook BaseMid'!F55)</f>
        <v>5253167504086.3643</v>
      </c>
      <c r="G2" s="44">
        <f>$B$2*(1+'Electricity-CEC Outlook BaseMid'!G55)</f>
        <v>5337160928506.4766</v>
      </c>
      <c r="H2" s="44">
        <f>$B$2*(1+'Electricity-CEC Outlook BaseMid'!H55)</f>
        <v>5381693364215.3193</v>
      </c>
      <c r="I2" s="44">
        <f>$B$2*(1+'Electricity-CEC Outlook BaseMid'!I55)</f>
        <v>5419714971832.4834</v>
      </c>
      <c r="J2" s="44">
        <f>$B$2*(1+'Electricity-CEC Outlook BaseMid'!J55)</f>
        <v>5430033782393.7861</v>
      </c>
      <c r="K2" s="44">
        <f>$B$2*(1+'Electricity-CEC Outlook BaseMid'!K55)</f>
        <v>5428869057772.123</v>
      </c>
      <c r="L2" s="44">
        <f>$B$2*(1+'Electricity-CEC Outlook BaseMid'!L55)</f>
        <v>5428029214821.1055</v>
      </c>
      <c r="M2" s="44">
        <f>$B$2*(1+'Electricity-CEC Outlook BaseMid'!M55)</f>
        <v>5432967758722.3691</v>
      </c>
      <c r="N2" s="7">
        <f>$M$2*(1+'AEO 2021 Pacific forecast'!B166)</f>
        <v>5418316199468.4287</v>
      </c>
      <c r="O2" s="7">
        <f>$M$2*(1+'AEO 2021 Pacific forecast'!C166)</f>
        <v>5428057613023.5381</v>
      </c>
      <c r="P2" s="7">
        <f>$M$2*(1+'AEO 2021 Pacific forecast'!D166)</f>
        <v>5445627652451.8828</v>
      </c>
      <c r="Q2" s="7">
        <f>$M$2*(1+'AEO 2021 Pacific forecast'!E166)</f>
        <v>5471992571324.7207</v>
      </c>
      <c r="R2" s="7">
        <f>$M$2*(1+'AEO 2021 Pacific forecast'!F166)</f>
        <v>5498219453973.0908</v>
      </c>
      <c r="S2" s="7">
        <f>$M$2*(1+'AEO 2021 Pacific forecast'!G166)</f>
        <v>5526161929696.959</v>
      </c>
      <c r="T2" s="7">
        <f>$M$2*(1+'AEO 2021 Pacific forecast'!H166)</f>
        <v>5565275479872.1797</v>
      </c>
      <c r="U2" s="7">
        <f>$M$2*(1+'AEO 2021 Pacific forecast'!I166)</f>
        <v>5611961302932.3447</v>
      </c>
      <c r="V2" s="7">
        <f>$M$2*(1+'AEO 2021 Pacific forecast'!J166)</f>
        <v>5661397990751.4922</v>
      </c>
      <c r="W2" s="7">
        <f>$M$2*(1+'AEO 2021 Pacific forecast'!K166)</f>
        <v>5706210465051.0596</v>
      </c>
      <c r="X2" s="7">
        <f>$M$2*(1+'AEO 2021 Pacific forecast'!L166)</f>
        <v>5760369963692.9775</v>
      </c>
      <c r="Y2" s="7">
        <f>$M$2*(1+'AEO 2021 Pacific forecast'!M166)</f>
        <v>5814726656941.2754</v>
      </c>
      <c r="Z2" s="7">
        <f>$M$2*(1+'AEO 2021 Pacific forecast'!N166)</f>
        <v>5881950298255.7861</v>
      </c>
      <c r="AA2" s="7">
        <f>$M$2*(1+'AEO 2021 Pacific forecast'!O166)</f>
        <v>5952822039788.3027</v>
      </c>
      <c r="AB2" s="7">
        <f>$M$2*(1+'AEO 2021 Pacific forecast'!P166)</f>
        <v>6026267170934.0605</v>
      </c>
      <c r="AC2" s="7">
        <f>$M$2*(1+'AEO 2021 Pacific forecast'!Q166)</f>
        <v>6099682722888.8633</v>
      </c>
      <c r="AD2" s="7">
        <f>$M$2*(1+'AEO 2021 Pacific forecast'!R166)</f>
        <v>6189356970139.5918</v>
      </c>
      <c r="AE2" s="7">
        <f>$M$2*(1+'AEO 2021 Pacific forecast'!S166)</f>
        <v>6284049820122.6602</v>
      </c>
      <c r="AF2" s="7">
        <f>$M$2*(1+'AEO 2021 Pacific forecast'!T166)</f>
        <v>6386551576518.3252</v>
      </c>
      <c r="AG2" s="7">
        <f>$M$2*(1+'AEO 2021 Pacific forecast'!U166)</f>
        <v>6497069293663.2852</v>
      </c>
      <c r="AH2" s="7"/>
      <c r="AI2" s="7"/>
    </row>
    <row r="3" spans="1:35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/>
      <c r="AI3" s="7"/>
    </row>
    <row r="4" spans="1:35" x14ac:dyDescent="0.45">
      <c r="A4" s="1" t="s">
        <v>4</v>
      </c>
      <c r="B4" s="43">
        <f>'Commercial Calcs'!D21</f>
        <v>77916465834198.438</v>
      </c>
      <c r="C4" s="44">
        <f>$B$4*(1+'NaturalGas-CEC Outlook BaseMid'!C55)</f>
        <v>78390770897859.891</v>
      </c>
      <c r="D4" s="44">
        <f>$B$4*(1+'NaturalGas-CEC Outlook BaseMid'!D55)</f>
        <v>78766009240592.109</v>
      </c>
      <c r="E4" s="44">
        <f>$B$4*(1+'NaturalGas-CEC Outlook BaseMid'!E55)</f>
        <v>79210408567508.328</v>
      </c>
      <c r="F4" s="44">
        <f>$B$4*(1+'NaturalGas-CEC Outlook BaseMid'!F55)</f>
        <v>79462790777060.375</v>
      </c>
      <c r="G4" s="44">
        <f>$B$4*(1+'NaturalGas-CEC Outlook BaseMid'!G55)</f>
        <v>79640842318803.656</v>
      </c>
      <c r="H4" s="44">
        <f>$B$4*(1+'NaturalGas-CEC Outlook BaseMid'!H55)</f>
        <v>79783862966325.703</v>
      </c>
      <c r="I4" s="44">
        <f>$B$4*(1+'NaturalGas-CEC Outlook BaseMid'!I55)</f>
        <v>79789713293606.891</v>
      </c>
      <c r="J4" s="44">
        <f>$B$4*(1+'NaturalGas-CEC Outlook BaseMid'!J55)</f>
        <v>79800696768670.859</v>
      </c>
      <c r="K4" s="44">
        <f>$B$4*(1+'NaturalGas-CEC Outlook BaseMid'!K55)</f>
        <v>79750504732585.094</v>
      </c>
      <c r="L4" s="44">
        <f>$B$4*(1+'NaturalGas-CEC Outlook BaseMid'!L55)</f>
        <v>79765337725380.188</v>
      </c>
      <c r="M4" s="44">
        <f>$B$4*(1+'NaturalGas-CEC Outlook BaseMid'!M55)</f>
        <v>79874235386722.281</v>
      </c>
      <c r="N4" s="7">
        <f>$M$4*(1+'AEO 2021 Pacific forecast'!B167)</f>
        <v>78945754105177.313</v>
      </c>
      <c r="O4" s="7">
        <f>$M$4*(1+'AEO 2021 Pacific forecast'!C167)</f>
        <v>78478407817673.016</v>
      </c>
      <c r="P4" s="7">
        <f>$M$4*(1+'AEO 2021 Pacific forecast'!D167)</f>
        <v>78545875315639.953</v>
      </c>
      <c r="Q4" s="7">
        <f>$M$4*(1+'AEO 2021 Pacific forecast'!E167)</f>
        <v>78687664152637.125</v>
      </c>
      <c r="R4" s="7">
        <f>$M$4*(1+'AEO 2021 Pacific forecast'!F167)</f>
        <v>78900347408132.906</v>
      </c>
      <c r="S4" s="7">
        <f>$M$4*(1+'AEO 2021 Pacific forecast'!G167)</f>
        <v>79108961195497.328</v>
      </c>
      <c r="T4" s="7">
        <f>$M$4*(1+'AEO 2021 Pacific forecast'!H167)</f>
        <v>79319288443127.594</v>
      </c>
      <c r="U4" s="7">
        <f>$M$4*(1+'AEO 2021 Pacific forecast'!I167)</f>
        <v>79499415953572.641</v>
      </c>
      <c r="V4" s="7">
        <f>$M$4*(1+'AEO 2021 Pacific forecast'!J167)</f>
        <v>79681685289349.984</v>
      </c>
      <c r="W4" s="7">
        <f>$M$4*(1+'AEO 2021 Pacific forecast'!K167)</f>
        <v>79865239720326.688</v>
      </c>
      <c r="X4" s="7">
        <f>$M$4*(1+'AEO 2021 Pacific forecast'!L167)</f>
        <v>80084990999419</v>
      </c>
      <c r="Y4" s="7">
        <f>$M$4*(1+'AEO 2021 Pacific forecast'!M167)</f>
        <v>80303885548378.391</v>
      </c>
      <c r="Z4" s="7">
        <f>$M$4*(1+'AEO 2021 Pacific forecast'!N167)</f>
        <v>80513570248408.969</v>
      </c>
      <c r="AA4" s="7">
        <f>$M$4*(1+'AEO 2021 Pacific forecast'!O167)</f>
        <v>80725182591238.594</v>
      </c>
      <c r="AB4" s="7">
        <f>$M$4*(1+'AEO 2021 Pacific forecast'!P167)</f>
        <v>80901454816085.531</v>
      </c>
      <c r="AC4" s="7">
        <f>$M$4*(1+'AEO 2021 Pacific forecast'!Q167)</f>
        <v>81087365254927.766</v>
      </c>
      <c r="AD4" s="7">
        <f>$M$4*(1+'AEO 2021 Pacific forecast'!R167)</f>
        <v>81244361051784.156</v>
      </c>
      <c r="AE4" s="7">
        <f>$M$4*(1+'AEO 2021 Pacific forecast'!S167)</f>
        <v>81380581142917.391</v>
      </c>
      <c r="AF4" s="7">
        <f>$M$4*(1+'AEO 2021 Pacific forecast'!T167)</f>
        <v>81479319290735.656</v>
      </c>
      <c r="AG4" s="7">
        <f>$M$4*(1+'AEO 2021 Pacific forecast'!U167)</f>
        <v>81558781010563.391</v>
      </c>
      <c r="AH4" s="7"/>
      <c r="AI4" s="7"/>
    </row>
    <row r="5" spans="1:35" x14ac:dyDescent="0.45">
      <c r="A5" s="1" t="s">
        <v>5</v>
      </c>
      <c r="B5" s="7">
        <f>0</f>
        <v>0</v>
      </c>
      <c r="C5" s="7">
        <f>0</f>
        <v>0</v>
      </c>
      <c r="D5" s="7">
        <f>0</f>
        <v>0</v>
      </c>
      <c r="E5" s="7">
        <f>0</f>
        <v>0</v>
      </c>
      <c r="F5" s="7">
        <f>0</f>
        <v>0</v>
      </c>
      <c r="G5" s="7">
        <f>0</f>
        <v>0</v>
      </c>
      <c r="H5" s="7">
        <f>0</f>
        <v>0</v>
      </c>
      <c r="I5" s="7">
        <f>0</f>
        <v>0</v>
      </c>
      <c r="J5" s="7">
        <f>0</f>
        <v>0</v>
      </c>
      <c r="K5" s="7">
        <f>0</f>
        <v>0</v>
      </c>
      <c r="L5" s="7">
        <f>0</f>
        <v>0</v>
      </c>
      <c r="M5" s="7">
        <f>0</f>
        <v>0</v>
      </c>
      <c r="N5" s="7">
        <f>0</f>
        <v>0</v>
      </c>
      <c r="O5" s="7">
        <f>0</f>
        <v>0</v>
      </c>
      <c r="P5" s="7">
        <f>0</f>
        <v>0</v>
      </c>
      <c r="Q5" s="7">
        <f>0</f>
        <v>0</v>
      </c>
      <c r="R5" s="7">
        <f>0</f>
        <v>0</v>
      </c>
      <c r="S5" s="7">
        <f>0</f>
        <v>0</v>
      </c>
      <c r="T5" s="7">
        <f>0</f>
        <v>0</v>
      </c>
      <c r="U5" s="7">
        <f>0</f>
        <v>0</v>
      </c>
      <c r="V5" s="7">
        <f>0</f>
        <v>0</v>
      </c>
      <c r="W5" s="7">
        <f>0</f>
        <v>0</v>
      </c>
      <c r="X5" s="7">
        <f>0</f>
        <v>0</v>
      </c>
      <c r="Y5" s="7">
        <f>0</f>
        <v>0</v>
      </c>
      <c r="Z5" s="7">
        <f>0</f>
        <v>0</v>
      </c>
      <c r="AA5" s="7">
        <f>0</f>
        <v>0</v>
      </c>
      <c r="AB5" s="7">
        <f>0</f>
        <v>0</v>
      </c>
      <c r="AC5" s="7">
        <f>0</f>
        <v>0</v>
      </c>
      <c r="AD5" s="7">
        <f>0</f>
        <v>0</v>
      </c>
      <c r="AE5" s="7">
        <f>0</f>
        <v>0</v>
      </c>
      <c r="AF5" s="7">
        <f>0</f>
        <v>0</v>
      </c>
      <c r="AG5" s="7">
        <f>0</f>
        <v>0</v>
      </c>
      <c r="AH5" s="7"/>
      <c r="AI5" s="7"/>
    </row>
    <row r="6" spans="1:35" x14ac:dyDescent="0.45">
      <c r="A6" s="1" t="s">
        <v>7</v>
      </c>
      <c r="B6" s="7">
        <f>'Commercial Calcs'!D33</f>
        <v>3563189103158.3896</v>
      </c>
      <c r="C6" s="7">
        <f>'Commercial Calcs'!E33</f>
        <v>4418876907189.3818</v>
      </c>
      <c r="D6" s="7">
        <f>'Commercial Calcs'!F33</f>
        <v>5274627664257.8877</v>
      </c>
      <c r="E6" s="7">
        <f>'Commercial Calcs'!G33</f>
        <v>6132422582466.2246</v>
      </c>
      <c r="F6" s="7">
        <f>'Commercial Calcs'!H33</f>
        <v>6995253414968.2168</v>
      </c>
      <c r="G6" s="7">
        <f>'Commercial Calcs'!I33</f>
        <v>7860746593187.3242</v>
      </c>
      <c r="H6" s="7">
        <f>'Commercial Calcs'!J33</f>
        <v>8778028356745.7129</v>
      </c>
      <c r="I6" s="7">
        <f>'Commercial Calcs'!K33</f>
        <v>9706159741744.834</v>
      </c>
      <c r="J6" s="7">
        <f>'Commercial Calcs'!L33</f>
        <v>10643643921253.176</v>
      </c>
      <c r="K6" s="7">
        <f>'Commercial Calcs'!M33</f>
        <v>11588321517209.99</v>
      </c>
      <c r="L6" s="7">
        <f>'Commercial Calcs'!N33</f>
        <v>12538698634665.48</v>
      </c>
      <c r="M6" s="7">
        <f>'Commercial Calcs'!O33</f>
        <v>13492246311240.742</v>
      </c>
      <c r="N6" s="7">
        <f>'Commercial Calcs'!P33</f>
        <v>13492246311240.742</v>
      </c>
      <c r="O6" s="7">
        <f>'Commercial Calcs'!Q33</f>
        <v>13492246311240.742</v>
      </c>
      <c r="P6" s="7">
        <f>'Commercial Calcs'!R33</f>
        <v>13492246311240.742</v>
      </c>
      <c r="Q6" s="7">
        <f>'Commercial Calcs'!S33</f>
        <v>13492246311240.648</v>
      </c>
      <c r="R6" s="7">
        <f>'Commercial Calcs'!T33</f>
        <v>13492246311240.742</v>
      </c>
      <c r="S6" s="7">
        <f>'Commercial Calcs'!U33</f>
        <v>13492246311240.648</v>
      </c>
      <c r="T6" s="7">
        <f>'Commercial Calcs'!V33</f>
        <v>13492246311240.742</v>
      </c>
      <c r="U6" s="7">
        <f>'Commercial Calcs'!W33</f>
        <v>13492246311240.742</v>
      </c>
      <c r="V6" s="7">
        <f>'Commercial Calcs'!X33</f>
        <v>13492246311240.648</v>
      </c>
      <c r="W6" s="7">
        <f>'Commercial Calcs'!Y33</f>
        <v>13492246311240.648</v>
      </c>
      <c r="X6" s="7">
        <f>'Commercial Calcs'!Z33</f>
        <v>13492246311240.648</v>
      </c>
      <c r="Y6" s="7">
        <f>'Commercial Calcs'!AA33</f>
        <v>13492246311240.648</v>
      </c>
      <c r="Z6" s="7">
        <f>'Commercial Calcs'!AB33</f>
        <v>13492246311240.648</v>
      </c>
      <c r="AA6" s="7">
        <f>'Commercial Calcs'!AC33</f>
        <v>13492246311240.648</v>
      </c>
      <c r="AB6" s="7">
        <f>'Commercial Calcs'!AD33</f>
        <v>13492246311240.742</v>
      </c>
      <c r="AC6" s="7">
        <f>'Commercial Calcs'!AE33</f>
        <v>13492246311240.648</v>
      </c>
      <c r="AD6" s="7">
        <f>'Commercial Calcs'!AF33</f>
        <v>13492246311240.648</v>
      </c>
      <c r="AE6" s="7">
        <f>'Commercial Calcs'!AG33</f>
        <v>13492246311240.742</v>
      </c>
      <c r="AF6" s="7">
        <f>'Commercial Calcs'!AH33</f>
        <v>13492246311240.742</v>
      </c>
      <c r="AG6" s="7">
        <f>'Commercial Calcs'!AI33</f>
        <v>13492246311240.648</v>
      </c>
      <c r="AH6" s="7"/>
      <c r="AI6" s="7"/>
    </row>
    <row r="7" spans="1:35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/>
      <c r="AI7" s="7"/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8" ht="13.05" customHeight="1" x14ac:dyDescent="0.45"/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tabColor theme="3"/>
  </sheetPr>
  <dimension ref="A1:AI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B2" sqref="B2"/>
    </sheetView>
  </sheetViews>
  <sheetFormatPr defaultRowHeight="14.25" x14ac:dyDescent="0.45"/>
  <cols>
    <col min="1" max="1" width="26" customWidth="1"/>
    <col min="2" max="2" width="10.53125" bestFit="1" customWidth="1"/>
    <col min="3" max="3" width="11.796875" bestFit="1" customWidth="1"/>
    <col min="4" max="33" width="10.53125" bestFit="1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45">
      <c r="A2" s="1" t="s">
        <v>2</v>
      </c>
      <c r="B2" s="43">
        <f>'Commercial Calcs'!D9</f>
        <v>79700051173302.469</v>
      </c>
      <c r="C2" s="44">
        <f>$B$2*(1+'Electricity-CEC Outlook BaseMid'!C55)</f>
        <v>76802397767655.375</v>
      </c>
      <c r="D2" s="44">
        <f>$B$2*(1+'Electricity-CEC Outlook BaseMid'!D55)</f>
        <v>77658405971144.078</v>
      </c>
      <c r="E2" s="44">
        <f>$B$2*(1+'Electricity-CEC Outlook BaseMid'!E55)</f>
        <v>79572619913127.391</v>
      </c>
      <c r="F2" s="44">
        <f>$B$2*(1+'Electricity-CEC Outlook BaseMid'!F55)</f>
        <v>81743003589364.734</v>
      </c>
      <c r="G2" s="44">
        <f>$B$2*(1+'Electricity-CEC Outlook BaseMid'!G55)</f>
        <v>83050000708439.172</v>
      </c>
      <c r="H2" s="44">
        <f>$B$2*(1+'Electricity-CEC Outlook BaseMid'!H55)</f>
        <v>83742956919936.203</v>
      </c>
      <c r="I2" s="44">
        <f>$B$2*(1+'Electricity-CEC Outlook BaseMid'!I55)</f>
        <v>84334600039160.109</v>
      </c>
      <c r="J2" s="44">
        <f>$B$2*(1+'Electricity-CEC Outlook BaseMid'!J55)</f>
        <v>84495168033250.219</v>
      </c>
      <c r="K2" s="44">
        <f>$B$2*(1+'Electricity-CEC Outlook BaseMid'!K55)</f>
        <v>84477044093959.281</v>
      </c>
      <c r="L2" s="44">
        <f>$B$2*(1+'Electricity-CEC Outlook BaseMid'!L55)</f>
        <v>84463975543355.078</v>
      </c>
      <c r="M2" s="44">
        <f>$B$2*(1+'Electricity-CEC Outlook BaseMid'!M55)</f>
        <v>84540822781051.797</v>
      </c>
      <c r="N2" s="7">
        <f>$M$2*(1+'AEO 2021 Pacific forecast'!B166)</f>
        <v>84312834151381.609</v>
      </c>
      <c r="O2" s="7">
        <f>$M$2*(1+'AEO 2021 Pacific forecast'!C166)</f>
        <v>84464417439479.953</v>
      </c>
      <c r="P2" s="7">
        <f>$M$2*(1+'AEO 2021 Pacific forecast'!D166)</f>
        <v>84737819685827.359</v>
      </c>
      <c r="Q2" s="7">
        <f>$M$2*(1+'AEO 2021 Pacific forecast'!E166)</f>
        <v>85148076479729.188</v>
      </c>
      <c r="R2" s="7">
        <f>$M$2*(1+'AEO 2021 Pacific forecast'!F166)</f>
        <v>85556185332301.641</v>
      </c>
      <c r="S2" s="7">
        <f>$M$2*(1+'AEO 2021 Pacific forecast'!G166)</f>
        <v>85990990027110.078</v>
      </c>
      <c r="T2" s="7">
        <f>$M$2*(1+'AEO 2021 Pacific forecast'!H166)</f>
        <v>86599624545213.438</v>
      </c>
      <c r="U2" s="7">
        <f>$M$2*(1+'AEO 2021 Pacific forecast'!I166)</f>
        <v>87326088987668.563</v>
      </c>
      <c r="V2" s="7">
        <f>$M$2*(1+'AEO 2021 Pacific forecast'!J166)</f>
        <v>88095358832329.594</v>
      </c>
      <c r="W2" s="7">
        <f>$M$2*(1+'AEO 2021 Pacific forecast'!K166)</f>
        <v>88792672642458.141</v>
      </c>
      <c r="X2" s="7">
        <f>$M$2*(1+'AEO 2021 Pacific forecast'!L166)</f>
        <v>89635432765458.328</v>
      </c>
      <c r="Y2" s="7">
        <f>$M$2*(1+'AEO 2021 Pacific forecast'!M166)</f>
        <v>90481261376071.875</v>
      </c>
      <c r="Z2" s="7">
        <f>$M$2*(1+'AEO 2021 Pacific forecast'!N166)</f>
        <v>91527308803455.016</v>
      </c>
      <c r="AA2" s="7">
        <f>$M$2*(1+'AEO 2021 Pacific forecast'!O166)</f>
        <v>92630123251684.688</v>
      </c>
      <c r="AB2" s="7">
        <f>$M$2*(1+'AEO 2021 Pacific forecast'!P166)</f>
        <v>93772981463268.25</v>
      </c>
      <c r="AC2" s="7">
        <f>$M$2*(1+'AEO 2021 Pacific forecast'!Q166)</f>
        <v>94915379401709.844</v>
      </c>
      <c r="AD2" s="7">
        <f>$M$2*(1+'AEO 2021 Pacific forecast'!R166)</f>
        <v>96310774143870.234</v>
      </c>
      <c r="AE2" s="7">
        <f>$M$2*(1+'AEO 2021 Pacific forecast'!S166)</f>
        <v>97784261895789.781</v>
      </c>
      <c r="AF2" s="7">
        <f>$M$2*(1+'AEO 2021 Pacific forecast'!T166)</f>
        <v>99379261757197.078</v>
      </c>
      <c r="AG2" s="7">
        <f>$M$2*(1+'AEO 2021 Pacific forecast'!U166)</f>
        <v>101098995640086.09</v>
      </c>
    </row>
    <row r="3" spans="1:35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5" x14ac:dyDescent="0.4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5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5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5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>
    <tabColor theme="3"/>
  </sheetPr>
  <dimension ref="A1:AJ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25" x14ac:dyDescent="0.45"/>
  <cols>
    <col min="1" max="1" width="26" customWidth="1"/>
    <col min="2" max="2" width="9.53125" bestFit="1" customWidth="1"/>
    <col min="3" max="3" width="11.796875" bestFit="1" customWidth="1"/>
    <col min="4" max="32" width="9.53125" bestFit="1" customWidth="1"/>
    <col min="33" max="33" width="9.53125" customWidth="1"/>
  </cols>
  <sheetData>
    <row r="1" spans="1:36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45">
      <c r="A2" s="1" t="s">
        <v>2</v>
      </c>
      <c r="B2" s="43">
        <f>'Commercial Calcs'!D10</f>
        <v>121035034002301.58</v>
      </c>
      <c r="C2" s="44">
        <f>$B$2*(1+'Electricity-CEC Outlook BaseMid'!C55)</f>
        <v>116634565328614.42</v>
      </c>
      <c r="D2" s="44">
        <f>$B$2*(1+'Electricity-CEC Outlook BaseMid'!D55)</f>
        <v>117934526627136.27</v>
      </c>
      <c r="E2" s="44">
        <f>$B$2*(1+'Electricity-CEC Outlook BaseMid'!E55)</f>
        <v>120841512835361.42</v>
      </c>
      <c r="F2" s="44">
        <f>$B$2*(1+'Electricity-CEC Outlook BaseMid'!F55)</f>
        <v>124137526554100.7</v>
      </c>
      <c r="G2" s="44">
        <f>$B$2*(1+'Electricity-CEC Outlook BaseMid'!G55)</f>
        <v>126122373971627.52</v>
      </c>
      <c r="H2" s="44">
        <f>$B$2*(1+'Electricity-CEC Outlook BaseMid'!H55)</f>
        <v>127174719326315.89</v>
      </c>
      <c r="I2" s="44">
        <f>$B$2*(1+'Electricity-CEC Outlook BaseMid'!I55)</f>
        <v>128073207394997.08</v>
      </c>
      <c r="J2" s="44">
        <f>$B$2*(1+'Electricity-CEC Outlook BaseMid'!J55)</f>
        <v>128317051060569.14</v>
      </c>
      <c r="K2" s="44">
        <f>$B$2*(1+'Electricity-CEC Outlook BaseMid'!K55)</f>
        <v>128289527469604.73</v>
      </c>
      <c r="L2" s="44">
        <f>$B$2*(1+'Electricity-CEC Outlook BaseMid'!L55)</f>
        <v>128269681152777.41</v>
      </c>
      <c r="M2" s="44">
        <f>$B$2*(1+'Electricity-CEC Outlook BaseMid'!M55)</f>
        <v>128386383813449.25</v>
      </c>
      <c r="N2" s="7">
        <f>$M$2*(1+'AEO 2021 Pacific forecast'!B166)</f>
        <v>128040153025161.97</v>
      </c>
      <c r="O2" s="7">
        <f>$M$2*(1+'AEO 2021 Pacific forecast'!C166)</f>
        <v>128270352230295.09</v>
      </c>
      <c r="P2" s="7">
        <f>$M$2*(1+'AEO 2021 Pacific forecast'!D166)</f>
        <v>128685549582063.53</v>
      </c>
      <c r="Q2" s="7">
        <f>$M$2*(1+'AEO 2021 Pacific forecast'!E166)</f>
        <v>129308578604863.16</v>
      </c>
      <c r="R2" s="7">
        <f>$M$2*(1+'AEO 2021 Pacific forecast'!F166)</f>
        <v>129928345695606.17</v>
      </c>
      <c r="S2" s="7">
        <f>$M$2*(1+'AEO 2021 Pacific forecast'!G166)</f>
        <v>130588653941909.13</v>
      </c>
      <c r="T2" s="7">
        <f>$M$2*(1+'AEO 2021 Pacific forecast'!H166)</f>
        <v>131512945689645.06</v>
      </c>
      <c r="U2" s="7">
        <f>$M$2*(1+'AEO 2021 Pacific forecast'!I166)</f>
        <v>132616177710197.06</v>
      </c>
      <c r="V2" s="7">
        <f>$M$2*(1+'AEO 2021 Pacific forecast'!J166)</f>
        <v>133784415376732.98</v>
      </c>
      <c r="W2" s="7">
        <f>$M$2*(1+'AEO 2021 Pacific forecast'!K166)</f>
        <v>134843378319374.78</v>
      </c>
      <c r="X2" s="7">
        <f>$M$2*(1+'AEO 2021 Pacific forecast'!L166)</f>
        <v>136123220661273.83</v>
      </c>
      <c r="Y2" s="7">
        <f>$M$2*(1+'AEO 2021 Pacific forecast'!M166)</f>
        <v>137407722906110.81</v>
      </c>
      <c r="Z2" s="7">
        <f>$M$2*(1+'AEO 2021 Pacific forecast'!N166)</f>
        <v>138996283817646.94</v>
      </c>
      <c r="AA2" s="7">
        <f>$M$2*(1+'AEO 2021 Pacific forecast'!O166)</f>
        <v>140671052933534.55</v>
      </c>
      <c r="AB2" s="7">
        <f>$M$2*(1+'AEO 2021 Pacific forecast'!P166)</f>
        <v>142406633782761.94</v>
      </c>
      <c r="AC2" s="7">
        <f>$M$2*(1+'AEO 2021 Pacific forecast'!Q166)</f>
        <v>144141515646548.66</v>
      </c>
      <c r="AD2" s="7">
        <f>$M$2*(1+'AEO 2021 Pacific forecast'!R166)</f>
        <v>146260606507566.69</v>
      </c>
      <c r="AE2" s="7">
        <f>$M$2*(1+'AEO 2021 Pacific forecast'!S166)</f>
        <v>148498291898354.75</v>
      </c>
      <c r="AF2" s="7">
        <f>$M$2*(1+'AEO 2021 Pacific forecast'!T166)</f>
        <v>150920509445484.31</v>
      </c>
      <c r="AG2" s="7">
        <f>$M$2*(1+'AEO 2021 Pacific forecast'!U166)</f>
        <v>153532152047040.22</v>
      </c>
    </row>
    <row r="3" spans="1:36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6" x14ac:dyDescent="0.4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6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6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6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6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6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6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6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>
    <tabColor theme="3"/>
  </sheetPr>
  <dimension ref="A1:AG24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25" x14ac:dyDescent="0.45"/>
  <cols>
    <col min="1" max="1" width="26" customWidth="1"/>
    <col min="2" max="2" width="9.53125" bestFit="1" customWidth="1"/>
    <col min="3" max="3" width="9.53125" customWidth="1"/>
    <col min="4" max="12" width="9.53125" bestFit="1" customWidth="1"/>
    <col min="13" max="13" width="10" bestFit="1" customWidth="1"/>
    <col min="14" max="33" width="9.53125" bestFit="1" customWidth="1"/>
  </cols>
  <sheetData>
    <row r="1" spans="1:33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" t="s">
        <v>2</v>
      </c>
      <c r="B2" s="43">
        <f>'Commercial Calcs'!D16</f>
        <v>70836459762053.422</v>
      </c>
      <c r="C2" s="44">
        <f>$B$2*(1+'Electricity-CEC Outlook BaseMid'!C55)</f>
        <v>68261059798668.523</v>
      </c>
      <c r="D2" s="44">
        <f>$B$2*(1+'Electricity-CEC Outlook BaseMid'!D55)</f>
        <v>69021869732536.258</v>
      </c>
      <c r="E2" s="44">
        <f>$B$2*(1+'Electricity-CEC Outlook BaseMid'!E55)</f>
        <v>70723200370109.094</v>
      </c>
      <c r="F2" s="44">
        <f>$B$2*(1+'Electricity-CEC Outlook BaseMid'!F55)</f>
        <v>72652211627776.938</v>
      </c>
      <c r="G2" s="44">
        <f>$B$2*(1+'Electricity-CEC Outlook BaseMid'!G55)</f>
        <v>73813855158382.969</v>
      </c>
      <c r="H2" s="44">
        <f>$B$2*(1+'Electricity-CEC Outlook BaseMid'!H55)</f>
        <v>74429746416543.391</v>
      </c>
      <c r="I2" s="44">
        <f>$B$2*(1+'Electricity-CEC Outlook BaseMid'!I55)</f>
        <v>74955591800472.563</v>
      </c>
      <c r="J2" s="44">
        <f>$B$2*(1+'Electricity-CEC Outlook BaseMid'!J55)</f>
        <v>75098302728320.094</v>
      </c>
      <c r="K2" s="44">
        <f>$B$2*(1+'Electricity-CEC Outlook BaseMid'!K55)</f>
        <v>75082194386136.953</v>
      </c>
      <c r="L2" s="44">
        <f>$B$2*(1+'Electricity-CEC Outlook BaseMid'!L55)</f>
        <v>75070579213431.359</v>
      </c>
      <c r="M2" s="44">
        <f>$B$2*(1+'Electricity-CEC Outlook BaseMid'!M55)</f>
        <v>75138880126426.922</v>
      </c>
      <c r="N2" s="7">
        <f>$M$2*(1+'AEO 2021 Pacific forecast'!B166)</f>
        <v>74936246537689.063</v>
      </c>
      <c r="O2" s="7">
        <f>$M$2*(1+'AEO 2021 Pacific forecast'!C166)</f>
        <v>75070971965463.625</v>
      </c>
      <c r="P2" s="7">
        <f>$M$2*(1+'AEO 2021 Pacific forecast'!D166)</f>
        <v>75313968637826.25</v>
      </c>
      <c r="Q2" s="7">
        <f>$M$2*(1+'AEO 2021 Pacific forecast'!E166)</f>
        <v>75678600008139.219</v>
      </c>
      <c r="R2" s="7">
        <f>$M$2*(1+'AEO 2021 Pacific forecast'!F166)</f>
        <v>76041322313686.125</v>
      </c>
      <c r="S2" s="7">
        <f>$M$2*(1+'AEO 2021 Pacific forecast'!G166)</f>
        <v>76427771567039.516</v>
      </c>
      <c r="T2" s="7">
        <f>$M$2*(1+'AEO 2021 Pacific forecast'!H166)</f>
        <v>76968718704672.813</v>
      </c>
      <c r="U2" s="7">
        <f>$M$2*(1+'AEO 2021 Pacific forecast'!I166)</f>
        <v>77614391680900.125</v>
      </c>
      <c r="V2" s="7">
        <f>$M$2*(1+'AEO 2021 Pacific forecast'!J166)</f>
        <v>78298109590679.156</v>
      </c>
      <c r="W2" s="7">
        <f>$M$2*(1+'AEO 2021 Pacific forecast'!K166)</f>
        <v>78917873830795.984</v>
      </c>
      <c r="X2" s="7">
        <f>$M$2*(1+'AEO 2021 Pacific forecast'!L166)</f>
        <v>79666909027927.266</v>
      </c>
      <c r="Y2" s="7">
        <f>$M$2*(1+'AEO 2021 Pacific forecast'!M166)</f>
        <v>80418671460438.594</v>
      </c>
      <c r="Z2" s="7">
        <f>$M$2*(1+'AEO 2021 Pacific forecast'!N166)</f>
        <v>81348386001498.328</v>
      </c>
      <c r="AA2" s="7">
        <f>$M$2*(1+'AEO 2021 Pacific forecast'!O166)</f>
        <v>82328554397089.047</v>
      </c>
      <c r="AB2" s="7">
        <f>$M$2*(1+'AEO 2021 Pacific forecast'!P166)</f>
        <v>83344313214389.391</v>
      </c>
      <c r="AC2" s="7">
        <f>$M$2*(1+'AEO 2021 Pacific forecast'!Q166)</f>
        <v>84359662946382.766</v>
      </c>
      <c r="AD2" s="7">
        <f>$M$2*(1+'AEO 2021 Pacific forecast'!R166)</f>
        <v>85599873235461.422</v>
      </c>
      <c r="AE2" s="7">
        <f>$M$2*(1+'AEO 2021 Pacific forecast'!S166)</f>
        <v>86909491664962.406</v>
      </c>
      <c r="AF2" s="7">
        <f>$M$2*(1+'AEO 2021 Pacific forecast'!T166)</f>
        <v>88327108615513.438</v>
      </c>
      <c r="AG2" s="7">
        <f>$M$2*(1+'AEO 2021 Pacific forecast'!U166)</f>
        <v>89855587684263.578</v>
      </c>
    </row>
    <row r="3" spans="1:33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45">
      <c r="A4" s="1" t="s">
        <v>4</v>
      </c>
      <c r="B4" s="43">
        <f>'Commercial Calcs'!D20</f>
        <v>73559068054835.469</v>
      </c>
      <c r="C4" s="44">
        <f>$B$4*(1+'NaturalGas-CEC Outlook BaseMid'!C55)</f>
        <v>74006848098284.422</v>
      </c>
      <c r="D4" s="44">
        <f>$B$4*(1+'NaturalGas-CEC Outlook BaseMid'!D55)</f>
        <v>74361101624728.484</v>
      </c>
      <c r="E4" s="44">
        <f>$B$4*(1+'NaturalGas-CEC Outlook BaseMid'!E55)</f>
        <v>74780648378834.531</v>
      </c>
      <c r="F4" s="44">
        <f>$B$4*(1+'NaturalGas-CEC Outlook BaseMid'!F55)</f>
        <v>75018916374302.578</v>
      </c>
      <c r="G4" s="44">
        <f>$B$4*(1+'NaturalGas-CEC Outlook BaseMid'!G55)</f>
        <v>75187010567694.672</v>
      </c>
      <c r="H4" s="44">
        <f>$B$4*(1+'NaturalGas-CEC Outlook BaseMid'!H55)</f>
        <v>75322032933399.859</v>
      </c>
      <c r="I4" s="44">
        <f>$B$4*(1+'NaturalGas-CEC Outlook BaseMid'!I55)</f>
        <v>75327556087177.594</v>
      </c>
      <c r="J4" s="44">
        <f>$B$4*(1+'NaturalGas-CEC Outlook BaseMid'!J55)</f>
        <v>75337925322756.469</v>
      </c>
      <c r="K4" s="44">
        <f>$B$4*(1+'NaturalGas-CEC Outlook BaseMid'!K55)</f>
        <v>75290540224385.875</v>
      </c>
      <c r="L4" s="44">
        <f>$B$4*(1+'NaturalGas-CEC Outlook BaseMid'!L55)</f>
        <v>75304543697397.516</v>
      </c>
      <c r="M4" s="44">
        <f>$B$4*(1+'NaturalGas-CEC Outlook BaseMid'!M55)</f>
        <v>75407351369638.719</v>
      </c>
      <c r="N4" s="7">
        <f>$M$4*(1+'AEO 2021 Pacific forecast'!B167)</f>
        <v>74530794443633.609</v>
      </c>
      <c r="O4" s="7">
        <f>$M$4*(1+'AEO 2021 Pacific forecast'!C167)</f>
        <v>74089584013981.203</v>
      </c>
      <c r="P4" s="7">
        <f>$M$4*(1+'AEO 2021 Pacific forecast'!D167)</f>
        <v>74153278461891.609</v>
      </c>
      <c r="Q4" s="7">
        <f>$M$4*(1+'AEO 2021 Pacific forecast'!E167)</f>
        <v>74287137904801.734</v>
      </c>
      <c r="R4" s="7">
        <f>$M$4*(1+'AEO 2021 Pacific forecast'!F167)</f>
        <v>74487927069166.922</v>
      </c>
      <c r="S4" s="7">
        <f>$M$4*(1+'AEO 2021 Pacific forecast'!G167)</f>
        <v>74684874346197.828</v>
      </c>
      <c r="T4" s="7">
        <f>$M$4*(1+'AEO 2021 Pacific forecast'!H167)</f>
        <v>74883439260001.078</v>
      </c>
      <c r="U4" s="7">
        <f>$M$4*(1+'AEO 2021 Pacific forecast'!I167)</f>
        <v>75053493325692.016</v>
      </c>
      <c r="V4" s="7">
        <f>$M$4*(1+'AEO 2021 Pacific forecast'!J167)</f>
        <v>75225569437348.391</v>
      </c>
      <c r="W4" s="7">
        <f>$M$4*(1+'AEO 2021 Pacific forecast'!K167)</f>
        <v>75398858776584</v>
      </c>
      <c r="X4" s="7">
        <f>$M$4*(1+'AEO 2021 Pacific forecast'!L167)</f>
        <v>75606320692635.047</v>
      </c>
      <c r="Y4" s="7">
        <f>$M$4*(1+'AEO 2021 Pacific forecast'!M167)</f>
        <v>75812973790299.906</v>
      </c>
      <c r="Z4" s="7">
        <f>$M$4*(1+'AEO 2021 Pacific forecast'!N167)</f>
        <v>76010932090313.531</v>
      </c>
      <c r="AA4" s="7">
        <f>$M$4*(1+'AEO 2021 Pacific forecast'!O167)</f>
        <v>76210710231696</v>
      </c>
      <c r="AB4" s="7">
        <f>$M$4*(1+'AEO 2021 Pacific forecast'!P167)</f>
        <v>76377124614649.219</v>
      </c>
      <c r="AC4" s="7">
        <f>$M$4*(1+'AEO 2021 Pacific forecast'!Q167)</f>
        <v>76552638204446.797</v>
      </c>
      <c r="AD4" s="7">
        <f>$M$4*(1+'AEO 2021 Pacific forecast'!R167)</f>
        <v>76700854173711.328</v>
      </c>
      <c r="AE4" s="7">
        <f>$M$4*(1+'AEO 2021 Pacific forecast'!S167)</f>
        <v>76829456297111.375</v>
      </c>
      <c r="AF4" s="7">
        <f>$M$4*(1+'AEO 2021 Pacific forecast'!T167)</f>
        <v>76922672616116.766</v>
      </c>
      <c r="AG4" s="7">
        <f>$M$4*(1+'AEO 2021 Pacific forecast'!U167)</f>
        <v>76997690521433.469</v>
      </c>
    </row>
    <row r="5" spans="1:33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x14ac:dyDescent="0.45">
      <c r="A12" s="1"/>
    </row>
    <row r="13" spans="1:33" x14ac:dyDescent="0.4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8" spans="1:33" x14ac:dyDescent="0.45">
      <c r="A18" s="1"/>
    </row>
    <row r="19" spans="1:33" x14ac:dyDescent="0.4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4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4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4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4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4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theme="3"/>
  </sheetPr>
  <dimension ref="A1:AG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25" x14ac:dyDescent="0.45"/>
  <cols>
    <col min="1" max="1" width="26" customWidth="1"/>
    <col min="2" max="2" width="9.53125" bestFit="1" customWidth="1"/>
    <col min="3" max="3" width="11.796875" bestFit="1" customWidth="1"/>
    <col min="4" max="33" width="9.53125" bestFit="1" customWidth="1"/>
  </cols>
  <sheetData>
    <row r="1" spans="1:33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" t="s">
        <v>2</v>
      </c>
      <c r="B2" s="43">
        <f>'Commercial Calcs'!D17</f>
        <v>93779608177155</v>
      </c>
      <c r="C2" s="44">
        <f>$B$2*(1+'Electricity-CEC Outlook BaseMid'!C55)</f>
        <v>90370064556864.203</v>
      </c>
      <c r="D2" s="44">
        <f>$B$2*(1+'Electricity-CEC Outlook BaseMid'!D55)</f>
        <v>91377292441135.516</v>
      </c>
      <c r="E2" s="44">
        <f>$B$2*(1+'Electricity-CEC Outlook BaseMid'!E55)</f>
        <v>93629665316732.547</v>
      </c>
      <c r="F2" s="44">
        <f>$B$2*(1+'Electricity-CEC Outlook BaseMid'!F55)</f>
        <v>96183462055319.984</v>
      </c>
      <c r="G2" s="44">
        <f>$B$2*(1+'Electricity-CEC Outlook BaseMid'!G55)</f>
        <v>97721349119519.625</v>
      </c>
      <c r="H2" s="44">
        <f>$B$2*(1+'Electricity-CEC Outlook BaseMid'!H55)</f>
        <v>98536720766606.922</v>
      </c>
      <c r="I2" s="44">
        <f>$B$2*(1+'Electricity-CEC Outlook BaseMid'!I55)</f>
        <v>99232881673466.078</v>
      </c>
      <c r="J2" s="44">
        <f>$B$2*(1+'Electricity-CEC Outlook BaseMid'!J55)</f>
        <v>99421815097596.766</v>
      </c>
      <c r="K2" s="44">
        <f>$B$2*(1+'Electricity-CEC Outlook BaseMid'!K55)</f>
        <v>99400489440959.031</v>
      </c>
      <c r="L2" s="44">
        <f>$B$2*(1+'Electricity-CEC Outlook BaseMid'!L55)</f>
        <v>99385112241859.875</v>
      </c>
      <c r="M2" s="44">
        <f>$B$2*(1+'Electricity-CEC Outlook BaseMid'!M55)</f>
        <v>99475535067624.75</v>
      </c>
      <c r="N2" s="7">
        <f>$M$2*(1+'AEO 2021 Pacific forecast'!B166)</f>
        <v>99207270693329.359</v>
      </c>
      <c r="O2" s="7">
        <f>$M$2*(1+'AEO 2021 Pacific forecast'!C166)</f>
        <v>99385632201945.672</v>
      </c>
      <c r="P2" s="7">
        <f>$M$2*(1+'AEO 2021 Pacific forecast'!D166)</f>
        <v>99707332817688.844</v>
      </c>
      <c r="Q2" s="7">
        <f>$M$2*(1+'AEO 2021 Pacific forecast'!E166)</f>
        <v>100190064269146.39</v>
      </c>
      <c r="R2" s="7">
        <f>$M$2*(1+'AEO 2021 Pacific forecast'!F166)</f>
        <v>100670268330805.69</v>
      </c>
      <c r="S2" s="7">
        <f>$M$2*(1+'AEO 2021 Pacific forecast'!G166)</f>
        <v>101181884237099.86</v>
      </c>
      <c r="T2" s="7">
        <f>$M$2*(1+'AEO 2021 Pacific forecast'!H166)</f>
        <v>101898038189206.05</v>
      </c>
      <c r="U2" s="7">
        <f>$M$2*(1+'AEO 2021 Pacific forecast'!I166)</f>
        <v>102752837524528.16</v>
      </c>
      <c r="V2" s="7">
        <f>$M$2*(1+'AEO 2021 Pacific forecast'!J166)</f>
        <v>103658004127971.67</v>
      </c>
      <c r="W2" s="7">
        <f>$M$2*(1+'AEO 2021 Pacific forecast'!K166)</f>
        <v>104478503173175.28</v>
      </c>
      <c r="X2" s="7">
        <f>$M$2*(1+'AEO 2021 Pacific forecast'!L166)</f>
        <v>105470142613286</v>
      </c>
      <c r="Y2" s="7">
        <f>$M$2*(1+'AEO 2021 Pacific forecast'!M166)</f>
        <v>106465392610251.33</v>
      </c>
      <c r="Z2" s="7">
        <f>$M$2*(1+'AEO 2021 Pacific forecast'!N166)</f>
        <v>107696231441978.09</v>
      </c>
      <c r="AA2" s="7">
        <f>$M$2*(1+'AEO 2021 Pacific forecast'!O166)</f>
        <v>108993865575514.63</v>
      </c>
      <c r="AB2" s="7">
        <f>$M$2*(1+'AEO 2021 Pacific forecast'!P166)</f>
        <v>110338617476003.39</v>
      </c>
      <c r="AC2" s="7">
        <f>$M$2*(1+'AEO 2021 Pacific forecast'!Q166)</f>
        <v>111682827792964</v>
      </c>
      <c r="AD2" s="7">
        <f>$M$2*(1+'AEO 2021 Pacific forecast'!R166)</f>
        <v>113324728522584.83</v>
      </c>
      <c r="AE2" s="7">
        <f>$M$2*(1+'AEO 2021 Pacific forecast'!S166)</f>
        <v>115058517924154.77</v>
      </c>
      <c r="AF2" s="7">
        <f>$M$2*(1+'AEO 2021 Pacific forecast'!T166)</f>
        <v>116935285377166.11</v>
      </c>
      <c r="AG2" s="7">
        <f>$M$2*(1+'AEO 2021 Pacific forecast'!U166)</f>
        <v>118958821966316.17</v>
      </c>
    </row>
    <row r="3" spans="1:33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45">
      <c r="A4" s="1" t="s">
        <v>4</v>
      </c>
      <c r="B4" s="43">
        <f>'Commercial Calcs'!D29</f>
        <v>61304787565423.563</v>
      </c>
      <c r="C4" s="44">
        <f>$B$4*(1+'NaturalGas-CEC Outlook BaseMid'!C55)</f>
        <v>61677971472800.016</v>
      </c>
      <c r="D4" s="44">
        <f>$B$4*(1+'NaturalGas-CEC Outlook BaseMid'!D55)</f>
        <v>61973209541433.047</v>
      </c>
      <c r="E4" s="44">
        <f>$B$4*(1+'NaturalGas-CEC Outlook BaseMid'!E55)</f>
        <v>62322863572055.906</v>
      </c>
      <c r="F4" s="44">
        <f>$B$4*(1+'NaturalGas-CEC Outlook BaseMid'!F55)</f>
        <v>62521438258115.266</v>
      </c>
      <c r="G4" s="44">
        <f>$B$4*(1+'NaturalGas-CEC Outlook BaseMid'!G55)</f>
        <v>62661529467661.336</v>
      </c>
      <c r="H4" s="44">
        <f>$B$4*(1+'NaturalGas-CEC Outlook BaseMid'!H55)</f>
        <v>62774058319168.359</v>
      </c>
      <c r="I4" s="44">
        <f>$B$4*(1+'NaturalGas-CEC Outlook BaseMid'!I55)</f>
        <v>62778661365101.227</v>
      </c>
      <c r="J4" s="44">
        <f>$B$4*(1+'NaturalGas-CEC Outlook BaseMid'!J55)</f>
        <v>62787303179104.43</v>
      </c>
      <c r="K4" s="44">
        <f>$B$4*(1+'NaturalGas-CEC Outlook BaseMid'!K55)</f>
        <v>62747812012805.117</v>
      </c>
      <c r="L4" s="44">
        <f>$B$4*(1+'NaturalGas-CEC Outlook BaseMid'!L55)</f>
        <v>62759482632904.82</v>
      </c>
      <c r="M4" s="44">
        <f>$B$4*(1+'NaturalGas-CEC Outlook BaseMid'!M55)</f>
        <v>62845163469727.609</v>
      </c>
      <c r="N4" s="7">
        <f>$M$4*(1+'AEO 2021 Pacific forecast'!B167)</f>
        <v>62114633059830.555</v>
      </c>
      <c r="O4" s="7">
        <f>$M$4*(1+'AEO 2021 Pacific forecast'!C167)</f>
        <v>61746924327559.422</v>
      </c>
      <c r="P4" s="7">
        <f>$M$4*(1+'AEO 2021 Pacific forecast'!D167)</f>
        <v>61800007852154.016</v>
      </c>
      <c r="Q4" s="7">
        <f>$M$4*(1+'AEO 2021 Pacific forecast'!E167)</f>
        <v>61911567513365.516</v>
      </c>
      <c r="R4" s="7">
        <f>$M$4*(1+'AEO 2021 Pacific forecast'!F167)</f>
        <v>62078907005182.773</v>
      </c>
      <c r="S4" s="7">
        <f>$M$4*(1+'AEO 2021 Pacific forecast'!G167)</f>
        <v>62243044633611.766</v>
      </c>
      <c r="T4" s="7">
        <f>$M$4*(1+'AEO 2021 Pacific forecast'!H167)</f>
        <v>62408530415046.359</v>
      </c>
      <c r="U4" s="7">
        <f>$M$4*(1+'AEO 2021 Pacific forecast'!I167)</f>
        <v>62550254999757.641</v>
      </c>
      <c r="V4" s="7">
        <f>$M$4*(1+'AEO 2021 Pacific forecast'!J167)</f>
        <v>62693664775725.891</v>
      </c>
      <c r="W4" s="7">
        <f>$M$4*(1+'AEO 2021 Pacific forecast'!K167)</f>
        <v>62838085666448.328</v>
      </c>
      <c r="X4" s="7">
        <f>$M$4*(1+'AEO 2021 Pacific forecast'!L167)</f>
        <v>63010986289413.594</v>
      </c>
      <c r="Y4" s="7">
        <f>$M$4*(1+'AEO 2021 Pacific forecast'!M167)</f>
        <v>63183212835876.047</v>
      </c>
      <c r="Z4" s="7">
        <f>$M$4*(1+'AEO 2021 Pacific forecast'!N167)</f>
        <v>63348193059933.539</v>
      </c>
      <c r="AA4" s="7">
        <f>$M$4*(1+'AEO 2021 Pacific forecast'!O167)</f>
        <v>63514689956122.305</v>
      </c>
      <c r="AB4" s="7">
        <f>$M$4*(1+'AEO 2021 Pacific forecast'!P167)</f>
        <v>63653381196571.047</v>
      </c>
      <c r="AC4" s="7">
        <f>$M$4*(1+'AEO 2021 Pacific forecast'!Q167)</f>
        <v>63799655797676.148</v>
      </c>
      <c r="AD4" s="7">
        <f>$M$4*(1+'AEO 2021 Pacific forecast'!R167)</f>
        <v>63923180316812.148</v>
      </c>
      <c r="AE4" s="7">
        <f>$M$4*(1+'AEO 2021 Pacific forecast'!S167)</f>
        <v>64030358480755.523</v>
      </c>
      <c r="AF4" s="7">
        <f>$M$4*(1+'AEO 2021 Pacific forecast'!T167)</f>
        <v>64108045797701.891</v>
      </c>
      <c r="AG4" s="7">
        <f>$M$4*(1+'AEO 2021 Pacific forecast'!U167)</f>
        <v>64170566393335.531</v>
      </c>
    </row>
    <row r="5" spans="1:33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45">
      <c r="A6" s="1" t="s">
        <v>7</v>
      </c>
      <c r="B6" s="11">
        <f>'Commercial Calcs'!D39</f>
        <v>14419142281494.32</v>
      </c>
      <c r="C6" s="11">
        <f>'Commercial Calcs'!E39</f>
        <v>14419142281494.32</v>
      </c>
      <c r="D6" s="11">
        <f>'Commercial Calcs'!F39</f>
        <v>14419142281494.32</v>
      </c>
      <c r="E6" s="11">
        <f>'Commercial Calcs'!G39</f>
        <v>14419142281494.32</v>
      </c>
      <c r="F6" s="11">
        <f>'Commercial Calcs'!H39</f>
        <v>14419142281494.32</v>
      </c>
      <c r="G6" s="11">
        <f>'Commercial Calcs'!I39</f>
        <v>14419142281494.32</v>
      </c>
      <c r="H6" s="11">
        <f>'Commercial Calcs'!J39</f>
        <v>14419142281494.32</v>
      </c>
      <c r="I6" s="11">
        <f>'Commercial Calcs'!K39</f>
        <v>14419142281494.32</v>
      </c>
      <c r="J6" s="11">
        <f>'Commercial Calcs'!L39</f>
        <v>14419142281494.32</v>
      </c>
      <c r="K6" s="11">
        <f>'Commercial Calcs'!M39</f>
        <v>14419142281494.32</v>
      </c>
      <c r="L6" s="11">
        <f>'Commercial Calcs'!N39</f>
        <v>14419142281494.32</v>
      </c>
      <c r="M6" s="11">
        <f>'Commercial Calcs'!O39</f>
        <v>14419142281494.32</v>
      </c>
      <c r="N6" s="7">
        <f>'Commercial Calcs'!P39</f>
        <v>13877518185147.15</v>
      </c>
      <c r="O6" s="7">
        <f>'Commercial Calcs'!Q39</f>
        <v>13338026467132.059</v>
      </c>
      <c r="P6" s="7">
        <f>'Commercial Calcs'!R39</f>
        <v>12796402370784.889</v>
      </c>
      <c r="Q6" s="7">
        <f>'Commercial Calcs'!S39</f>
        <v>12256910652769.795</v>
      </c>
      <c r="R6" s="7">
        <f>'Commercial Calcs'!T39</f>
        <v>11715286556422.627</v>
      </c>
      <c r="S6" s="7">
        <f>'Commercial Calcs'!U39</f>
        <v>11175794838407.533</v>
      </c>
      <c r="T6" s="7">
        <f>'Commercial Calcs'!V39</f>
        <v>10634170742060.363</v>
      </c>
      <c r="U6" s="7">
        <f>'Commercial Calcs'!W39</f>
        <v>10092546645713.195</v>
      </c>
      <c r="V6" s="7">
        <f>'Commercial Calcs'!X39</f>
        <v>9553054927698.1016</v>
      </c>
      <c r="W6" s="7">
        <f>'Commercial Calcs'!Y39</f>
        <v>9011430831350.9219</v>
      </c>
      <c r="X6" s="7">
        <f>'Commercial Calcs'!Z39</f>
        <v>8471939113335.8379</v>
      </c>
      <c r="Y6" s="7">
        <f>'Commercial Calcs'!AA39</f>
        <v>7930315016988.6592</v>
      </c>
      <c r="Z6" s="7">
        <f>'Commercial Calcs'!AB39</f>
        <v>7390823298973.5654</v>
      </c>
      <c r="AA6" s="7">
        <f>'Commercial Calcs'!AC39</f>
        <v>6849199202626.4063</v>
      </c>
      <c r="AB6" s="7">
        <f>'Commercial Calcs'!AD39</f>
        <v>6307575106279.2275</v>
      </c>
      <c r="AC6" s="7">
        <f>'Commercial Calcs'!AE39</f>
        <v>5768083388264.1338</v>
      </c>
      <c r="AD6" s="7">
        <f>'Commercial Calcs'!AF39</f>
        <v>5226459291916.9648</v>
      </c>
      <c r="AE6" s="7">
        <f>'Commercial Calcs'!AG39</f>
        <v>4686967573901.8711</v>
      </c>
      <c r="AF6" s="7">
        <f>'Commercial Calcs'!AH39</f>
        <v>4145343477554.7017</v>
      </c>
      <c r="AG6" s="7">
        <f>'Commercial Calcs'!AI39</f>
        <v>3605851759539.6084</v>
      </c>
    </row>
    <row r="7" spans="1:33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>
    <tabColor theme="3"/>
  </sheetPr>
  <dimension ref="A1:AI14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 activeCell="B10" sqref="B10"/>
    </sheetView>
  </sheetViews>
  <sheetFormatPr defaultRowHeight="14.25" x14ac:dyDescent="0.45"/>
  <cols>
    <col min="1" max="1" width="26" customWidth="1"/>
    <col min="3" max="3" width="9.796875" bestFit="1" customWidth="1"/>
    <col min="5" max="5" width="11.796875" bestFit="1" customWidth="1"/>
    <col min="7" max="8" width="11.796875" bestFit="1" customWidth="1"/>
    <col min="11" max="12" width="11.796875" bestFit="1" customWidth="1"/>
    <col min="13" max="13" width="10.796875" bestFit="1" customWidth="1"/>
    <col min="14" max="14" width="11.796875" bestFit="1" customWidth="1"/>
    <col min="15" max="15" width="10.796875" bestFit="1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45">
      <c r="A2" s="1" t="s">
        <v>2</v>
      </c>
      <c r="B2" s="51">
        <f>'Residential Appliances Calcs'!D4</f>
        <v>70414469707347.469</v>
      </c>
      <c r="C2" s="52">
        <f>$B$2*(1+'Electricity-CEC Outlook BaseMid'!C54)</f>
        <v>68894693925265.297</v>
      </c>
      <c r="D2" s="52">
        <f>$B$2*(1+'Electricity-CEC Outlook BaseMid'!D54)</f>
        <v>68121048395236.18</v>
      </c>
      <c r="E2" s="52">
        <f>$B$2*(1+'Electricity-CEC Outlook BaseMid'!E54)</f>
        <v>68270497202320.18</v>
      </c>
      <c r="F2" s="52">
        <f>$B$2*(1+'Electricity-CEC Outlook BaseMid'!F54)</f>
        <v>69319153328462.344</v>
      </c>
      <c r="G2" s="52">
        <f>$B$2*(1+'Electricity-CEC Outlook BaseMid'!G54)</f>
        <v>69960765367744.102</v>
      </c>
      <c r="H2" s="52">
        <f>$B$2*(1+'Electricity-CEC Outlook BaseMid'!H54)</f>
        <v>70336004959265.805</v>
      </c>
      <c r="I2" s="52">
        <f>$B$2*(1+'Electricity-CEC Outlook BaseMid'!I54)</f>
        <v>70733583893528.078</v>
      </c>
      <c r="J2" s="52">
        <f>$B$2*(1+'Electricity-CEC Outlook BaseMid'!J54)</f>
        <v>71293209794153.359</v>
      </c>
      <c r="K2" s="52">
        <f>$B$2*(1+'Electricity-CEC Outlook BaseMid'!K54)</f>
        <v>72147366608210.656</v>
      </c>
      <c r="L2" s="52">
        <f>$B$2*(1+'Electricity-CEC Outlook BaseMid'!L54)</f>
        <v>73065531873486.703</v>
      </c>
      <c r="M2" s="52">
        <f>$B$2*(1+'Electricity-CEC Outlook BaseMid'!M54)</f>
        <v>74072502994203.906</v>
      </c>
      <c r="N2">
        <f>$M$2*(1+'AEO 2021 Pacific forecast'!B162)</f>
        <v>73809294636014.672</v>
      </c>
      <c r="O2">
        <f>$M$2*(1+'AEO 2021 Pacific forecast'!C162)</f>
        <v>73659814479431.813</v>
      </c>
      <c r="P2">
        <f>$M$2*(1+'AEO 2021 Pacific forecast'!D162)</f>
        <v>73627606899302.094</v>
      </c>
      <c r="Q2">
        <f>$M$2*(1+'AEO 2021 Pacific forecast'!E162)</f>
        <v>73716370373726.563</v>
      </c>
      <c r="R2">
        <f>$M$2*(1+'AEO 2021 Pacific forecast'!F162)</f>
        <v>73851981237430.625</v>
      </c>
      <c r="S2">
        <f>$M$2*(1+'AEO 2021 Pacific forecast'!G162)</f>
        <v>74043993892175.219</v>
      </c>
      <c r="T2">
        <f>$M$2*(1+'AEO 2021 Pacific forecast'!H162)</f>
        <v>74264053339185.891</v>
      </c>
      <c r="U2">
        <f>$M$2*(1+'AEO 2021 Pacific forecast'!I162)</f>
        <v>74536507892627.672</v>
      </c>
      <c r="V2">
        <f>$M$2*(1+'AEO 2021 Pacific forecast'!J162)</f>
        <v>74813585543695.719</v>
      </c>
      <c r="W2">
        <f>$M$2*(1+'AEO 2021 Pacific forecast'!K162)</f>
        <v>75015769013218.125</v>
      </c>
      <c r="X2">
        <f>$M$2*(1+'AEO 2021 Pacific forecast'!L162)</f>
        <v>75192525445796.016</v>
      </c>
      <c r="Y2">
        <f>$M$2*(1+'AEO 2021 Pacific forecast'!M162)</f>
        <v>75364350574239.219</v>
      </c>
      <c r="Z2">
        <f>$M$2*(1+'AEO 2021 Pacific forecast'!N162)</f>
        <v>75541569316579.75</v>
      </c>
      <c r="AA2">
        <f>$M$2*(1+'AEO 2021 Pacific forecast'!O162)</f>
        <v>75746218438169.5</v>
      </c>
      <c r="AB2">
        <f>$M$2*(1+'AEO 2021 Pacific forecast'!P162)</f>
        <v>75919892805663.203</v>
      </c>
      <c r="AC2">
        <f>$M$2*(1+'AEO 2021 Pacific forecast'!Q162)</f>
        <v>76104046194443.141</v>
      </c>
      <c r="AD2">
        <f>$M$2*(1+'AEO 2021 Pacific forecast'!R162)</f>
        <v>76301298359830.859</v>
      </c>
      <c r="AE2">
        <f>$M$2*(1+'AEO 2021 Pacific forecast'!S162)</f>
        <v>76541545333142.922</v>
      </c>
      <c r="AF2">
        <f>$M$2*(1+'AEO 2021 Pacific forecast'!T162)</f>
        <v>76779326654387.625</v>
      </c>
      <c r="AG2">
        <f>$M$2*(1+'AEO 2021 Pacific forecast'!U162)</f>
        <v>77050856588304.172</v>
      </c>
    </row>
    <row r="3" spans="1:35" x14ac:dyDescent="0.4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45">
      <c r="A4" s="1" t="s">
        <v>4</v>
      </c>
      <c r="B4" s="51">
        <f>'Residential Appliances Calcs'!D5</f>
        <v>209174169471514.41</v>
      </c>
      <c r="C4" s="52">
        <f>$B$4*(1+'NaturalGas-CEC Outlook BaseMid'!C54)</f>
        <v>206861908575707.38</v>
      </c>
      <c r="D4" s="52">
        <f>$B$4*(1+'NaturalGas-CEC Outlook BaseMid'!D54)</f>
        <v>205833162071096</v>
      </c>
      <c r="E4" s="52">
        <f>$B$4*(1+'NaturalGas-CEC Outlook BaseMid'!E54)</f>
        <v>205361912101941.06</v>
      </c>
      <c r="F4" s="52">
        <f>$B$4*(1+'NaturalGas-CEC Outlook BaseMid'!F54)</f>
        <v>204947941029906.16</v>
      </c>
      <c r="G4" s="52">
        <f>$B$4*(1+'NaturalGas-CEC Outlook BaseMid'!G54)</f>
        <v>204803790040267.38</v>
      </c>
      <c r="H4" s="52">
        <f>$B$4*(1+'NaturalGas-CEC Outlook BaseMid'!H54)</f>
        <v>204224660375949.22</v>
      </c>
      <c r="I4" s="52">
        <f>$B$4*(1+'NaturalGas-CEC Outlook BaseMid'!I54)</f>
        <v>204043989245184.41</v>
      </c>
      <c r="J4" s="52">
        <f>$B$4*(1+'NaturalGas-CEC Outlook BaseMid'!J54)</f>
        <v>204090518116386.56</v>
      </c>
      <c r="K4" s="52">
        <f>$B$4*(1+'NaturalGas-CEC Outlook BaseMid'!K54)</f>
        <v>204244000302134.97</v>
      </c>
      <c r="L4" s="52">
        <f>$B$4*(1+'NaturalGas-CEC Outlook BaseMid'!L54)</f>
        <v>205015035289505.34</v>
      </c>
      <c r="M4" s="52">
        <f>$B$4*(1+'NaturalGas-CEC Outlook BaseMid'!M54)</f>
        <v>205242254604582.56</v>
      </c>
      <c r="N4">
        <f>$M$4*(1+'AEO 2021 Pacific forecast'!B163)</f>
        <v>203655034371964.84</v>
      </c>
      <c r="O4">
        <f>$M$4*(1+'AEO 2021 Pacific forecast'!C163)</f>
        <v>202638237083700.59</v>
      </c>
      <c r="P4">
        <f>$M$4*(1+'AEO 2021 Pacific forecast'!D163)</f>
        <v>202356703602372.59</v>
      </c>
      <c r="Q4">
        <f>$M$4*(1+'AEO 2021 Pacific forecast'!E163)</f>
        <v>202182834944070.28</v>
      </c>
      <c r="R4">
        <f>$M$4*(1+'AEO 2021 Pacific forecast'!F163)</f>
        <v>202154079742889.47</v>
      </c>
      <c r="S4">
        <f>$M$4*(1+'AEO 2021 Pacific forecast'!G163)</f>
        <v>202070823404587.03</v>
      </c>
      <c r="T4">
        <f>$M$4*(1+'AEO 2021 Pacific forecast'!H163)</f>
        <v>201973523828498.59</v>
      </c>
      <c r="U4">
        <f>$M$4*(1+'AEO 2021 Pacific forecast'!I163)</f>
        <v>201825735468941.59</v>
      </c>
      <c r="V4">
        <f>$M$4*(1+'AEO 2021 Pacific forecast'!J163)</f>
        <v>201669922402078.34</v>
      </c>
      <c r="W4">
        <f>$M$4*(1+'AEO 2021 Pacific forecast'!K163)</f>
        <v>201520796591303.69</v>
      </c>
      <c r="X4">
        <f>$M$4*(1+'AEO 2021 Pacific forecast'!L163)</f>
        <v>201359968082373.97</v>
      </c>
      <c r="Y4">
        <f>$M$4*(1+'AEO 2021 Pacific forecast'!M163)</f>
        <v>201202483201488.59</v>
      </c>
      <c r="Z4">
        <f>$M$4*(1+'AEO 2021 Pacific forecast'!N163)</f>
        <v>201058038469975.88</v>
      </c>
      <c r="AA4">
        <f>$M$4*(1+'AEO 2021 Pacific forecast'!O163)</f>
        <v>200948701832928.09</v>
      </c>
      <c r="AB4">
        <f>$M$4*(1+'AEO 2021 Pacific forecast'!P163)</f>
        <v>200797569845326.81</v>
      </c>
      <c r="AC4">
        <f>$M$4*(1+'AEO 2021 Pacific forecast'!Q163)</f>
        <v>200711972967393.34</v>
      </c>
      <c r="AD4">
        <f>$M$4*(1+'AEO 2021 Pacific forecast'!R163)</f>
        <v>200609323586434.09</v>
      </c>
      <c r="AE4">
        <f>$M$4*(1+'AEO 2021 Pacific forecast'!S163)</f>
        <v>200498315135364.13</v>
      </c>
      <c r="AF4">
        <f>$M$4*(1+'AEO 2021 Pacific forecast'!T163)</f>
        <v>200357214031895.69</v>
      </c>
      <c r="AG4">
        <f>$M$4*(1+'AEO 2021 Pacific forecast'!U163)</f>
        <v>200211097486360.84</v>
      </c>
    </row>
    <row r="5" spans="1:35" x14ac:dyDescent="0.4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4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4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2"/>
      <c r="AI9" s="2"/>
    </row>
    <row r="10" spans="1:35" x14ac:dyDescent="0.45">
      <c r="A10" s="20" t="s">
        <v>98</v>
      </c>
      <c r="B10">
        <f>'Residential Appliances Calcs'!D6</f>
        <v>9874743858337.0605</v>
      </c>
      <c r="C10">
        <f>'Residential Appliances Calcs'!E6</f>
        <v>9607806415666.0176</v>
      </c>
      <c r="D10">
        <f>'Residential Appliances Calcs'!F6</f>
        <v>9505756636168.3359</v>
      </c>
      <c r="E10">
        <f>'Residential Appliances Calcs'!G6</f>
        <v>9392939593866.3281</v>
      </c>
      <c r="F10">
        <f>'Residential Appliances Calcs'!H6</f>
        <v>9284235193082.291</v>
      </c>
      <c r="G10">
        <f>'Residential Appliances Calcs'!I6</f>
        <v>9179448497228.2832</v>
      </c>
      <c r="H10">
        <f>'Residential Appliances Calcs'!J6</f>
        <v>9080416789850.3086</v>
      </c>
      <c r="I10">
        <f>'Residential Appliances Calcs'!K6</f>
        <v>8987855416833.5957</v>
      </c>
      <c r="J10">
        <f>'Residential Appliances Calcs'!L6</f>
        <v>8903068590966.084</v>
      </c>
      <c r="K10">
        <f>'Residential Appliances Calcs'!M6</f>
        <v>8824720682409.8379</v>
      </c>
      <c r="L10">
        <f>'Residential Appliances Calcs'!N6</f>
        <v>8750563032489.3877</v>
      </c>
      <c r="M10">
        <f>'Residential Appliances Calcs'!O6</f>
        <v>8683256335322.4443</v>
      </c>
      <c r="N10">
        <f>'Residential Appliances Calcs'!P6</f>
        <v>8622171071272.875</v>
      </c>
      <c r="O10">
        <f>'Residential Appliances Calcs'!Q6</f>
        <v>8572722712289.8525</v>
      </c>
      <c r="P10">
        <f>'Residential Appliances Calcs'!R6</f>
        <v>8534377157531.3896</v>
      </c>
      <c r="Q10">
        <f>'Residential Appliances Calcs'!S6</f>
        <v>8501823140663.5205</v>
      </c>
      <c r="R10">
        <f>'Residential Appliances Calcs'!T6</f>
        <v>8477956348480.5703</v>
      </c>
      <c r="S10">
        <f>'Residential Appliances Calcs'!U6</f>
        <v>8461123042716.5996</v>
      </c>
      <c r="T10">
        <f>'Residential Appliances Calcs'!V6</f>
        <v>8453687451937.8887</v>
      </c>
      <c r="U10">
        <f>'Residential Appliances Calcs'!W6</f>
        <v>8455759958360.8965</v>
      </c>
      <c r="V10">
        <f>'Residential Appliances Calcs'!X6</f>
        <v>8464730645210.7627</v>
      </c>
      <c r="W10">
        <f>'Residential Appliances Calcs'!Y6</f>
        <v>8478972849084.5264</v>
      </c>
      <c r="X10">
        <f>'Residential Appliances Calcs'!Z6</f>
        <v>8498807951443.0928</v>
      </c>
      <c r="Y10">
        <f>'Residential Appliances Calcs'!AA6</f>
        <v>8522581628840.5039</v>
      </c>
      <c r="Z10">
        <f>'Residential Appliances Calcs'!AB6</f>
        <v>8549196720676.1123</v>
      </c>
      <c r="AA10">
        <f>'Residential Appliances Calcs'!AC6</f>
        <v>8577691347054.0957</v>
      </c>
      <c r="AB10">
        <f>'Residential Appliances Calcs'!AD6</f>
        <v>8607096368709.4941</v>
      </c>
      <c r="AC10">
        <f>'Residential Appliances Calcs'!AE6</f>
        <v>8636597470878.3398</v>
      </c>
      <c r="AD10">
        <f>'Residential Appliances Calcs'!AF6</f>
        <v>8665995922152.0342</v>
      </c>
      <c r="AE10">
        <f>'Residential Appliances Calcs'!AG6</f>
        <v>8695197565538.3604</v>
      </c>
      <c r="AF10">
        <f>'Residential Appliances Calcs'!AH6</f>
        <v>8723933541346.7695</v>
      </c>
      <c r="AG10">
        <f>'Residential Appliances Calcs'!AI6</f>
        <v>8751361391608.6982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3" spans="1:35" x14ac:dyDescent="0.45">
      <c r="A13" s="1"/>
    </row>
    <row r="14" spans="1:35" x14ac:dyDescent="0.45">
      <c r="A14" s="1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>
    <tabColor theme="3"/>
  </sheetPr>
  <dimension ref="A1:AI11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 activeCell="L53" sqref="L53"/>
    </sheetView>
  </sheetViews>
  <sheetFormatPr defaultRowHeight="14.25" x14ac:dyDescent="0.45"/>
  <cols>
    <col min="1" max="1" width="26" customWidth="1"/>
    <col min="2" max="33" width="10.53125" bestFit="1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45">
      <c r="A2" s="1" t="s">
        <v>2</v>
      </c>
      <c r="B2" s="53">
        <f>('E3-residential data'!D20+'E3-residential data'!D30)*'E3-residential data'!$B$2</f>
        <v>23366509665656.09</v>
      </c>
      <c r="C2" s="54">
        <f>$B$2*(1+'Electricity-CEC Outlook BaseMid'!C54)</f>
        <v>22862183556984.883</v>
      </c>
      <c r="D2" s="54">
        <f>$B$2*(1+'Electricity-CEC Outlook BaseMid'!D54)</f>
        <v>22605455134114.566</v>
      </c>
      <c r="E2" s="54">
        <f>$B$2*(1+'Electricity-CEC Outlook BaseMid'!E54)</f>
        <v>22655048591393.484</v>
      </c>
      <c r="F2" s="54">
        <f>$B$2*(1+'Electricity-CEC Outlook BaseMid'!F54)</f>
        <v>23003037202389.07</v>
      </c>
      <c r="G2" s="54">
        <f>$B$2*(1+'Electricity-CEC Outlook BaseMid'!G54)</f>
        <v>23215951309103.047</v>
      </c>
      <c r="H2" s="54">
        <f>$B$2*(1+'Electricity-CEC Outlook BaseMid'!H54)</f>
        <v>23340471731946.105</v>
      </c>
      <c r="I2" s="54">
        <f>$B$2*(1+'Electricity-CEC Outlook BaseMid'!I54)</f>
        <v>23472405296864.102</v>
      </c>
      <c r="J2" s="54">
        <f>$B$2*(1+'Electricity-CEC Outlook BaseMid'!J54)</f>
        <v>23658112923016.227</v>
      </c>
      <c r="K2" s="54">
        <f>$B$2*(1+'Electricity-CEC Outlook BaseMid'!K54)</f>
        <v>23941558407085.156</v>
      </c>
      <c r="L2" s="54">
        <f>$B$2*(1+'Electricity-CEC Outlook BaseMid'!L54)</f>
        <v>24246244611993.172</v>
      </c>
      <c r="M2" s="54">
        <f>$B$2*(1+'Electricity-CEC Outlook BaseMid'!M54)</f>
        <v>24580400368942.938</v>
      </c>
      <c r="N2">
        <f>$M$2*(1+'AEO 2021 Pacific forecast'!B162)</f>
        <v>24493056664285.762</v>
      </c>
      <c r="O2">
        <f>$M$2*(1+'AEO 2021 Pacific forecast'!C162)</f>
        <v>24443452803912.547</v>
      </c>
      <c r="P2">
        <f>$M$2*(1+'AEO 2021 Pacific forecast'!D162)</f>
        <v>24432764961832.129</v>
      </c>
      <c r="Q2">
        <f>$M$2*(1+'AEO 2021 Pacific forecast'!E162)</f>
        <v>24462220450053.754</v>
      </c>
      <c r="R2">
        <f>$M$2*(1+'AEO 2021 Pacific forecast'!F162)</f>
        <v>24507221890392.344</v>
      </c>
      <c r="S2">
        <f>$M$2*(1+'AEO 2021 Pacific forecast'!G162)</f>
        <v>24570939838871.758</v>
      </c>
      <c r="T2">
        <f>$M$2*(1+'AEO 2021 Pacific forecast'!H162)</f>
        <v>24643964903421.199</v>
      </c>
      <c r="U2">
        <f>$M$2*(1+'AEO 2021 Pacific forecast'!I162)</f>
        <v>24734376888101.461</v>
      </c>
      <c r="V2">
        <f>$M$2*(1+'AEO 2021 Pacific forecast'!J162)</f>
        <v>24826323012793.262</v>
      </c>
      <c r="W2">
        <f>$M$2*(1+'AEO 2021 Pacific forecast'!K162)</f>
        <v>24893416069298.07</v>
      </c>
      <c r="X2">
        <f>$M$2*(1+'AEO 2021 Pacific forecast'!L162)</f>
        <v>24952071355739.391</v>
      </c>
      <c r="Y2">
        <f>$M$2*(1+'AEO 2021 Pacific forecast'!M162)</f>
        <v>25009090226168.398</v>
      </c>
      <c r="Z2">
        <f>$M$2*(1+'AEO 2021 Pacific forecast'!N162)</f>
        <v>25067898926610.879</v>
      </c>
      <c r="AA2">
        <f>$M$2*(1+'AEO 2021 Pacific forecast'!O162)</f>
        <v>25135810191121.844</v>
      </c>
      <c r="AB2">
        <f>$M$2*(1+'AEO 2021 Pacific forecast'!P162)</f>
        <v>25193442717555.469</v>
      </c>
      <c r="AC2">
        <f>$M$2*(1+'AEO 2021 Pacific forecast'!Q162)</f>
        <v>25254552628015.262</v>
      </c>
      <c r="AD2">
        <f>$M$2*(1+'AEO 2021 Pacific forecast'!R162)</f>
        <v>25320009268507.758</v>
      </c>
      <c r="AE2">
        <f>$M$2*(1+'AEO 2021 Pacific forecast'!S162)</f>
        <v>25399733411107.602</v>
      </c>
      <c r="AF2">
        <f>$M$2*(1+'AEO 2021 Pacific forecast'!T162)</f>
        <v>25478639345701.289</v>
      </c>
      <c r="AG2">
        <f>$M$2*(1+'AEO 2021 Pacific forecast'!U162)</f>
        <v>25568744502379.242</v>
      </c>
    </row>
    <row r="3" spans="1:35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5" x14ac:dyDescent="0.4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5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5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5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>
    <tabColor theme="3"/>
  </sheetPr>
  <dimension ref="A1:AI17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25" x14ac:dyDescent="0.45"/>
  <cols>
    <col min="1" max="1" width="26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45">
      <c r="A2" s="1" t="s">
        <v>2</v>
      </c>
      <c r="B2" s="55">
        <f>'E3-residential data'!D40*'E3-residential data'!$B$2</f>
        <v>42252405885539.008</v>
      </c>
      <c r="C2" s="56">
        <f>$B$2*(1+'Electricity-CEC Outlook BaseMid'!C54)</f>
        <v>41340460038805.633</v>
      </c>
      <c r="D2" s="56">
        <f>$B$2*(1+'Electricity-CEC Outlook BaseMid'!D54)</f>
        <v>40876231804435.898</v>
      </c>
      <c r="E2" s="56">
        <f>$B$2*(1+'Electricity-CEC Outlook BaseMid'!E54)</f>
        <v>40965908992693.75</v>
      </c>
      <c r="F2" s="56">
        <f>$B$2*(1+'Electricity-CEC Outlook BaseMid'!F54)</f>
        <v>41595158129416.18</v>
      </c>
      <c r="G2" s="56">
        <f>$B$2*(1+'Electricity-CEC Outlook BaseMid'!G54)</f>
        <v>41980159286386.508</v>
      </c>
      <c r="H2" s="56">
        <f>$B$2*(1+'Electricity-CEC Outlook BaseMid'!H54)</f>
        <v>42205322886867.969</v>
      </c>
      <c r="I2" s="56">
        <f>$B$2*(1+'Electricity-CEC Outlook BaseMid'!I54)</f>
        <v>42443891274470.789</v>
      </c>
      <c r="J2" s="56">
        <f>$B$2*(1+'Electricity-CEC Outlook BaseMid'!J54)</f>
        <v>42779696412186.852</v>
      </c>
      <c r="K2" s="56">
        <f>$B$2*(1+'Electricity-CEC Outlook BaseMid'!K54)</f>
        <v>43292235675032.172</v>
      </c>
      <c r="L2" s="56">
        <f>$B$2*(1+'Electricity-CEC Outlook BaseMid'!L54)</f>
        <v>43843183393870.125</v>
      </c>
      <c r="M2" s="56">
        <f>$B$2*(1+'Electricity-CEC Outlook BaseMid'!M54)</f>
        <v>44447419322712.453</v>
      </c>
      <c r="N2">
        <f>$M$2*(1+'AEO 2021 Pacific forecast'!B162)</f>
        <v>44289480387307.57</v>
      </c>
      <c r="O2">
        <f>$M$2*(1+'AEO 2021 Pacific forecast'!C162)</f>
        <v>44199784387692.391</v>
      </c>
      <c r="P2">
        <f>$M$2*(1+'AEO 2021 Pacific forecast'!D162)</f>
        <v>44180458136228.914</v>
      </c>
      <c r="Q2">
        <f>$M$2*(1+'AEO 2021 Pacific forecast'!E162)</f>
        <v>44233720915381.844</v>
      </c>
      <c r="R2">
        <f>$M$2*(1+'AEO 2021 Pacific forecast'!F162)</f>
        <v>44315094605754.391</v>
      </c>
      <c r="S2">
        <f>$M$2*(1+'AEO 2021 Pacific forecast'!G162)</f>
        <v>44430312353713.68</v>
      </c>
      <c r="T2">
        <f>$M$2*(1+'AEO 2021 Pacific forecast'!H162)</f>
        <v>44562359660363.664</v>
      </c>
      <c r="U2">
        <f>$M$2*(1+'AEO 2021 Pacific forecast'!I162)</f>
        <v>44725846801930.313</v>
      </c>
      <c r="V2">
        <f>$M$2*(1+'AEO 2021 Pacific forecast'!J162)</f>
        <v>44892108046577.836</v>
      </c>
      <c r="W2">
        <f>$M$2*(1+'AEO 2021 Pacific forecast'!K162)</f>
        <v>45013428821315.078</v>
      </c>
      <c r="X2">
        <f>$M$2*(1+'AEO 2021 Pacific forecast'!L162)</f>
        <v>45119492029107.461</v>
      </c>
      <c r="Y2">
        <f>$M$2*(1+'AEO 2021 Pacific forecast'!M162)</f>
        <v>45222596193613.57</v>
      </c>
      <c r="Z2">
        <f>$M$2*(1+'AEO 2021 Pacific forecast'!N162)</f>
        <v>45328936811714.047</v>
      </c>
      <c r="AA2">
        <f>$M$2*(1+'AEO 2021 Pacific forecast'!O162)</f>
        <v>45451737108094.422</v>
      </c>
      <c r="AB2">
        <f>$M$2*(1+'AEO 2021 Pacific forecast'!P162)</f>
        <v>45555950913832.883</v>
      </c>
      <c r="AC2">
        <f>$M$2*(1+'AEO 2021 Pacific forecast'!Q162)</f>
        <v>45666452686554.688</v>
      </c>
      <c r="AD2">
        <f>$M$2*(1+'AEO 2021 Pacific forecast'!R162)</f>
        <v>45784814418005.656</v>
      </c>
      <c r="AE2">
        <f>$M$2*(1+'AEO 2021 Pacific forecast'!S162)</f>
        <v>45928975308108.82</v>
      </c>
      <c r="AF2">
        <f>$M$2*(1+'AEO 2021 Pacific forecast'!T162)</f>
        <v>46071656676568.844</v>
      </c>
      <c r="AG2">
        <f>$M$2*(1+'AEO 2021 Pacific forecast'!U162)</f>
        <v>46234588997519.32</v>
      </c>
    </row>
    <row r="3" spans="1:35" x14ac:dyDescent="0.4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4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4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4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4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5" x14ac:dyDescent="0.45">
      <c r="A12" s="20"/>
    </row>
    <row r="13" spans="1:35" x14ac:dyDescent="0.45">
      <c r="A13" s="20"/>
    </row>
    <row r="14" spans="1:35" x14ac:dyDescent="0.45">
      <c r="A14" s="20"/>
    </row>
    <row r="15" spans="1:35" x14ac:dyDescent="0.45">
      <c r="A15" s="20"/>
    </row>
    <row r="16" spans="1:35" x14ac:dyDescent="0.45">
      <c r="A16" s="20"/>
    </row>
    <row r="17" spans="1:1" x14ac:dyDescent="0.45">
      <c r="A17" s="20"/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>
    <tabColor theme="3"/>
  </sheetPr>
  <dimension ref="A1:AJ15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25" x14ac:dyDescent="0.45"/>
  <cols>
    <col min="1" max="1" width="26" customWidth="1"/>
    <col min="2" max="24" width="12.53125" bestFit="1" customWidth="1"/>
    <col min="25" max="25" width="9" customWidth="1"/>
    <col min="26" max="33" width="12.53125" bestFit="1" customWidth="1"/>
  </cols>
  <sheetData>
    <row r="1" spans="1:36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45">
      <c r="A2" s="1" t="s">
        <v>2</v>
      </c>
      <c r="B2" s="51">
        <f>'E3-residential data'!D7*'E3-residential data'!$B$2</f>
        <v>11954228421260.053</v>
      </c>
      <c r="C2" s="52">
        <f>$B$2*(1+'Electricity-CEC Outlook BaseMid'!C54)</f>
        <v>11696216865913.301</v>
      </c>
      <c r="D2" s="52">
        <f>$B$2*(1+'Electricity-CEC Outlook BaseMid'!D54)</f>
        <v>11564875460922.363</v>
      </c>
      <c r="E2" s="52">
        <f>$B$2*(1+'Electricity-CEC Outlook BaseMid'!E54)</f>
        <v>11590247308279.762</v>
      </c>
      <c r="F2" s="52">
        <f>$B$2*(1+'Electricity-CEC Outlook BaseMid'!F54)</f>
        <v>11768277121176.998</v>
      </c>
      <c r="G2" s="52">
        <f>$B$2*(1+'Electricity-CEC Outlook BaseMid'!G54)</f>
        <v>11877203268136.309</v>
      </c>
      <c r="H2" s="52">
        <f>$B$2*(1+'Electricity-CEC Outlook BaseMid'!H54)</f>
        <v>11940907501206.5</v>
      </c>
      <c r="I2" s="52">
        <f>$B$2*(1+'Electricity-CEC Outlook BaseMid'!I54)</f>
        <v>12008404273040.549</v>
      </c>
      <c r="J2" s="52">
        <f>$B$2*(1+'Electricity-CEC Outlook BaseMid'!J54)</f>
        <v>12103411675273.813</v>
      </c>
      <c r="K2" s="52">
        <f>$B$2*(1+'Electricity-CEC Outlook BaseMid'!K54)</f>
        <v>12248421439676.701</v>
      </c>
      <c r="L2" s="52">
        <f>$B$2*(1+'Electricity-CEC Outlook BaseMid'!L54)</f>
        <v>12404297886026.354</v>
      </c>
      <c r="M2" s="52">
        <f>$B$2*(1+'Electricity-CEC Outlook BaseMid'!M54)</f>
        <v>12575250856924.176</v>
      </c>
      <c r="N2">
        <f>$M$2*(1+'AEO 2021 Pacific forecast'!B162)</f>
        <v>12530566108899.289</v>
      </c>
      <c r="O2">
        <f>$M$2*(1+'AEO 2021 Pacific forecast'!C162)</f>
        <v>12505188939353.539</v>
      </c>
      <c r="P2">
        <f>$M$2*(1+'AEO 2021 Pacific forecast'!D162)</f>
        <v>12499721074987.496</v>
      </c>
      <c r="Q2">
        <f>$M$2*(1+'AEO 2021 Pacific forecast'!E162)</f>
        <v>12514790404532.189</v>
      </c>
      <c r="R2">
        <f>$M$2*(1+'AEO 2021 Pacific forecast'!F162)</f>
        <v>12537812991336.582</v>
      </c>
      <c r="S2">
        <f>$M$2*(1+'AEO 2021 Pacific forecast'!G162)</f>
        <v>12570410881289.162</v>
      </c>
      <c r="T2">
        <f>$M$2*(1+'AEO 2021 Pacific forecast'!H162)</f>
        <v>12607770260785.381</v>
      </c>
      <c r="U2">
        <f>$M$2*(1+'AEO 2021 Pacific forecast'!I162)</f>
        <v>12654024730637.84</v>
      </c>
      <c r="V2">
        <f>$M$2*(1+'AEO 2021 Pacific forecast'!J162)</f>
        <v>12701064061404.084</v>
      </c>
      <c r="W2">
        <f>$M$2*(1+'AEO 2021 Pacific forecast'!K162)</f>
        <v>12735388645366.996</v>
      </c>
      <c r="X2">
        <f>$M$2*(1+'AEO 2021 Pacific forecast'!L162)</f>
        <v>12765396494304.082</v>
      </c>
      <c r="Y2">
        <f>$M$2*(1+'AEO 2021 Pacific forecast'!M162)</f>
        <v>12794567158266.465</v>
      </c>
      <c r="Z2">
        <f>$M$2*(1+'AEO 2021 Pacific forecast'!N162)</f>
        <v>12824653493294.932</v>
      </c>
      <c r="AA2">
        <f>$M$2*(1+'AEO 2021 Pacific forecast'!O162)</f>
        <v>12859396669745.195</v>
      </c>
      <c r="AB2">
        <f>$M$2*(1+'AEO 2021 Pacific forecast'!P162)</f>
        <v>12888881278073.092</v>
      </c>
      <c r="AC2">
        <f>$M$2*(1+'AEO 2021 Pacific forecast'!Q162)</f>
        <v>12920144904472.238</v>
      </c>
      <c r="AD2">
        <f>$M$2*(1+'AEO 2021 Pacific forecast'!R162)</f>
        <v>12953632303460.443</v>
      </c>
      <c r="AE2">
        <f>$M$2*(1+'AEO 2021 Pacific forecast'!S162)</f>
        <v>12994418908946.861</v>
      </c>
      <c r="AF2">
        <f>$M$2*(1+'AEO 2021 Pacific forecast'!T162)</f>
        <v>13034786921945.922</v>
      </c>
      <c r="AG2">
        <f>$M$2*(1+'AEO 2021 Pacific forecast'!U162)</f>
        <v>13080884419615.627</v>
      </c>
    </row>
    <row r="3" spans="1:36" x14ac:dyDescent="0.4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s="1" t="s">
        <v>4</v>
      </c>
      <c r="B4" s="51">
        <f>'E3-residential data'!D8*'E3-residential data'!$B$2</f>
        <v>189790108043691.19</v>
      </c>
      <c r="C4" s="52">
        <f>$B$4*(1+'NaturalGas-CEC Outlook BaseMid'!C54)</f>
        <v>187692123161766.38</v>
      </c>
      <c r="D4" s="52">
        <f>$B$4*(1+'NaturalGas-CEC Outlook BaseMid'!D54)</f>
        <v>186758710060363.53</v>
      </c>
      <c r="E4" s="52">
        <f>$B$4*(1+'NaturalGas-CEC Outlook BaseMid'!E54)</f>
        <v>186331130580605.28</v>
      </c>
      <c r="F4" s="52">
        <f>$B$4*(1+'NaturalGas-CEC Outlook BaseMid'!F54)</f>
        <v>185955521992379.63</v>
      </c>
      <c r="G4" s="52">
        <f>$B$4*(1+'NaturalGas-CEC Outlook BaseMid'!G54)</f>
        <v>185824729399932.5</v>
      </c>
      <c r="H4" s="52">
        <f>$B$4*(1+'NaturalGas-CEC Outlook BaseMid'!H54)</f>
        <v>185299267380219.72</v>
      </c>
      <c r="I4" s="52">
        <f>$B$4*(1+'NaturalGas-CEC Outlook BaseMid'!I54)</f>
        <v>185135338949119.16</v>
      </c>
      <c r="J4" s="52">
        <f>$B$4*(1+'NaturalGas-CEC Outlook BaseMid'!J54)</f>
        <v>185177556014041.25</v>
      </c>
      <c r="K4" s="52">
        <f>$B$4*(1+'NaturalGas-CEC Outlook BaseMid'!K54)</f>
        <v>185316815085510.59</v>
      </c>
      <c r="L4" s="52">
        <f>$B$4*(1+'NaturalGas-CEC Outlook BaseMid'!L54)</f>
        <v>186016398661858.53</v>
      </c>
      <c r="M4" s="52">
        <f>$B$4*(1+'NaturalGas-CEC Outlook BaseMid'!M54)</f>
        <v>186222561681255.59</v>
      </c>
      <c r="N4">
        <f>$M$4*(1+'AEO 2021 Pacific forecast'!B163)</f>
        <v>184782428321583.41</v>
      </c>
      <c r="O4">
        <f>$M$4*(1+'AEO 2021 Pacific forecast'!C163)</f>
        <v>183859857108867.41</v>
      </c>
      <c r="P4">
        <f>$M$4*(1+'AEO 2021 Pacific forecast'!D163)</f>
        <v>183604413188740.16</v>
      </c>
      <c r="Q4">
        <f>$M$4*(1+'AEO 2021 Pacific forecast'!E163)</f>
        <v>183446656848519.09</v>
      </c>
      <c r="R4">
        <f>$M$4*(1+'AEO 2021 Pacific forecast'!F163)</f>
        <v>183420566376867.13</v>
      </c>
      <c r="S4">
        <f>$M$4*(1+'AEO 2021 Pacific forecast'!G163)</f>
        <v>183345025360107.41</v>
      </c>
      <c r="T4">
        <f>$M$4*(1+'AEO 2021 Pacific forecast'!H163)</f>
        <v>183256742485099.06</v>
      </c>
      <c r="U4">
        <f>$M$4*(1+'AEO 2021 Pacific forecast'!I163)</f>
        <v>183122649595911.13</v>
      </c>
      <c r="V4">
        <f>$M$4*(1+'AEO 2021 Pacific forecast'!J163)</f>
        <v>182981275644866.84</v>
      </c>
      <c r="W4">
        <f>$M$4*(1+'AEO 2021 Pacific forecast'!K163)</f>
        <v>182845969245369.56</v>
      </c>
      <c r="X4">
        <f>$M$4*(1+'AEO 2021 Pacific forecast'!L163)</f>
        <v>182700044630665</v>
      </c>
      <c r="Y4">
        <f>$M$4*(1+'AEO 2021 Pacific forecast'!M163)</f>
        <v>182557153791733.97</v>
      </c>
      <c r="Z4">
        <f>$M$4*(1+'AEO 2021 Pacific forecast'!N163)</f>
        <v>182426094678319.53</v>
      </c>
      <c r="AA4">
        <f>$M$4*(1+'AEO 2021 Pacific forecast'!O163)</f>
        <v>182326890210526.69</v>
      </c>
      <c r="AB4">
        <f>$M$4*(1+'AEO 2021 Pacific forecast'!P163)</f>
        <v>182189763545565.25</v>
      </c>
      <c r="AC4">
        <f>$M$4*(1+'AEO 2021 Pacific forecast'!Q163)</f>
        <v>182112098885764.09</v>
      </c>
      <c r="AD4">
        <f>$M$4*(1+'AEO 2021 Pacific forecast'!R163)</f>
        <v>182018961969518.22</v>
      </c>
      <c r="AE4">
        <f>$M$4*(1+'AEO 2021 Pacific forecast'!S163)</f>
        <v>181918240613838.59</v>
      </c>
      <c r="AF4">
        <f>$M$4*(1+'AEO 2021 Pacific forecast'!T163)</f>
        <v>181790215276197.63</v>
      </c>
      <c r="AG4">
        <f>$M$4*(1+'AEO 2021 Pacific forecast'!U163)</f>
        <v>181657639274896.41</v>
      </c>
    </row>
    <row r="5" spans="1:36" x14ac:dyDescent="0.4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6" x14ac:dyDescent="0.45">
      <c r="A6" s="1" t="s">
        <v>7</v>
      </c>
      <c r="B6">
        <f>'E3-residential data'!D11*'E3-residential data'!$B$2</f>
        <v>0</v>
      </c>
      <c r="C6">
        <f>'E3-residential data'!E11*'E3-residential data'!$B$2</f>
        <v>0</v>
      </c>
      <c r="D6">
        <f>'E3-residential data'!F11*'E3-residential data'!$B$2</f>
        <v>0</v>
      </c>
      <c r="E6">
        <f>'E3-residential data'!G11*'E3-residential data'!$B$2</f>
        <v>0</v>
      </c>
      <c r="F6">
        <f>'E3-residential data'!H11*'E3-residential data'!$B$2</f>
        <v>0</v>
      </c>
      <c r="G6">
        <f>'E3-residential data'!I11*'E3-residential data'!$B$2</f>
        <v>0</v>
      </c>
      <c r="H6">
        <f>'E3-residential data'!J11*'E3-residential data'!$B$2</f>
        <v>0</v>
      </c>
      <c r="I6">
        <f>'E3-residential data'!K11*'E3-residential data'!$B$2</f>
        <v>0</v>
      </c>
      <c r="J6">
        <f>'E3-residential data'!L11*'E3-residential data'!$B$2</f>
        <v>0</v>
      </c>
      <c r="K6">
        <f>'E3-residential data'!M11*'E3-residential data'!$B$2</f>
        <v>0</v>
      </c>
      <c r="L6">
        <f>'E3-residential data'!N11*'E3-residential data'!$B$2</f>
        <v>0</v>
      </c>
      <c r="M6">
        <f>'E3-residential data'!O11*'E3-residential data'!$B$2</f>
        <v>0</v>
      </c>
      <c r="N6">
        <f>'E3-residential data'!P11*'E3-residential data'!$B$2</f>
        <v>0</v>
      </c>
      <c r="O6">
        <f>'E3-residential data'!Q11*'E3-residential data'!$B$2</f>
        <v>0</v>
      </c>
      <c r="P6">
        <f>'E3-residential data'!R11*'E3-residential data'!$B$2</f>
        <v>0</v>
      </c>
      <c r="Q6">
        <f>'E3-residential data'!S11*'E3-residential data'!$B$2</f>
        <v>0</v>
      </c>
      <c r="R6">
        <f>'E3-residential data'!T11*'E3-residential data'!$B$2</f>
        <v>0</v>
      </c>
      <c r="S6">
        <f>'E3-residential data'!U11*'E3-residential data'!$B$2</f>
        <v>0</v>
      </c>
      <c r="T6">
        <f>'E3-residential data'!V11*'E3-residential data'!$B$2</f>
        <v>0</v>
      </c>
      <c r="U6">
        <f>'E3-residential data'!W11*'E3-residential data'!$B$2</f>
        <v>0</v>
      </c>
      <c r="V6">
        <f>'E3-residential data'!X11*'E3-residential data'!$B$2</f>
        <v>0</v>
      </c>
      <c r="W6">
        <f>'E3-residential data'!Y11*'E3-residential data'!$B$2</f>
        <v>0</v>
      </c>
      <c r="X6">
        <f>'E3-residential data'!Z11*'E3-residential data'!$B$2</f>
        <v>0</v>
      </c>
      <c r="Y6">
        <f>'E3-residential data'!AA11*'E3-residential data'!$B$2</f>
        <v>0</v>
      </c>
      <c r="Z6">
        <f>'E3-residential data'!AB11*'E3-residential data'!$B$2</f>
        <v>0</v>
      </c>
      <c r="AA6">
        <f>'E3-residential data'!AC11*'E3-residential data'!$B$2</f>
        <v>0</v>
      </c>
      <c r="AB6">
        <f>'E3-residential data'!AD11*'E3-residential data'!$B$2</f>
        <v>0</v>
      </c>
      <c r="AC6">
        <f>'E3-residential data'!AE11*'E3-residential data'!$B$2</f>
        <v>0</v>
      </c>
      <c r="AD6">
        <f>'E3-residential data'!AF11*'E3-residential data'!$B$2</f>
        <v>0</v>
      </c>
      <c r="AE6">
        <f>'E3-residential data'!AG11*'E3-residential data'!$B$2</f>
        <v>0</v>
      </c>
      <c r="AF6">
        <f>'E3-residential data'!AH11*'E3-residential data'!$B$2</f>
        <v>0</v>
      </c>
      <c r="AG6">
        <f>'E3-residential data'!AI11*'E3-residential data'!$B$2</f>
        <v>0</v>
      </c>
    </row>
    <row r="7" spans="1:36" x14ac:dyDescent="0.45">
      <c r="A7" s="1" t="s">
        <v>8</v>
      </c>
      <c r="B7" s="57">
        <f>'RMI - urban residential heating'!B7</f>
        <v>35321847607279.242</v>
      </c>
      <c r="C7" s="22">
        <f>'RMI - urban residential heating'!C7</f>
        <v>35510611519581.211</v>
      </c>
      <c r="D7" s="22">
        <f>'RMI - urban residential heating'!D7</f>
        <v>35692186113492.406</v>
      </c>
      <c r="E7" s="22">
        <f>'RMI - urban residential heating'!E7</f>
        <v>35847263434858.594</v>
      </c>
      <c r="F7" s="22">
        <f>'RMI - urban residential heating'!F7</f>
        <v>35974427181977.82</v>
      </c>
      <c r="G7" s="22">
        <f>'RMI - urban residential heating'!G7</f>
        <v>36096470194316.273</v>
      </c>
      <c r="H7" s="22">
        <f>'RMI - urban residential heating'!H7</f>
        <v>36208928538296.406</v>
      </c>
      <c r="I7" s="22">
        <f>'RMI - urban residential heating'!I7</f>
        <v>36320452272875.242</v>
      </c>
      <c r="J7" s="22">
        <f>'RMI - urban residential heating'!J7</f>
        <v>36446309739867.891</v>
      </c>
      <c r="K7" s="22">
        <f>'RMI - urban residential heating'!K7</f>
        <v>36575329174695.883</v>
      </c>
      <c r="L7" s="22">
        <f>'RMI - urban residential heating'!L7</f>
        <v>36689263848683.508</v>
      </c>
      <c r="M7" s="22">
        <f>'RMI - urban residential heating'!M7</f>
        <v>36832037384446.563</v>
      </c>
      <c r="N7" s="22">
        <f>'RMI - urban residential heating'!N7</f>
        <v>36980553677290.859</v>
      </c>
      <c r="O7" s="22">
        <f>'RMI - urban residential heating'!O7</f>
        <v>37139308964825.773</v>
      </c>
      <c r="P7" s="22">
        <f>'RMI - urban residential heating'!P7</f>
        <v>37297141380925.273</v>
      </c>
      <c r="Q7" s="22">
        <f>'RMI - urban residential heating'!Q7</f>
        <v>37494768038105.547</v>
      </c>
      <c r="R7" s="22">
        <f>'RMI - urban residential heating'!R7</f>
        <v>37707535510424.297</v>
      </c>
      <c r="S7" s="22">
        <f>'RMI - urban residential heating'!S7</f>
        <v>37942859057905.406</v>
      </c>
      <c r="T7" s="22">
        <f>'RMI - urban residential heating'!T7</f>
        <v>38228061150170.18</v>
      </c>
      <c r="U7" s="22">
        <f>'RMI - urban residential heating'!U7</f>
        <v>38527446885982.367</v>
      </c>
      <c r="V7" s="22">
        <f>'RMI - urban residential heating'!V7</f>
        <v>38843022515748.773</v>
      </c>
      <c r="W7" s="22">
        <f>'RMI - urban residential heating'!W7</f>
        <v>39160953080557.156</v>
      </c>
      <c r="X7" s="22">
        <f>'RMI - urban residential heating'!X7</f>
        <v>39304917265731.531</v>
      </c>
      <c r="Y7" s="22">
        <f>'RMI - urban residential heating'!Y7</f>
        <v>39437012989951.203</v>
      </c>
      <c r="Z7" s="22">
        <f>'RMI - urban residential heating'!Z7</f>
        <v>39562953978167.367</v>
      </c>
      <c r="AA7" s="22">
        <f>'RMI - urban residential heating'!AA7</f>
        <v>39655497699731.703</v>
      </c>
      <c r="AB7" s="22">
        <f>'RMI - urban residential heating'!AB7</f>
        <v>39731730966734.797</v>
      </c>
      <c r="AC7" s="22">
        <f>'RMI - urban residential heating'!AC7</f>
        <v>39797053618910.727</v>
      </c>
      <c r="AD7" s="22">
        <f>'RMI - urban residential heating'!AD7</f>
        <v>39858224206435.773</v>
      </c>
      <c r="AE7" s="22">
        <f>'RMI - urban residential heating'!AE7</f>
        <v>39917595146804.898</v>
      </c>
      <c r="AF7" s="22">
        <f>'RMI - urban residential heating'!AF7</f>
        <v>39974352342464.68</v>
      </c>
      <c r="AG7" s="22">
        <f>'RMI - urban residential heating'!AG7</f>
        <v>40029553854868.859</v>
      </c>
    </row>
    <row r="8" spans="1:36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6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6" x14ac:dyDescent="0.45">
      <c r="A10" s="20" t="s">
        <v>98</v>
      </c>
      <c r="B10" s="42">
        <f>'E3-residential data'!D10*'E3-residential data'!$B$2</f>
        <v>6662156616464.873</v>
      </c>
      <c r="C10">
        <f>'E3-residential data'!E10*'E3-residential data'!$B$2</f>
        <v>6669573462008.5957</v>
      </c>
      <c r="D10">
        <f>'E3-residential data'!F10*'E3-residential data'!$B$2</f>
        <v>6674587408027.6953</v>
      </c>
      <c r="E10">
        <f>'E3-residential data'!G10*'E3-residential data'!$B$2</f>
        <v>6677335596773.0127</v>
      </c>
      <c r="F10">
        <f>'E3-residential data'!H10*'E3-residential data'!$B$2</f>
        <v>6684459472014.0068</v>
      </c>
      <c r="G10">
        <f>'E3-residential data'!I10*'E3-residential data'!$B$2</f>
        <v>6691876187221.7949</v>
      </c>
      <c r="H10">
        <f>'E3-residential data'!J10*'E3-residential data'!$B$2</f>
        <v>6721699456614.2656</v>
      </c>
      <c r="I10">
        <f>'E3-residential data'!K10*'E3-residential data'!$B$2</f>
        <v>6752167537275.8887</v>
      </c>
      <c r="J10">
        <f>'E3-residential data'!L10*'E3-residential data'!$B$2</f>
        <v>6784855335241.1875</v>
      </c>
      <c r="K10">
        <f>'E3-residential data'!M10*'E3-residential data'!$B$2</f>
        <v>6818435769830.8613</v>
      </c>
      <c r="L10">
        <f>'E3-residential data'!N10*'E3-residential data'!$B$2</f>
        <v>6850908864071.0537</v>
      </c>
      <c r="M10">
        <f>'E3-residential data'!O10*'E3-residential data'!$B$2</f>
        <v>6885061690626.1191</v>
      </c>
      <c r="N10">
        <f>'E3-residential data'!P10*'E3-residential data'!$B$2</f>
        <v>6919738550271.7793</v>
      </c>
      <c r="O10">
        <f>'E3-residential data'!Q10*'E3-residential data'!$B$2</f>
        <v>6960107494763.4805</v>
      </c>
      <c r="P10">
        <f>'E3-residential data'!R10*'E3-residential data'!$B$2</f>
        <v>7003816711735.2998</v>
      </c>
      <c r="Q10">
        <f>'E3-residential data'!S10*'E3-residential data'!$B$2</f>
        <v>7044881962783.7793</v>
      </c>
      <c r="R10">
        <f>'E3-residential data'!T10*'E3-residential data'!$B$2</f>
        <v>7085912798768.5176</v>
      </c>
      <c r="S10">
        <f>'E3-residential data'!U10*'E3-residential data'!$B$2</f>
        <v>7123981148227.8984</v>
      </c>
      <c r="T10">
        <f>'E3-residential data'!V10*'E3-residential data'!$B$2</f>
        <v>7162142471349.0186</v>
      </c>
      <c r="U10">
        <f>'E3-residential data'!W10*'E3-residential data'!$B$2</f>
        <v>7200111419488.6826</v>
      </c>
      <c r="V10">
        <f>'E3-residential data'!X10*'E3-residential data'!$B$2</f>
        <v>7236654744302.1426</v>
      </c>
      <c r="W10">
        <f>'E3-residential data'!Y10*'E3-residential data'!$B$2</f>
        <v>7271344039151.3447</v>
      </c>
      <c r="X10">
        <f>'E3-residential data'!Z10*'E3-residential data'!$B$2</f>
        <v>7304725512567.1533</v>
      </c>
      <c r="Y10">
        <f>'E3-residential data'!AA10*'E3-residential data'!$B$2</f>
        <v>7336584353507.6377</v>
      </c>
      <c r="Z10">
        <f>'E3-residential data'!AB10*'E3-residential data'!$B$2</f>
        <v>7366820881573.4697</v>
      </c>
      <c r="AA10">
        <f>'E3-residential data'!AC10*'E3-residential data'!$B$2</f>
        <v>7395185377882.9043</v>
      </c>
      <c r="AB10">
        <f>'E3-residential data'!AD10*'E3-residential data'!$B$2</f>
        <v>7421618843733.1768</v>
      </c>
      <c r="AC10">
        <f>'E3-residential data'!AE10*'E3-residential data'!$B$2</f>
        <v>7445933561567.5596</v>
      </c>
      <c r="AD10">
        <f>'E3-residential data'!AF10*'E3-residential data'!$B$2</f>
        <v>7468224415851.2773</v>
      </c>
      <c r="AE10">
        <f>'E3-residential data'!AG10*'E3-residential data'!$B$2</f>
        <v>7488835499469.5146</v>
      </c>
      <c r="AF10">
        <f>'E3-residential data'!AH10*'E3-residential data'!$B$2</f>
        <v>7507637979543.5127</v>
      </c>
      <c r="AG10">
        <f>'E3-residential data'!AI10*'E3-residential data'!$B$2</f>
        <v>7523928831012.377</v>
      </c>
    </row>
    <row r="11" spans="1:36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5" spans="1:36" x14ac:dyDescent="0.45">
      <c r="V15" s="21"/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9">
    <tabColor theme="3"/>
  </sheetPr>
  <dimension ref="A1:AG11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 activeCell="F28" sqref="F28"/>
    </sheetView>
  </sheetViews>
  <sheetFormatPr defaultRowHeight="14.25" x14ac:dyDescent="0.45"/>
  <cols>
    <col min="1" max="1" width="26" customWidth="1"/>
    <col min="2" max="33" width="17.796875" bestFit="1" customWidth="1"/>
  </cols>
  <sheetData>
    <row r="1" spans="1:33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" t="s">
        <v>2</v>
      </c>
      <c r="B2" s="53">
        <f>'Residential Other Calcs'!D6</f>
        <v>166155997477995.59</v>
      </c>
      <c r="C2" s="54">
        <f>$B$2*(1+'Electricity-CEC Outlook BaseMid'!C54)</f>
        <v>162569804724371.63</v>
      </c>
      <c r="D2" s="54">
        <f>$B$2*(1+'Electricity-CEC Outlook BaseMid'!D54)</f>
        <v>160744244647435.22</v>
      </c>
      <c r="E2" s="54">
        <f>$B$2*(1+'Electricity-CEC Outlook BaseMid'!E54)</f>
        <v>161096896818447</v>
      </c>
      <c r="F2" s="54">
        <f>$B$2*(1+'Electricity-CEC Outlook BaseMid'!F54)</f>
        <v>163571395389191.5</v>
      </c>
      <c r="G2" s="54">
        <f>$B$2*(1+'Electricity-CEC Outlook BaseMid'!G54)</f>
        <v>165085397963148.63</v>
      </c>
      <c r="H2" s="54">
        <f>$B$2*(1+'Electricity-CEC Outlook BaseMid'!H54)</f>
        <v>165970845356016.19</v>
      </c>
      <c r="I2" s="54">
        <f>$B$2*(1+'Electricity-CEC Outlook BaseMid'!I54)</f>
        <v>166909006570226.03</v>
      </c>
      <c r="J2" s="54">
        <f>$B$2*(1+'Electricity-CEC Outlook BaseMid'!J54)</f>
        <v>168229547648208.66</v>
      </c>
      <c r="K2" s="54">
        <f>$B$2*(1+'Electricity-CEC Outlook BaseMid'!K54)</f>
        <v>170245089028157.56</v>
      </c>
      <c r="L2" s="54">
        <f>$B$2*(1+'Electricity-CEC Outlook BaseMid'!L54)</f>
        <v>172411670217160.97</v>
      </c>
      <c r="M2" s="54">
        <f>$B$2*(1+'Electricity-CEC Outlook BaseMid'!M54)</f>
        <v>174787805288399.66</v>
      </c>
      <c r="N2">
        <f>$M$2*(1+'AEO 2021 Pacific forecast'!B162)</f>
        <v>174166716363335.81</v>
      </c>
      <c r="O2">
        <f>$M$2*(1+'AEO 2021 Pacific forecast'!C162)</f>
        <v>173813990217368.66</v>
      </c>
      <c r="P2">
        <f>$M$2*(1+'AEO 2021 Pacific forecast'!D162)</f>
        <v>173737990460144.81</v>
      </c>
      <c r="Q2">
        <f>$M$2*(1+'AEO 2021 Pacific forecast'!E162)</f>
        <v>173947444336512.94</v>
      </c>
      <c r="R2">
        <f>$M$2*(1+'AEO 2021 Pacific forecast'!F162)</f>
        <v>174267443314297.59</v>
      </c>
      <c r="S2">
        <f>$M$2*(1+'AEO 2021 Pacific forecast'!G162)</f>
        <v>174720532776024.47</v>
      </c>
      <c r="T2">
        <f>$M$2*(1+'AEO 2021 Pacific forecast'!H162)</f>
        <v>175239803844520.5</v>
      </c>
      <c r="U2">
        <f>$M$2*(1+'AEO 2021 Pacific forecast'!I162)</f>
        <v>175882710881706.03</v>
      </c>
      <c r="V2">
        <f>$M$2*(1+'AEO 2021 Pacific forecast'!J162)</f>
        <v>176536526974952.38</v>
      </c>
      <c r="W2">
        <f>$M$2*(1+'AEO 2021 Pacific forecast'!K162)</f>
        <v>177013616360013.13</v>
      </c>
      <c r="X2">
        <f>$M$2*(1+'AEO 2021 Pacific forecast'!L162)</f>
        <v>177430705936739.25</v>
      </c>
      <c r="Y2">
        <f>$M$2*(1+'AEO 2021 Pacific forecast'!M162)</f>
        <v>177836159187000.47</v>
      </c>
      <c r="Z2">
        <f>$M$2*(1+'AEO 2021 Pacific forecast'!N162)</f>
        <v>178254339669332.69</v>
      </c>
      <c r="AA2">
        <f>$M$2*(1+'AEO 2021 Pacific forecast'!O162)</f>
        <v>178737247217625.88</v>
      </c>
      <c r="AB2">
        <f>$M$2*(1+'AEO 2021 Pacific forecast'!P162)</f>
        <v>179147064090311.44</v>
      </c>
      <c r="AC2">
        <f>$M$2*(1+'AEO 2021 Pacific forecast'!Q162)</f>
        <v>179581608156734.94</v>
      </c>
      <c r="AD2">
        <f>$M$2*(1+'AEO 2021 Pacific forecast'!R162)</f>
        <v>180047061215330.78</v>
      </c>
      <c r="AE2">
        <f>$M$2*(1+'AEO 2021 Pacific forecast'!S162)</f>
        <v>180613968495292.47</v>
      </c>
      <c r="AF2">
        <f>$M$2*(1+'AEO 2021 Pacific forecast'!T162)</f>
        <v>181175057612021.66</v>
      </c>
      <c r="AG2">
        <f>$M$2*(1+'AEO 2021 Pacific forecast'!U162)</f>
        <v>181815782837995.03</v>
      </c>
    </row>
    <row r="3" spans="1:33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45">
      <c r="A4" s="1" t="s">
        <v>4</v>
      </c>
      <c r="B4" s="53">
        <f>'Residential Other Calcs'!D7</f>
        <v>92256657821341.594</v>
      </c>
      <c r="C4" s="54">
        <f>$B$4*(1+'NaturalGas-CEC Outlook BaseMid'!C54)</f>
        <v>91236830837937.766</v>
      </c>
      <c r="D4" s="54">
        <f>$B$4*(1+'NaturalGas-CEC Outlook BaseMid'!D54)</f>
        <v>90783100272157.938</v>
      </c>
      <c r="E4" s="54">
        <f>$B$4*(1+'NaturalGas-CEC Outlook BaseMid'!E54)</f>
        <v>90575254593781.453</v>
      </c>
      <c r="F4" s="54">
        <f>$B$4*(1+'NaturalGas-CEC Outlook BaseMid'!F54)</f>
        <v>90392671879877.781</v>
      </c>
      <c r="G4" s="54">
        <f>$B$4*(1+'NaturalGas-CEC Outlook BaseMid'!G54)</f>
        <v>90329093816872.609</v>
      </c>
      <c r="H4" s="54">
        <f>$B$4*(1+'NaturalGas-CEC Outlook BaseMid'!H54)</f>
        <v>90073667597611.5</v>
      </c>
      <c r="I4" s="54">
        <f>$B$4*(1+'NaturalGas-CEC Outlook BaseMid'!I54)</f>
        <v>89993982258206.188</v>
      </c>
      <c r="J4" s="54">
        <f>$B$4*(1+'NaturalGas-CEC Outlook BaseMid'!J54)</f>
        <v>90014503903685.438</v>
      </c>
      <c r="K4" s="54">
        <f>$B$4*(1+'NaturalGas-CEC Outlook BaseMid'!K54)</f>
        <v>90082197508149.297</v>
      </c>
      <c r="L4" s="54">
        <f>$B$4*(1+'NaturalGas-CEC Outlook BaseMid'!L54)</f>
        <v>90422263928290.141</v>
      </c>
      <c r="M4" s="54">
        <f>$B$4*(1+'NaturalGas-CEC Outlook BaseMid'!M54)</f>
        <v>90522479431258.031</v>
      </c>
      <c r="N4">
        <f>$M$4*(1+'AEO 2021 Pacific forecast'!B163)</f>
        <v>89822432985477.047</v>
      </c>
      <c r="O4">
        <f>$M$4*(1+'AEO 2021 Pacific forecast'!C163)</f>
        <v>89373972643867.625</v>
      </c>
      <c r="P4">
        <f>$M$4*(1+'AEO 2021 Pacific forecast'!D163)</f>
        <v>89249801776509.797</v>
      </c>
      <c r="Q4">
        <f>$M$4*(1+'AEO 2021 Pacific forecast'!E163)</f>
        <v>89173116680279.328</v>
      </c>
      <c r="R4">
        <f>$M$4*(1+'AEO 2021 Pacific forecast'!F163)</f>
        <v>89160434145133.516</v>
      </c>
      <c r="S4">
        <f>$M$4*(1+'AEO 2021 Pacific forecast'!G163)</f>
        <v>89123713781746.234</v>
      </c>
      <c r="T4">
        <f>$M$4*(1+'AEO 2021 Pacific forecast'!H163)</f>
        <v>89080799622124.938</v>
      </c>
      <c r="U4">
        <f>$M$4*(1+'AEO 2021 Pacific forecast'!I163)</f>
        <v>89015617290329.016</v>
      </c>
      <c r="V4">
        <f>$M$4*(1+'AEO 2021 Pacific forecast'!J163)</f>
        <v>88946895646399.391</v>
      </c>
      <c r="W4">
        <f>$M$4*(1+'AEO 2021 Pacific forecast'!K163)</f>
        <v>88881123429247.875</v>
      </c>
      <c r="X4">
        <f>$M$4*(1+'AEO 2021 Pacific forecast'!L163)</f>
        <v>88810189715234.656</v>
      </c>
      <c r="Y4">
        <f>$M$4*(1+'AEO 2021 Pacific forecast'!M163)</f>
        <v>88740730714610.516</v>
      </c>
      <c r="Z4">
        <f>$M$4*(1+'AEO 2021 Pacific forecast'!N163)</f>
        <v>88677023096203.656</v>
      </c>
      <c r="AA4">
        <f>$M$4*(1+'AEO 2021 Pacific forecast'!O163)</f>
        <v>88628799968381.797</v>
      </c>
      <c r="AB4">
        <f>$M$4*(1+'AEO 2021 Pacific forecast'!P163)</f>
        <v>88562142923196.828</v>
      </c>
      <c r="AC4">
        <f>$M$4*(1+'AEO 2021 Pacific forecast'!Q163)</f>
        <v>88524390260437.203</v>
      </c>
      <c r="AD4">
        <f>$M$4*(1+'AEO 2021 Pacific forecast'!R163)</f>
        <v>88479116559393.453</v>
      </c>
      <c r="AE4">
        <f>$M$4*(1+'AEO 2021 Pacific forecast'!S163)</f>
        <v>88430156074877.063</v>
      </c>
      <c r="AF4">
        <f>$M$4*(1+'AEO 2021 Pacific forecast'!T163)</f>
        <v>88367923169859.25</v>
      </c>
      <c r="AG4">
        <f>$M$4*(1+'AEO 2021 Pacific forecast'!U163)</f>
        <v>88303478194757.844</v>
      </c>
    </row>
    <row r="5" spans="1:33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45">
      <c r="A8" s="20" t="s">
        <v>96</v>
      </c>
      <c r="B8" s="7">
        <f>'Residential Other Calcs'!D10</f>
        <v>1335750491577.1978</v>
      </c>
      <c r="C8" s="7">
        <f>'Residential Other Calcs'!E10</f>
        <v>1362520179165.6672</v>
      </c>
      <c r="D8" s="7">
        <f>'Residential Other Calcs'!F10</f>
        <v>1374139485104.405</v>
      </c>
      <c r="E8" s="7">
        <f>'Residential Other Calcs'!G10</f>
        <v>1385872500284.6604</v>
      </c>
      <c r="F8" s="7">
        <f>'Residential Other Calcs'!H10</f>
        <v>1397662751784.6143</v>
      </c>
      <c r="G8" s="7">
        <f>'Residential Other Calcs'!I10</f>
        <v>1409514906795.1038</v>
      </c>
      <c r="H8" s="7">
        <f>'Residential Other Calcs'!J10</f>
        <v>1421314268843.7578</v>
      </c>
      <c r="I8" s="7">
        <f>'Residential Other Calcs'!K10</f>
        <v>1433024600907.4155</v>
      </c>
      <c r="J8" s="7">
        <f>'Residential Other Calcs'!L10</f>
        <v>1444849905238.7678</v>
      </c>
      <c r="K8" s="7">
        <f>'Residential Other Calcs'!M10</f>
        <v>1456536410233.1389</v>
      </c>
      <c r="L8" s="7">
        <f>'Residential Other Calcs'!N10</f>
        <v>1467653549209.9485</v>
      </c>
      <c r="M8" s="7">
        <f>'Residential Other Calcs'!O10</f>
        <v>1478669428310.5159</v>
      </c>
      <c r="N8" s="7">
        <f>'Residential Other Calcs'!P10</f>
        <v>1489395411086.6096</v>
      </c>
      <c r="O8" s="7">
        <f>'Residential Other Calcs'!Q10</f>
        <v>1500752947684.5652</v>
      </c>
      <c r="P8" s="7">
        <f>'Residential Other Calcs'!R10</f>
        <v>1512523131107.6675</v>
      </c>
      <c r="Q8" s="7">
        <f>'Residential Other Calcs'!S10</f>
        <v>1523585749259.8132</v>
      </c>
      <c r="R8" s="7">
        <f>'Residential Other Calcs'!T10</f>
        <v>1534401419719.0508</v>
      </c>
      <c r="S8" s="7">
        <f>'Residential Other Calcs'!U10</f>
        <v>1544633274440.082</v>
      </c>
      <c r="T8" s="7">
        <f>'Residential Other Calcs'!V10</f>
        <v>1554767212338.7578</v>
      </c>
      <c r="U8" s="7">
        <f>'Residential Other Calcs'!W10</f>
        <v>1564927263503.9993</v>
      </c>
      <c r="V8" s="7">
        <f>'Residential Other Calcs'!X10</f>
        <v>1574791010831.3438</v>
      </c>
      <c r="W8" s="7">
        <f>'Residential Other Calcs'!Y10</f>
        <v>1584258447427.4194</v>
      </c>
      <c r="X8" s="7">
        <f>'Residential Other Calcs'!Z10</f>
        <v>1593625138732.0383</v>
      </c>
      <c r="Y8" s="7">
        <f>'Residential Other Calcs'!AA10</f>
        <v>1602812498981.3699</v>
      </c>
      <c r="Z8" s="7">
        <f>'Residential Other Calcs'!AB10</f>
        <v>1611827440867.8652</v>
      </c>
      <c r="AA8" s="7">
        <f>'Residential Other Calcs'!AC10</f>
        <v>1620675953726.6875</v>
      </c>
      <c r="AB8" s="7">
        <f>'Residential Other Calcs'!AD10</f>
        <v>1629331613716.9653</v>
      </c>
      <c r="AC8" s="7">
        <f>'Residential Other Calcs'!AE10</f>
        <v>1637761213230.3792</v>
      </c>
      <c r="AD8" s="7">
        <f>'Residential Other Calcs'!AF10</f>
        <v>1646014903760.5789</v>
      </c>
      <c r="AE8" s="7">
        <f>'Residential Other Calcs'!AG10</f>
        <v>1654140911777.7996</v>
      </c>
      <c r="AF8" s="7">
        <f>'Residential Other Calcs'!AH10</f>
        <v>1662131901950.5159</v>
      </c>
      <c r="AG8" s="7">
        <f>'Residential Other Calcs'!AI10</f>
        <v>1669852958182.3616</v>
      </c>
    </row>
    <row r="9" spans="1:33" x14ac:dyDescent="0.45">
      <c r="A9" s="20" t="s">
        <v>97</v>
      </c>
      <c r="B9" s="7">
        <f>'Residential Other Calcs'!D8</f>
        <v>640745025530.2384</v>
      </c>
      <c r="C9" s="7">
        <f>'Residential Other Calcs'!E8</f>
        <v>611437130979.4574</v>
      </c>
      <c r="D9" s="7">
        <f>'Residential Other Calcs'!F8</f>
        <v>616602368528.41992</v>
      </c>
      <c r="E9" s="7">
        <f>'Residential Other Calcs'!G8</f>
        <v>621816823180.34998</v>
      </c>
      <c r="F9" s="7">
        <f>'Residential Other Calcs'!H8</f>
        <v>627056920559.31555</v>
      </c>
      <c r="G9" s="7">
        <f>'Residential Other Calcs'!I8</f>
        <v>632324977091.14124</v>
      </c>
      <c r="H9" s="7">
        <f>'Residential Other Calcs'!J8</f>
        <v>637566858040.03418</v>
      </c>
      <c r="I9" s="7">
        <f>'Residential Other Calcs'!K8</f>
        <v>642765910009.52307</v>
      </c>
      <c r="J9" s="7">
        <f>'Residential Other Calcs'!L8</f>
        <v>648014465020.05579</v>
      </c>
      <c r="K9" s="7">
        <f>'Residential Other Calcs'!M8</f>
        <v>653197696504.49536</v>
      </c>
      <c r="L9" s="7">
        <f>'Residential Other Calcs'!N8</f>
        <v>658124029496.91833</v>
      </c>
      <c r="M9" s="7">
        <f>'Residential Other Calcs'!O8</f>
        <v>663004184478.06262</v>
      </c>
      <c r="N9" s="7">
        <f>'Residential Other Calcs'!P8</f>
        <v>667752292036.71838</v>
      </c>
      <c r="O9" s="7">
        <f>'Residential Other Calcs'!Q8</f>
        <v>672784906471.21338</v>
      </c>
      <c r="P9" s="7">
        <f>'Residential Other Calcs'!R8</f>
        <v>678001591345.2301</v>
      </c>
      <c r="Q9" s="7">
        <f>'Residential Other Calcs'!S8</f>
        <v>682903273138.77686</v>
      </c>
      <c r="R9" s="7">
        <f>'Residential Other Calcs'!T8</f>
        <v>687695169153.78589</v>
      </c>
      <c r="S9" s="7">
        <f>'Residential Other Calcs'!U8</f>
        <v>692225063702.05444</v>
      </c>
      <c r="T9" s="7">
        <f>'Residential Other Calcs'!V8</f>
        <v>696713157441.71191</v>
      </c>
      <c r="U9" s="7">
        <f>'Residential Other Calcs'!W8</f>
        <v>701213105940.51184</v>
      </c>
      <c r="V9" s="7">
        <f>'Residential Other Calcs'!X8</f>
        <v>705581764421.88562</v>
      </c>
      <c r="W9" s="7">
        <f>'Residential Other Calcs'!Y8</f>
        <v>709774357491.84033</v>
      </c>
      <c r="X9" s="7">
        <f>'Residential Other Calcs'!Z8</f>
        <v>713922074739.35889</v>
      </c>
      <c r="Y9" s="7">
        <f>'Residential Other Calcs'!AA8</f>
        <v>717989025913.89355</v>
      </c>
      <c r="Z9" s="7">
        <f>'Residential Other Calcs'!AB8</f>
        <v>721979183395.41089</v>
      </c>
      <c r="AA9" s="7">
        <f>'Residential Other Calcs'!AC8</f>
        <v>725896959073.89563</v>
      </c>
      <c r="AB9" s="7">
        <f>'Residential Other Calcs'!AD8</f>
        <v>729729091909.64685</v>
      </c>
      <c r="AC9" s="7">
        <f>'Residential Other Calcs'!AE8</f>
        <v>733460700898.39905</v>
      </c>
      <c r="AD9" s="7">
        <f>'Residential Other Calcs'!AF8</f>
        <v>737113158979.76392</v>
      </c>
      <c r="AE9" s="7">
        <f>'Residential Other Calcs'!AG8</f>
        <v>740707944074.30457</v>
      </c>
      <c r="AF9" s="7">
        <f>'Residential Other Calcs'!AH8</f>
        <v>744242157157.24207</v>
      </c>
      <c r="AG9" s="7">
        <f>'Residential Other Calcs'!AI8</f>
        <v>747655469188.24463</v>
      </c>
    </row>
    <row r="10" spans="1:33" x14ac:dyDescent="0.45">
      <c r="A10" s="20" t="s">
        <v>98</v>
      </c>
      <c r="B10" s="7">
        <f>'Residential Other Calcs'!D9</f>
        <v>787277623979.40002</v>
      </c>
      <c r="C10" s="7">
        <f>'Residential Other Calcs'!E9</f>
        <v>791545132920.22607</v>
      </c>
      <c r="D10" s="7">
        <f>'Residential Other Calcs'!F9</f>
        <v>795627252588.65027</v>
      </c>
      <c r="E10" s="7">
        <f>'Residential Other Calcs'!G9</f>
        <v>799529361283.24084</v>
      </c>
      <c r="F10" s="7">
        <f>'Residential Other Calcs'!H9</f>
        <v>803865275697.23486</v>
      </c>
      <c r="G10" s="7">
        <f>'Residential Other Calcs'!I9</f>
        <v>808214567303.71045</v>
      </c>
      <c r="H10" s="7">
        <f>'Residential Other Calcs'!J9</f>
        <v>812527409186.86206</v>
      </c>
      <c r="I10" s="7">
        <f>'Residential Other Calcs'!K9</f>
        <v>816787788644.4519</v>
      </c>
      <c r="J10" s="7">
        <f>'Residential Other Calcs'!L9</f>
        <v>821083285237.68787</v>
      </c>
      <c r="K10" s="7">
        <f>'Residential Other Calcs'!M9</f>
        <v>825304058944.26221</v>
      </c>
      <c r="L10" s="7">
        <f>'Residential Other Calcs'!N9</f>
        <v>829247633704.77039</v>
      </c>
      <c r="M10" s="7">
        <f>'Residential Other Calcs'!O9</f>
        <v>833136015520.77869</v>
      </c>
      <c r="N10" s="7">
        <f>'Residential Other Calcs'!P9</f>
        <v>836847137656.13928</v>
      </c>
      <c r="O10" s="7">
        <f>'Residential Other Calcs'!Q9</f>
        <v>840863767439.40295</v>
      </c>
      <c r="P10" s="7">
        <f>'Residential Other Calcs'!R9</f>
        <v>845040888763.83716</v>
      </c>
      <c r="Q10" s="7">
        <f>'Residential Other Calcs'!S9</f>
        <v>848896849983.9845</v>
      </c>
      <c r="R10" s="7">
        <f>'Residential Other Calcs'!T9</f>
        <v>852633061495.81018</v>
      </c>
      <c r="S10" s="7">
        <f>'Residential Other Calcs'!U9</f>
        <v>856079328366.60266</v>
      </c>
      <c r="T10" s="7">
        <f>'Residential Other Calcs'!V9</f>
        <v>859487191940.96777</v>
      </c>
      <c r="U10" s="7">
        <f>'Residential Other Calcs'!W9</f>
        <v>862896324760.9585</v>
      </c>
      <c r="V10" s="7">
        <f>'Residential Other Calcs'!X9</f>
        <v>866165460804.49084</v>
      </c>
      <c r="W10" s="7">
        <f>'Residential Other Calcs'!Y9</f>
        <v>869253661266.81213</v>
      </c>
      <c r="X10" s="7">
        <f>'Residential Other Calcs'!Z9</f>
        <v>872283521902.63062</v>
      </c>
      <c r="Y10" s="7">
        <f>'Residential Other Calcs'!AA9</f>
        <v>875223838944.96338</v>
      </c>
      <c r="Z10" s="7">
        <f>'Residential Other Calcs'!AB9</f>
        <v>878074766484.61096</v>
      </c>
      <c r="AA10" s="7">
        <f>'Residential Other Calcs'!AC9</f>
        <v>880842683943.10071</v>
      </c>
      <c r="AB10" s="7">
        <f>'Residential Other Calcs'!AD9</f>
        <v>883516157001.93835</v>
      </c>
      <c r="AC10" s="7">
        <f>'Residential Other Calcs'!AE9</f>
        <v>886081347809.27295</v>
      </c>
      <c r="AD10" s="7">
        <f>'Residential Other Calcs'!AF9</f>
        <v>888562882629.18591</v>
      </c>
      <c r="AE10" s="7">
        <f>'Residential Other Calcs'!AG9</f>
        <v>890976975756.22766</v>
      </c>
      <c r="AF10" s="7">
        <f>'Residential Other Calcs'!AH9</f>
        <v>893319710651.01453</v>
      </c>
      <c r="AG10" s="7">
        <f>'Residential Other Calcs'!AI9</f>
        <v>895535478352.78015</v>
      </c>
    </row>
    <row r="11" spans="1:33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A4A-E36D-4385-B213-934DB8020CF2}">
  <sheetPr codeName="Sheet20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796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4753-016D-4BEC-A2DB-982528DF5B17}">
  <sheetPr codeName="Sheet21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F1C5-684A-499B-9482-44FD757E573F}">
  <sheetPr codeName="Sheet22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6539-5FD8-4D9D-902A-2C2D6DF013B1}">
  <sheetPr codeName="Sheet23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1" width="9.19921875" style="24" customWidth="1"/>
    <col min="32" max="32" width="9.796875" style="24" customWidth="1"/>
    <col min="33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576B-4BCF-427D-841D-1B6F092E4498}">
  <sheetPr codeName="Sheet24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E27C-0F61-4C17-8AD2-77886F9B5829}">
  <sheetPr>
    <tabColor rgb="FF1F497D"/>
  </sheetPr>
  <dimension ref="A1:AI1000"/>
  <sheetViews>
    <sheetView zoomScale="85" zoomScaleNormal="85" workbookViewId="0"/>
  </sheetViews>
  <sheetFormatPr defaultColWidth="13.46484375" defaultRowHeight="15" customHeight="1" x14ac:dyDescent="0.35"/>
  <cols>
    <col min="1" max="1" width="27.796875" style="24" customWidth="1"/>
    <col min="2" max="33" width="9.19921875" style="24" customWidth="1"/>
    <col min="34" max="35" width="8.06640625" style="24" customWidth="1"/>
    <col min="36" max="16384" width="13.464843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About</vt:lpstr>
      <vt:lpstr>Electricity-CEC Outlook BaseMid</vt:lpstr>
      <vt:lpstr>NaturalGas-CEC Outlook BaseMid</vt:lpstr>
      <vt:lpstr>AEO 2021 Pacific forecast</vt:lpstr>
      <vt:lpstr>E3-residential data</vt:lpstr>
      <vt:lpstr>E3-commercial data</vt:lpstr>
      <vt:lpstr>RMI - urban residential heating</vt:lpstr>
      <vt:lpstr>Residential Other Calcs</vt:lpstr>
      <vt:lpstr>Residential Appliances Calcs</vt:lpstr>
      <vt:lpstr>Commercial Calcs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BCEU-urban-residential-appl</vt:lpstr>
      <vt:lpstr>BCEU-urban-residential-cooling</vt:lpstr>
      <vt:lpstr>BCEU-urban-residential-lighting</vt:lpstr>
      <vt:lpstr>BCEU-urban-residential-heating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BCEU-all-envelope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2014-04-18T00:48:59Z</dcterms:created>
  <dcterms:modified xsi:type="dcterms:W3CDTF">2021-04-09T23:05:24Z</dcterms:modified>
</cp:coreProperties>
</file>