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5F98328C-FB63-4BC5-B91D-98BDAFE10C4D}" xr6:coauthVersionLast="47" xr6:coauthVersionMax="47" xr10:uidLastSave="{00000000-0000-0000-0000-000000000000}"/>
  <bookViews>
    <workbookView xWindow="-120" yWindow="-120" windowWidth="29040" windowHeight="17640" tabRatio="936" firstSheet="3" activeTab="1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<sst xmlns="http://schemas.openxmlformats.org/spreadsheetml/2006/main" count="21138" uniqueCount="3927">
  <si>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</si>
  <si>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</si>
  <si>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</si>
  <si>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</si>
  <si>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</si>
  <si>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</si>
  <si>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</si>
  <si>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</si>
  <si>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</si>
  <si>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</si>
  <si>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</si>
  <si>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</si>
  <si>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</si>
  <si>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</si>
  <si>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</si>
  <si>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</si>
  <si>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</si>
  <si>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</si>
  <si>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</si>
  <si>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</si>
  <si>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</si>
  <si>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</si>
  <si>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</si>
  <si>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</si>
  <si>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</si>
  <si>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</si>
  <si>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</si>
  <si>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</si>
  <si>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</si>
  <si>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</si>
  <si>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</si>
  <si>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</si>
  <si>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</si>
  <si>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</si>
  <si>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</si>
  <si>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</si>
  <si>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</si>
  <si>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</si>
  <si>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</si>
  <si>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</si>
  <si>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</si>
  <si>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</si>
  <si>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</si>
  <si>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</si>
  <si>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</si>
  <si>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</si>
  <si>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</si>
  <si>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</si>
  <si>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</si>
  <si>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</si>
  <si>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</si>
  <si>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</si>
  <si>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</si>
  <si>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</si>
  <si>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</si>
  <si>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</si>
  <si>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</si>
  <si>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</si>
  <si>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</si>
  <si>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</si>
  <si>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</si>
  <si>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</si>
  <si>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</si>
  <si>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</si>
  <si>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</si>
  <si>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</si>
  <si>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</si>
  <si>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</si>
  <si>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</si>
  <si>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</si>
  <si>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</si>
  <si>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</si>
  <si>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</si>
  <si>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</si>
  <si>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</si>
  <si>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</si>
  <si>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</si>
  <si>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</si>
  <si>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</si>
  <si>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</si>
  <si>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</si>
  <si>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</si>
  <si>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</si>
  <si>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</si>
  <si>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</si>
  <si>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</si>
  <si>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</si>
  <si>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</si>
  <si>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</si>
  <si>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</si>
  <si>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</si>
  <si>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</si>
  <si>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</si>
  <si>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</si>
  <si>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</si>
  <si>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</si>
  <si>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</si>
  <si>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</si>
  <si>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</si>
  <si>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</si>
  <si>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</si>
  <si>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</si>
  <si>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</si>
  <si>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</si>
  <si>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</si>
  <si>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</si>
  <si>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</si>
  <si>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</si>
  <si>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</si>
  <si>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</si>
  <si>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</si>
  <si>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</si>
  <si>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</si>
  <si>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</si>
  <si>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</si>
  <si>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</si>
  <si>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</si>
  <si>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</si>
  <si>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</si>
  <si>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</si>
  <si>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</si>
  <si>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</si>
  <si>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</si>
  <si>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</si>
  <si>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</si>
  <si>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</si>
  <si>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</si>
  <si>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</si>
  <si>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</si>
  <si>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</si>
  <si>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</si>
  <si>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</si>
  <si>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</si>
  <si>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</si>
  <si>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</si>
  <si>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</si>
  <si>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</si>
  <si>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</si>
  <si>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</si>
  <si>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</si>
  <si>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</si>
  <si>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</si>
  <si>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</si>
  <si>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</si>
  <si>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</si>
  <si>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</si>
  <si>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</si>
  <si>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</si>
  <si>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</si>
  <si>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</si>
  <si>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</si>
  <si>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</si>
  <si>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</si>
  <si>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</si>
  <si>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</si>
  <si>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</si>
  <si>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</si>
  <si>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</si>
  <si>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</si>
  <si>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</si>
  <si>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</si>
  <si>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</si>
  <si>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</si>
  <si>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</si>
  <si>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</si>
  <si>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</si>
  <si>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</si>
  <si>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</si>
  <si>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</si>
  <si>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</si>
  <si>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</si>
  <si>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</si>
  <si>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</si>
  <si>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</si>
  <si>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</si>
  <si>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</si>
  <si>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</si>
  <si>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</si>
  <si>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</si>
  <si>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</si>
  <si>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</si>
  <si>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</si>
  <si>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</si>
  <si>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</si>
  <si>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</si>
  <si>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</si>
  <si>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</si>
  <si>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</si>
  <si>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</si>
  <si>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</si>
  <si>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</si>
  <si>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</si>
  <si>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</si>
  <si>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</si>
  <si>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</si>
  <si>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</si>
  <si>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</si>
  <si>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</si>
  <si>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</si>
  <si>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</si>
  <si>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</si>
  <si>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</si>
  <si>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</si>
  <si>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</si>
  <si>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</si>
  <si>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</si>
  <si>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</si>
  <si>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</si>
  <si>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</si>
  <si>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</si>
  <si>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</si>
  <si>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</si>
  <si>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</si>
  <si>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</si>
  <si>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</si>
  <si>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</si>
  <si>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</si>
  <si>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</si>
  <si>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</si>
  <si>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</si>
  <si>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</si>
  <si>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</si>
  <si>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</si>
  <si>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</si>
  <si>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</si>
  <si>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</si>
  <si>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</si>
  <si>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</si>
  <si>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</si>
  <si>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</si>
  <si>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</si>
  <si>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</si>
  <si>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</si>
  <si>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</si>
  <si>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</si>
  <si>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</si>
  <si>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</si>
  <si>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</si>
  <si>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</si>
  <si>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</si>
  <si>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</si>
  <si>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</si>
  <si>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</si>
  <si>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</si>
  <si>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</si>
  <si>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</si>
  <si>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</si>
  <si>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</si>
  <si>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</si>
  <si>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</si>
  <si>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</si>
  <si>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</si>
  <si>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</si>
  <si>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</si>
  <si>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</si>
  <si>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</si>
  <si>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</si>
  <si>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</si>
  <si>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</si>
  <si>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</si>
  <si>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</si>
  <si>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</si>
  <si>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</si>
  <si>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</si>
  <si>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</si>
  <si>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</si>
  <si>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</si>
  <si>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</si>
  <si>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</si>
  <si>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</si>
  <si>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</si>
  <si>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</si>
  <si>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</si>
  <si>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</si>
  <si>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</si>
  <si>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</si>
  <si>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</si>
  <si>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</si>
  <si>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</si>
  <si>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</si>
  <si>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</si>
  <si>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</si>
  <si>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</si>
  <si>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</si>
  <si>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</si>
  <si>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</si>
  <si>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</si>
  <si>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</si>
  <si>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</si>
  <si>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</si>
  <si>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</si>
  <si>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</si>
  <si>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</si>
  <si>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</si>
  <si>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</si>
  <si>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</si>
  <si>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</si>
  <si>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</si>
  <si>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</si>
  <si>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</si>
  <si>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</si>
  <si>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</si>
  <si>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</si>
  <si>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</si>
  <si>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</si>
  <si>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</si>
  <si>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</si>
  <si>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</si>
  <si>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</si>
  <si>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</si>
  <si>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</si>
  <si>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</si>
  <si>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</si>
  <si>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</si>
  <si>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</si>
  <si>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</si>
  <si>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</si>
  <si>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</si>
  <si>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</si>
  <si>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</si>
  <si>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</si>
  <si>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</si>
  <si>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</si>
  <si>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</si>
  <si>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</si>
  <si>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</si>
  <si>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</si>
  <si>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</si>
  <si>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</si>
  <si>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</si>
  <si>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</si>
  <si>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</si>
  <si>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</si>
  <si>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</si>
  <si>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</si>
  <si>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</si>
  <si>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</si>
  <si>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</si>
  <si>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</si>
  <si>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</si>
  <si>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</si>
  <si>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</si>
  <si>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</si>
  <si>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</si>
  <si>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</si>
  <si>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</si>
  <si>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</si>
  <si>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</si>
  <si>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</si>
  <si>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</si>
  <si>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</si>
  <si>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</si>
  <si>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</si>
  <si>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</si>
  <si>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</si>
  <si>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</si>
  <si>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</si>
  <si>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</si>
  <si>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</si>
  <si>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</si>
  <si>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</si>
  <si>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</si>
  <si>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</si>
  <si>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</si>
  <si>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</si>
  <si>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</si>
  <si>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</si>
  <si>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</si>
  <si>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</si>
  <si>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</si>
  <si>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</si>
  <si>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</si>
  <si>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</si>
  <si>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</si>
  <si>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</si>
  <si>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</si>
  <si>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</si>
  <si>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</si>
  <si>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</si>
  <si>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</si>
  <si>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</si>
  <si>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</si>
  <si>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</si>
  <si>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</si>
  <si>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</si>
  <si>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</si>
  <si>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</si>
  <si>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</si>
  <si>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</si>
  <si>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</si>
  <si>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</si>
  <si>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</si>
  <si>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</si>
  <si>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</si>
  <si>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</si>
  <si>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</si>
  <si>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</si>
  <si>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</si>
  <si>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</si>
  <si>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</si>
  <si>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</si>
  <si>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</si>
  <si>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</si>
  <si>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</si>
  <si>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</si>
  <si>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</si>
  <si>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</si>
  <si>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</si>
  <si>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</si>
  <si>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</si>
  <si>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</si>
  <si>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</si>
  <si>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</si>
  <si>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</si>
  <si>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</si>
  <si>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</si>
  <si>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</si>
  <si>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</si>
  <si>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</si>
  <si>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</si>
  <si>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</si>
  <si>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</si>
  <si>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</si>
  <si>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</si>
  <si>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</si>
  <si>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</si>
  <si>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</si>
  <si>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</si>
  <si>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</si>
  <si>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</si>
  <si>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</si>
  <si>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</si>
  <si>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</si>
  <si>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</si>
  <si>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</si>
  <si>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</si>
  <si>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</si>
  <si>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</si>
  <si>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</si>
  <si>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</si>
  <si>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</si>
  <si>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</si>
  <si>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</si>
  <si>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</si>
  <si>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</si>
  <si>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</si>
  <si>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</si>
  <si>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</si>
  <si>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</si>
  <si>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</si>
  <si>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</si>
  <si>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</si>
  <si>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</si>
  <si>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</si>
  <si>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</si>
  <si>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</si>
  <si>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</si>
  <si>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</si>
  <si>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</si>
  <si>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</si>
  <si>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</si>
  <si>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</si>
  <si>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</si>
  <si>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</si>
  <si>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</si>
  <si>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</si>
  <si>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</si>
  <si>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</si>
  <si>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</si>
  <si>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</si>
  <si>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</si>
  <si>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</si>
  <si>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</si>
  <si>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</si>
  <si>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</si>
  <si>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</si>
  <si>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</si>
  <si>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</si>
  <si>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</si>
  <si>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</si>
  <si>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</si>
  <si>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</si>
  <si>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</si>
  <si>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</si>
  <si>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</si>
  <si>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</si>
  <si>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</si>
  <si>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</si>
  <si>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</si>
  <si>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</si>
  <si>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</si>
  <si>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</si>
  <si>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</si>
  <si>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</si>
  <si>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</si>
  <si>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</si>
  <si>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</si>
  <si>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</si>
  <si>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</si>
  <si>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</si>
  <si>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</si>
  <si>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</si>
  <si>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</si>
  <si>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</si>
  <si>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</si>
  <si>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</si>
  <si>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</si>
  <si>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</si>
  <si>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</si>
  <si>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</si>
  <si>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</si>
  <si>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</si>
  <si>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</si>
  <si>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</si>
  <si>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</si>
  <si>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</si>
  <si>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</si>
  <si>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</si>
  <si>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</si>
  <si>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</si>
  <si>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</si>
  <si>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</si>
  <si>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</si>
  <si>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</si>
  <si>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</si>
  <si>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</si>
  <si>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</si>
  <si>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</si>
  <si>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</si>
  <si>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</si>
  <si>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</si>
  <si>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</si>
  <si>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</si>
  <si>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</si>
  <si>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</si>
  <si>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</si>
  <si>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</si>
  <si>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</si>
  <si>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</si>
  <si>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</si>
  <si>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</si>
  <si>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</si>
  <si>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</si>
  <si>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</si>
  <si>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</si>
  <si>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</si>
  <si>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</si>
  <si>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</si>
  <si>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</si>
  <si>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</si>
  <si>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</si>
  <si>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</si>
  <si>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</si>
  <si>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</si>
  <si>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</si>
  <si>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</si>
  <si>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</si>
  <si>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</si>
  <si>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</si>
  <si>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</si>
  <si>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</si>
  <si>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</si>
  <si>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</si>
  <si>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</si>
  <si>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</si>
  <si>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</si>
  <si>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</si>
  <si>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</si>
  <si>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</si>
  <si>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</si>
  <si>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</si>
  <si>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</si>
  <si>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</si>
  <si>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</si>
  <si>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</si>
  <si>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</si>
  <si>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</si>
  <si>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</si>
  <si>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</si>
  <si>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</si>
  <si>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</si>
  <si>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</si>
  <si>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</si>
  <si>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</si>
  <si>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</si>
  <si>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</si>
  <si>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</si>
  <si>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</si>
  <si>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</si>
  <si>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</si>
  <si>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</si>
  <si>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</si>
  <si>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</si>
  <si>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</si>
  <si>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</si>
  <si>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</si>
  <si>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</si>
  <si>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</si>
  <si>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</si>
  <si>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</si>
  <si>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</si>
  <si>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</si>
  <si>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</si>
  <si>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</si>
  <si>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</si>
  <si>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</si>
  <si>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</si>
  <si>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</si>
  <si>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</si>
  <si>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</si>
  <si>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</si>
  <si>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</si>
  <si>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</si>
  <si>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</si>
  <si>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</si>
  <si>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</si>
  <si>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</si>
  <si>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</si>
  <si>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</si>
  <si>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</si>
  <si>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</si>
  <si>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</si>
  <si>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</si>
  <si>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</si>
  <si>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</si>
  <si>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</si>
  <si>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</si>
  <si>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</si>
  <si>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</si>
  <si>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</si>
  <si>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</si>
  <si>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</si>
  <si>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</si>
  <si>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</si>
  <si>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</si>
  <si>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</si>
  <si>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</si>
  <si>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</si>
  <si>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</si>
  <si>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</si>
  <si>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</si>
  <si>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</si>
  <si>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</si>
  <si>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</si>
  <si>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</si>
  <si>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</si>
  <si>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</si>
  <si>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</si>
  <si>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</si>
  <si>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</si>
  <si>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</si>
  <si>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</si>
  <si>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</si>
  <si>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</si>
  <si>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</si>
  <si>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</si>
  <si>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</si>
  <si>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</si>
  <si>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</si>
  <si>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</si>
  <si>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</si>
  <si>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</si>
  <si>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</si>
  <si>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</si>
  <si>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</si>
  <si>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</si>
  <si>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</si>
  <si>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</si>
  <si>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</si>
  <si>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</si>
  <si>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</si>
  <si>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</si>
  <si>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</si>
  <si>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</si>
  <si>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</si>
  <si>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</si>
  <si>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</si>
  <si>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</si>
  <si>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</si>
  <si>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</si>
  <si>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</si>
  <si>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</si>
  <si>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</si>
  <si>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</si>
  <si>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</si>
  <si>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</si>
  <si>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</si>
  <si>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</si>
  <si>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</si>
  <si>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</si>
  <si>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</si>
  <si>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</si>
  <si>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</si>
  <si>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</si>
  <si>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</si>
  <si>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</si>
  <si>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</si>
  <si>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</si>
  <si>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</si>
  <si>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</si>
  <si>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</si>
  <si>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</si>
  <si>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</si>
  <si>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</si>
  <si>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</si>
  <si>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</si>
  <si>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</si>
  <si>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</si>
  <si>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</si>
  <si>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</si>
  <si>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</si>
  <si>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</si>
  <si>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</si>
  <si>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</si>
  <si>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</si>
  <si>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</si>
  <si>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</si>
  <si>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</si>
  <si>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</si>
  <si>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</si>
  <si>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</si>
  <si>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</si>
  <si>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</si>
  <si>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</si>
  <si>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</si>
  <si>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</si>
  <si>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</si>
  <si>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</si>
  <si>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</si>
  <si>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</si>
  <si>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</si>
  <si>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</si>
  <si>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</si>
  <si>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</si>
  <si>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</si>
  <si>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</si>
  <si>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</si>
  <si>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</si>
  <si>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</si>
  <si>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</si>
  <si>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</si>
  <si>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</si>
  <si>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</si>
  <si>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</si>
  <si>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</si>
  <si>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</si>
  <si>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</si>
  <si>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</si>
  <si>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</si>
  <si>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</si>
  <si>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</si>
  <si>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</si>
  <si>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</si>
  <si>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</si>
  <si>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</si>
  <si>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</si>
  <si>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</si>
  <si>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</si>
  <si>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</si>
  <si>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</si>
  <si>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</si>
  <si>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</si>
  <si>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</si>
  <si>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</si>
  <si>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</si>
  <si>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</si>
  <si>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</si>
  <si>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</si>
  <si>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</si>
  <si>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</si>
  <si>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</si>
  <si>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</si>
  <si>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</si>
  <si>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</si>
  <si>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</si>
  <si>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</si>
  <si>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</si>
  <si>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</si>
  <si>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</si>
  <si>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</si>
  <si>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</si>
  <si>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</si>
  <si>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</si>
  <si>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</si>
  <si>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</si>
  <si>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</si>
  <si>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</si>
  <si>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</si>
  <si>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</si>
  <si>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</si>
  <si>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</si>
  <si>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</si>
  <si>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</si>
  <si>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</si>
  <si>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</si>
  <si>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</si>
  <si>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</si>
  <si>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</si>
  <si>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</si>
  <si>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</si>
  <si>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</si>
  <si>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</si>
  <si>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</si>
  <si>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</si>
  <si>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</si>
  <si>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</si>
  <si>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</si>
  <si>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</si>
  <si>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</si>
  <si>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</si>
  <si>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</si>
  <si>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</si>
  <si>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</si>
  <si>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</si>
  <si>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</si>
  <si>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</si>
  <si>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</si>
  <si>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</si>
  <si>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</si>
  <si>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</si>
  <si>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</si>
  <si>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</si>
  <si>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</si>
  <si>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</si>
  <si>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</si>
  <si>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</si>
  <si>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</si>
  <si>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</si>
  <si>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</si>
  <si>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</si>
  <si>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</si>
  <si>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</si>
  <si>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</si>
  <si>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</si>
  <si>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</si>
  <si>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</si>
  <si>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</si>
  <si>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</si>
  <si>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</si>
  <si>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</si>
  <si>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</si>
  <si>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</si>
  <si>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</si>
  <si>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</si>
  <si>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</si>
  <si>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</si>
  <si>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</si>
  <si>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</si>
  <si>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</si>
  <si>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</si>
  <si>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</si>
  <si>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</si>
  <si>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</si>
  <si>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</si>
  <si>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</si>
  <si>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</si>
  <si>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</si>
  <si>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</si>
  <si>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</si>
  <si>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</si>
  <si>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</si>
  <si>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</si>
  <si>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</si>
  <si>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</si>
  <si>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</si>
  <si>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</si>
  <si>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</si>
  <si>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</si>
  <si>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</si>
  <si>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</si>
  <si>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</si>
  <si>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</si>
  <si>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</si>
  <si>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</si>
  <si>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</si>
  <si>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</si>
  <si>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</si>
  <si>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</si>
  <si>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</si>
  <si>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</si>
  <si>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</si>
  <si>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</si>
  <si>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</si>
  <si>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</si>
  <si>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</si>
  <si>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</si>
  <si>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</si>
  <si>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</si>
  <si>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</si>
  <si>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</si>
  <si>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</si>
  <si>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</si>
  <si>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</si>
  <si>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</si>
  <si>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</si>
  <si>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</si>
  <si>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</si>
  <si>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</si>
  <si>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</si>
  <si>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</si>
  <si>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</si>
  <si>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</si>
  <si>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</si>
  <si>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</si>
  <si>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</si>
  <si>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</si>
  <si>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</si>
  <si>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</si>
  <si>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</si>
  <si>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</si>
  <si>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</si>
  <si>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</si>
  <si>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</si>
  <si>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</si>
  <si>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</si>
  <si>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</si>
  <si>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</si>
  <si>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</si>
  <si>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</si>
  <si>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</si>
  <si>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</si>
  <si>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</si>
  <si>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</si>
  <si>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</si>
  <si>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</si>
  <si>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</si>
  <si>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</si>
  <si>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</si>
  <si>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</si>
  <si>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</si>
  <si>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</si>
  <si>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</si>
  <si>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</si>
  <si>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</si>
  <si>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</si>
  <si>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</si>
  <si>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</si>
  <si>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</si>
  <si>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</si>
  <si>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</si>
  <si>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</si>
  <si>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</si>
  <si>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</si>
  <si>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</si>
  <si>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</si>
  <si>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</si>
  <si>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</si>
  <si>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</si>
  <si>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</si>
  <si>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</si>
  <si>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</si>
  <si>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</si>
  <si>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</si>
  <si>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</si>
  <si>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</si>
  <si>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</si>
  <si>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</si>
  <si>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</si>
  <si>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</si>
  <si>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</si>
  <si>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</si>
  <si>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</si>
  <si>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</si>
  <si>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</si>
  <si>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</si>
  <si>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</si>
  <si>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</si>
  <si>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</si>
  <si>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</si>
  <si>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</si>
  <si>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</si>
  <si>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</si>
  <si>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</si>
  <si>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</si>
  <si>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</si>
  <si>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</si>
  <si>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</si>
  <si>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</si>
  <si>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</si>
  <si>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</si>
  <si>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</si>
  <si>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</si>
  <si>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</si>
  <si>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</si>
  <si>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</si>
  <si>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</si>
  <si>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</si>
  <si>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</si>
  <si>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</si>
  <si>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</si>
  <si>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</si>
  <si>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</si>
  <si>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</si>
  <si>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</si>
  <si>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</si>
  <si>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</si>
  <si>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</si>
  <si>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</si>
  <si>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</si>
  <si>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</si>
  <si>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</si>
  <si>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</si>
  <si>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</si>
  <si>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</si>
  <si>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</si>
  <si>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</si>
  <si>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</si>
  <si>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</si>
  <si>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</si>
  <si>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</si>
  <si>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</si>
  <si>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</si>
  <si>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</si>
  <si>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</si>
  <si>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</si>
  <si>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</si>
  <si>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</si>
  <si>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</si>
  <si>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</si>
  <si>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</si>
  <si>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</si>
  <si>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</si>
  <si>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</si>
  <si>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</si>
  <si>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</si>
  <si>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</si>
  <si>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</si>
  <si>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</si>
  <si>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</si>
  <si>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</si>
  <si>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</si>
  <si>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</si>
  <si>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</si>
  <si>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</si>
  <si>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</si>
  <si>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</si>
  <si>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</si>
  <si>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</si>
  <si>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</si>
  <si>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</si>
  <si>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</si>
  <si>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</si>
  <si>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</si>
  <si>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</si>
  <si>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</si>
  <si>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</si>
  <si>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</si>
  <si>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</si>
  <si>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</si>
  <si>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</si>
  <si>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</si>
  <si>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</si>
  <si>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</si>
  <si>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</si>
  <si>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</si>
  <si>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</si>
  <si>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</si>
  <si>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</si>
  <si>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</si>
  <si>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</si>
  <si>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</si>
  <si>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</si>
  <si>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</si>
  <si>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</si>
  <si>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</si>
  <si>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</si>
  <si>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</si>
  <si>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</si>
  <si>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</si>
  <si>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</si>
  <si>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</si>
  <si>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</si>
  <si>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</si>
  <si>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</si>
  <si>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</si>
  <si>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</si>
  <si>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</si>
  <si>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</si>
  <si>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</si>
  <si>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</si>
  <si>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</si>
  <si>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</si>
  <si>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</si>
  <si>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</si>
  <si>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</si>
  <si>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</si>
  <si>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</si>
  <si>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</si>
  <si>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</si>
  <si>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</si>
  <si>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</si>
  <si>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</si>
  <si>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</si>
  <si>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</si>
  <si>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</si>
  <si>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</si>
  <si>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</si>
  <si>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</si>
  <si>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</si>
  <si>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</si>
  <si>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</si>
  <si>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</si>
  <si>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</si>
  <si>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</si>
  <si>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</si>
  <si>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</si>
  <si>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</si>
  <si>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</si>
  <si>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</si>
  <si>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</si>
  <si>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</si>
  <si>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</si>
  <si>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</si>
  <si>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</si>
  <si>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</si>
  <si>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</si>
  <si>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</si>
  <si>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</si>
  <si>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</si>
  <si>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</si>
  <si>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</si>
  <si>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</si>
  <si>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</si>
  <si>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</si>
  <si>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</si>
  <si>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</si>
  <si>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</si>
  <si>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</si>
  <si>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</si>
  <si>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</si>
  <si>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</si>
  <si>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</si>
  <si>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</si>
  <si>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</si>
  <si>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</si>
  <si>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</si>
  <si>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</si>
  <si>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</si>
  <si>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</si>
  <si>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</si>
  <si>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</si>
  <si>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</si>
  <si>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</si>
  <si>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</si>
  <si>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</si>
  <si>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</si>
  <si>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</si>
  <si>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</si>
  <si>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</si>
  <si>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</si>
  <si>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</si>
  <si>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</si>
  <si>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</si>
  <si>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</si>
  <si>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</si>
  <si>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</si>
  <si>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</si>
  <si>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</si>
  <si>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</si>
  <si>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</si>
  <si>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</si>
  <si>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</si>
  <si>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</si>
  <si>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</si>
  <si>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</si>
  <si>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</si>
  <si>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</si>
  <si>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</si>
  <si>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</si>
  <si>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</si>
  <si>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</si>
  <si>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</si>
  <si>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</si>
  <si>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</si>
  <si>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</si>
  <si>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</si>
  <si>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</si>
  <si>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</si>
  <si>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</si>
  <si>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</si>
  <si>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</si>
  <si>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</si>
  <si>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</si>
  <si>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</si>
  <si>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</si>
  <si>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</si>
  <si>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</si>
  <si>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</si>
  <si>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</si>
  <si>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</si>
  <si>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</si>
  <si>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</si>
  <si>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</si>
  <si>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</si>
  <si>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</si>
  <si>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</si>
  <si>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</si>
  <si>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</si>
  <si>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</si>
  <si>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</si>
  <si>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</si>
  <si>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</si>
  <si>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</si>
  <si>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</si>
  <si>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</si>
  <si>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</si>
  <si>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</si>
  <si>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</si>
  <si>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</si>
  <si>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</si>
  <si>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</si>
  <si>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</si>
  <si>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</si>
  <si>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</si>
  <si>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</si>
  <si>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</si>
  <si>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</si>
  <si>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</si>
  <si>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</si>
  <si>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</si>
  <si>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</si>
  <si>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</si>
  <si>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</si>
  <si>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</si>
  <si>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</si>
  <si>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</si>
  <si>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</si>
  <si>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</si>
  <si>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</si>
  <si>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</si>
  <si>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</si>
  <si>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</si>
  <si>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</si>
  <si>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</si>
  <si>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</si>
  <si>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</si>
  <si>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</si>
  <si>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</si>
  <si>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</si>
  <si>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</si>
  <si>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</si>
  <si>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</si>
  <si>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</si>
  <si>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</si>
  <si>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</si>
  <si>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</si>
  <si>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</si>
  <si>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</si>
  <si>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</si>
  <si>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</si>
  <si>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</si>
  <si>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</si>
  <si>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</si>
  <si>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</si>
  <si>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</si>
  <si>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</si>
  <si>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</si>
  <si>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</si>
  <si>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</si>
  <si>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</si>
  <si>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</si>
  <si>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</si>
  <si>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</si>
  <si>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</si>
  <si>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</si>
  <si>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</si>
  <si>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</si>
  <si>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</si>
  <si>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</si>
  <si>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</si>
  <si>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</si>
  <si>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</si>
  <si>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</si>
  <si>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</si>
  <si>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</si>
  <si>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</si>
  <si>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</si>
  <si>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</si>
  <si>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</si>
  <si>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</si>
  <si>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</si>
  <si>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</si>
  <si>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</si>
  <si>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</si>
  <si>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</si>
  <si>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</si>
  <si>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</si>
  <si>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</si>
  <si>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</si>
  <si>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</si>
  <si>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</si>
  <si>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</si>
  <si>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</si>
  <si>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</si>
  <si>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</si>
  <si>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</si>
  <si>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</si>
  <si>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</si>
  <si>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</si>
  <si>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</si>
  <si>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</si>
  <si>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</si>
  <si>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</si>
  <si>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</si>
  <si>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</si>
  <si>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</si>
  <si>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</si>
  <si>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</si>
  <si>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</si>
  <si>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</si>
  <si>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</si>
  <si>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</si>
  <si>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</si>
  <si>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</si>
  <si>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</si>
  <si>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</si>
  <si>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</si>
  <si>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</si>
  <si>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</si>
  <si>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</si>
  <si>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</si>
  <si>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</si>
  <si>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</si>
  <si>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</si>
  <si>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</si>
  <si>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</si>
  <si>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</si>
  <si>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</si>
  <si>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</si>
  <si>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</si>
  <si>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</si>
  <si>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</si>
  <si>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</si>
  <si>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</si>
  <si>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</si>
  <si>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</si>
  <si>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</si>
  <si>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</si>
  <si>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</si>
  <si>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</si>
  <si>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</si>
  <si>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</si>
  <si>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</si>
  <si>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</si>
  <si>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</si>
  <si>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</si>
  <si>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</si>
  <si>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</si>
  <si>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</si>
  <si>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</si>
  <si>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</si>
  <si>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</si>
  <si>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</si>
  <si>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</si>
  <si>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</si>
  <si>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</si>
  <si>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</si>
  <si>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</si>
  <si>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</si>
  <si>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</si>
  <si>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</si>
  <si>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</si>
  <si>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</si>
  <si>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</si>
  <si>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</si>
  <si>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</si>
  <si>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</si>
  <si>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</si>
  <si>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</si>
  <si>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</si>
  <si>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</si>
  <si>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</si>
  <si>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</si>
  <si>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</si>
  <si>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</si>
  <si>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</si>
  <si>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</si>
  <si>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</si>
  <si>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</si>
  <si>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</si>
  <si>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</si>
  <si>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</si>
  <si>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</si>
  <si>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</si>
  <si>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</si>
  <si>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</si>
  <si>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</si>
  <si>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</si>
  <si>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</si>
  <si>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</si>
  <si>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</si>
  <si>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</si>
  <si>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</si>
  <si>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</si>
  <si>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</si>
  <si>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</si>
  <si>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</si>
  <si>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</si>
  <si>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</si>
  <si>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</si>
  <si>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</si>
  <si>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</si>
  <si>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</si>
  <si>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</si>
  <si>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</si>
  <si>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</si>
  <si>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</si>
  <si>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</si>
  <si>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</si>
  <si>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</si>
  <si>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</si>
  <si>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</si>
  <si>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</si>
  <si>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</si>
  <si>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</si>
  <si>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</si>
  <si>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</si>
  <si>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</si>
  <si>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</si>
  <si>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</si>
  <si>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</si>
  <si>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</si>
  <si>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</si>
  <si>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</si>
  <si>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</si>
  <si>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</si>
  <si>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</si>
  <si>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</si>
  <si>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</si>
  <si>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</si>
  <si>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</si>
  <si>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</si>
  <si>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</si>
  <si>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</si>
  <si>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</si>
  <si>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</si>
  <si>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</si>
  <si>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</si>
  <si>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</si>
  <si>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</si>
  <si>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</si>
  <si>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</si>
  <si>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</si>
  <si>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</si>
  <si>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</si>
  <si>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</si>
  <si>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</si>
  <si>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</si>
  <si>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</si>
  <si>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</si>
  <si>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</si>
  <si>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</si>
  <si>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</si>
  <si>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</si>
  <si>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</si>
  <si>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</si>
  <si>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</si>
  <si>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</si>
  <si>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</si>
  <si>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</si>
  <si>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</si>
  <si>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</si>
  <si>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</si>
  <si>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</si>
  <si>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</si>
  <si>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</si>
  <si>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</si>
  <si>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</si>
  <si>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</si>
  <si>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</si>
  <si>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</si>
  <si>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</si>
  <si>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</si>
  <si>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</si>
  <si>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</si>
  <si>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</si>
  <si>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</si>
  <si>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</si>
  <si>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</si>
  <si>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</si>
  <si>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</si>
  <si>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</si>
  <si>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</si>
  <si>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</si>
  <si>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</si>
  <si>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</si>
  <si>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</si>
  <si>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</si>
  <si>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</si>
  <si>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</si>
  <si>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</si>
  <si>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</si>
  <si>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</si>
  <si>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</si>
  <si>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</si>
  <si>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</si>
  <si>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</si>
  <si>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</si>
  <si>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</si>
  <si>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</si>
  <si>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</si>
  <si>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</si>
  <si>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</si>
  <si>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</si>
  <si>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</si>
  <si>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</si>
  <si>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</si>
  <si>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</si>
  <si>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</si>
  <si>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</si>
  <si>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</si>
  <si>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</si>
  <si>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</si>
  <si>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</si>
  <si>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</si>
  <si>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</si>
  <si>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</si>
  <si>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</si>
  <si>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</si>
  <si>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</si>
  <si>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</si>
  <si>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</si>
  <si>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</si>
  <si>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</si>
  <si>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</si>
  <si>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</si>
  <si>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</si>
  <si>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</si>
  <si>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</si>
  <si>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</si>
  <si>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</si>
  <si>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</si>
  <si>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</si>
  <si>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</si>
  <si>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</si>
  <si>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</si>
  <si>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</si>
  <si>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</si>
  <si>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</si>
  <si>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</si>
  <si>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</si>
  <si>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</si>
  <si>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</si>
  <si>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</si>
  <si>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</si>
  <si>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</si>
  <si>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</si>
  <si>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</si>
  <si>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</si>
  <si>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</si>
  <si>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</si>
  <si>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</si>
  <si>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</si>
  <si>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</si>
  <si>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</si>
  <si>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</si>
  <si>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</si>
  <si>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</si>
  <si>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</si>
  <si>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</si>
  <si>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</si>
  <si>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</si>
  <si>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</si>
  <si>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</si>
  <si>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</si>
  <si>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</si>
  <si>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</si>
  <si>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</si>
  <si>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</si>
  <si>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</si>
  <si>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</si>
  <si>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</si>
  <si>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</si>
  <si>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</si>
  <si>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</si>
  <si>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</si>
  <si>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</si>
  <si>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</si>
  <si>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</si>
  <si>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</si>
  <si>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</si>
  <si>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</si>
  <si>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</si>
  <si>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</si>
  <si>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</si>
  <si>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</si>
  <si>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</si>
  <si>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</si>
  <si>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</si>
  <si>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</si>
  <si>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</si>
  <si>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</si>
  <si>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</si>
  <si>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</si>
  <si>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</si>
  <si>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</si>
  <si>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</si>
  <si>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</si>
  <si>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</si>
  <si>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</si>
  <si>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</si>
  <si>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</si>
  <si>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</si>
  <si>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</si>
  <si>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</si>
  <si>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</si>
  <si>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</si>
  <si>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</si>
  <si>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</si>
  <si>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</si>
  <si>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</si>
  <si>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</si>
  <si>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</si>
  <si>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</si>
  <si>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</si>
  <si>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</si>
  <si>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</si>
  <si>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</si>
  <si>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</si>
  <si>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</si>
  <si>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</si>
  <si>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</si>
  <si>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</si>
  <si>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</si>
  <si>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</si>
  <si>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</si>
  <si>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</si>
  <si>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</si>
  <si>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</si>
  <si>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</si>
  <si>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</si>
  <si>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</si>
  <si>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</si>
  <si>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</si>
  <si>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</si>
  <si>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</si>
  <si>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</si>
  <si>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</si>
  <si>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</si>
  <si>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</si>
  <si>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</si>
  <si>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</si>
  <si>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</si>
  <si>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</si>
  <si>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</si>
  <si>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</si>
  <si>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</si>
  <si>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</si>
  <si>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</si>
  <si>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</si>
  <si>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</si>
  <si>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</si>
  <si>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</si>
  <si>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</si>
  <si>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</si>
  <si>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</si>
  <si>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</si>
  <si>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</si>
  <si>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</si>
  <si>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</si>
  <si>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</si>
  <si>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</si>
  <si>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</si>
  <si>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</si>
  <si>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</si>
  <si>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</si>
  <si>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</si>
  <si>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</si>
  <si>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</si>
  <si>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</si>
  <si>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</si>
  <si>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</si>
  <si>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</si>
  <si>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</si>
  <si>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</si>
  <si>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</si>
  <si>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</si>
  <si>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</si>
  <si>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</si>
  <si>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</si>
  <si>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</si>
  <si>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</si>
  <si>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</si>
  <si>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</si>
  <si>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</si>
  <si>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</si>
  <si>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</si>
  <si>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</si>
  <si>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</si>
  <si>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</si>
  <si>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</si>
  <si>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</si>
  <si>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</si>
  <si>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</si>
  <si>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</si>
  <si>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</si>
  <si>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</si>
  <si>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</si>
  <si>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</si>
  <si>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</si>
  <si>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</si>
  <si>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</si>
  <si>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</si>
  <si>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</si>
  <si>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</si>
  <si>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</si>
  <si>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</si>
  <si>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</si>
  <si>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</si>
  <si>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</si>
  <si>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</si>
  <si>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</si>
  <si>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</si>
  <si>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</si>
  <si>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</si>
  <si>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</si>
  <si>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</si>
  <si>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</si>
  <si>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</si>
  <si>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</si>
  <si>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</si>
  <si>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</si>
  <si>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</si>
  <si>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</si>
  <si>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</si>
  <si>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</si>
  <si>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</si>
  <si>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</si>
  <si>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</si>
  <si>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</si>
  <si>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</si>
  <si>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</si>
  <si>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</si>
  <si>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</si>
  <si>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</si>
  <si>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</si>
  <si>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</si>
  <si>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</si>
  <si>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</si>
  <si>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</si>
  <si>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</si>
  <si>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</si>
  <si>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</si>
  <si>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</si>
  <si>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</si>
  <si>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</si>
  <si>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</si>
  <si>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</si>
  <si>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</si>
  <si>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</si>
  <si>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</si>
  <si>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</si>
  <si>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</si>
  <si>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</si>
  <si>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</si>
  <si>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</si>
  <si>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</si>
  <si>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</si>
  <si>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</si>
  <si>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</si>
  <si>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</si>
  <si>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</si>
  <si>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</si>
  <si>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</si>
  <si>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</si>
  <si>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</si>
  <si>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</si>
  <si>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</si>
  <si>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</si>
  <si>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</si>
  <si>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</si>
  <si>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</si>
  <si>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</si>
  <si>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</si>
  <si>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</si>
  <si>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</si>
  <si>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</si>
  <si>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</si>
  <si>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</si>
  <si>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</si>
  <si>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</si>
  <si>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</si>
  <si>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</si>
  <si>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</si>
  <si>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</si>
  <si>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</si>
  <si>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</si>
  <si>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</si>
  <si>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</si>
  <si>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</si>
  <si>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</si>
  <si>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</si>
  <si>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</si>
  <si>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</si>
  <si>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</si>
  <si>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</si>
  <si>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</si>
  <si>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</si>
  <si>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</si>
  <si>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</si>
  <si>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</si>
  <si>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</si>
  <si>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</si>
  <si>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</si>
  <si>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</si>
  <si>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</si>
  <si>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</si>
  <si>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</si>
  <si>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</si>
  <si>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</si>
  <si>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</si>
  <si>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</si>
  <si>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</si>
  <si>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</si>
  <si>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</si>
  <si>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</si>
  <si>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</si>
  <si>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</si>
  <si>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</si>
  <si>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</si>
  <si>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</si>
  <si>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</si>
  <si>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</si>
  <si>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</si>
  <si>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</si>
  <si>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</si>
  <si>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</si>
  <si>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</si>
  <si>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</si>
  <si>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</si>
  <si>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</si>
  <si>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</si>
  <si>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</si>
  <si>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</si>
  <si>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</si>
  <si>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</si>
  <si>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</si>
  <si>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</si>
  <si>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</si>
  <si>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</si>
  <si>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</si>
  <si>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</si>
  <si>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</si>
  <si>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</si>
  <si>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</si>
  <si>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</si>
  <si>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</si>
  <si>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</si>
  <si>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</si>
  <si>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</si>
  <si>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</si>
  <si>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</si>
  <si>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</si>
  <si>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</si>
  <si>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</si>
  <si>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</si>
  <si>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</si>
  <si>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</si>
  <si>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</si>
  <si>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</si>
  <si>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</si>
  <si>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</si>
  <si>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</si>
  <si>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</si>
  <si>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</si>
  <si>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</si>
  <si>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</si>
  <si>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</si>
  <si>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</si>
  <si>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</si>
  <si>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</si>
  <si>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</si>
  <si>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</si>
  <si>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</si>
  <si>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</si>
  <si>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</si>
  <si>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</si>
  <si>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</si>
  <si>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</si>
  <si>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</si>
  <si>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</si>
  <si>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</si>
  <si>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</si>
  <si>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</si>
  <si>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</si>
  <si>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</si>
  <si>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</si>
  <si>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</si>
  <si>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</si>
  <si>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</si>
  <si>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</si>
  <si>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</si>
  <si>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</si>
  <si>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</si>
  <si>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</si>
  <si>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</si>
  <si>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</si>
  <si>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</si>
  <si>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</si>
  <si>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</si>
  <si>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</si>
  <si>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</si>
  <si>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</si>
  <si>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</si>
  <si>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</si>
  <si>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</si>
  <si>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</si>
  <si>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</si>
  <si>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</si>
  <si>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</si>
  <si>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</si>
  <si>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</si>
  <si>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</si>
  <si>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</si>
  <si>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</si>
  <si>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</si>
  <si>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</si>
  <si>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</si>
  <si>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</si>
  <si>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</si>
  <si>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</si>
  <si>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</si>
  <si>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</si>
  <si>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</si>
  <si>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</si>
  <si>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</si>
  <si>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</si>
  <si>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</si>
  <si>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</si>
  <si>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</si>
  <si>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</si>
  <si>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</si>
  <si>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</si>
  <si>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</si>
  <si>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</si>
  <si>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</si>
  <si>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</si>
  <si>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</si>
  <si>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</si>
  <si>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</si>
  <si>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</si>
  <si>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</si>
  <si>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</si>
  <si>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</si>
  <si>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</si>
  <si>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</si>
  <si>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</si>
  <si>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</si>
  <si>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</si>
  <si>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</si>
  <si>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</si>
  <si>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</si>
  <si>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</si>
  <si>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</si>
  <si>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</si>
  <si>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</si>
  <si>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</si>
  <si>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</si>
  <si>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</si>
  <si>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</si>
  <si>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</si>
  <si>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</si>
  <si>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</si>
  <si>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</si>
  <si>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</si>
  <si>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</si>
  <si>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</si>
  <si>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</si>
  <si>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</si>
  <si>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</si>
  <si>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</si>
  <si>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</si>
  <si>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</si>
  <si>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</si>
  <si>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</si>
  <si>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</si>
  <si>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</si>
  <si>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</si>
  <si>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</si>
  <si>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</si>
  <si>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</si>
  <si>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</si>
  <si>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</si>
  <si>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</si>
  <si>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</si>
  <si>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</si>
  <si>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</si>
  <si>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</si>
  <si>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</si>
  <si>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</si>
  <si>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</si>
  <si>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</si>
  <si>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</si>
  <si>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</si>
  <si>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</si>
  <si>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</si>
  <si>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</si>
  <si>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</si>
  <si>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</si>
  <si>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</si>
  <si>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</si>
  <si>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</si>
  <si>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</si>
  <si>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</si>
  <si>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</si>
  <si>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</si>
  <si>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</si>
  <si>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</si>
  <si>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</si>
  <si>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</si>
  <si>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</si>
  <si>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</si>
  <si>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</si>
  <si>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</si>
  <si>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</si>
  <si>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</si>
  <si>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</si>
  <si>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</si>
  <si>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</si>
  <si>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</si>
  <si>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</si>
  <si>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</si>
  <si>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</si>
  <si>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</si>
  <si>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</si>
  <si>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</si>
  <si>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</si>
  <si>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</si>
  <si>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</si>
  <si>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</si>
  <si>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</si>
  <si>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</si>
  <si>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</si>
  <si>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</si>
  <si>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</si>
  <si>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</si>
  <si>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</si>
  <si>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</si>
  <si>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</si>
  <si>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</si>
  <si>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</si>
  <si>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</si>
  <si>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</si>
  <si>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</si>
  <si>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</si>
  <si>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</si>
  <si>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</si>
  <si>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</si>
  <si>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</si>
  <si>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</si>
  <si>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</si>
  <si>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</si>
  <si>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</si>
  <si>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</si>
  <si>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</si>
  <si>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</si>
  <si>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</si>
  <si>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</si>
  <si>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</si>
  <si>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</si>
  <si>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</si>
  <si>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</si>
  <si>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</si>
  <si>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</si>
  <si>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</si>
  <si>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</si>
  <si>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</si>
  <si>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</si>
  <si>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</si>
  <si>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</si>
  <si>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</si>
  <si>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</si>
  <si>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</si>
  <si>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</si>
  <si>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</si>
  <si>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</si>
  <si>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</si>
  <si>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</si>
  <si>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</si>
  <si>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</si>
  <si>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</si>
  <si>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</si>
  <si>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</si>
  <si>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</si>
  <si>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</si>
  <si>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</si>
  <si>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</si>
  <si>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</si>
  <si>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</si>
  <si>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</si>
  <si>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</si>
  <si>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</si>
  <si>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</si>
  <si>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</si>
  <si>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</si>
  <si>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</si>
  <si>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</si>
  <si>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</si>
  <si>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</si>
  <si>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</si>
  <si>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</si>
  <si>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</si>
  <si>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</si>
  <si>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</si>
  <si>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</si>
  <si>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</si>
  <si>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</si>
  <si>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</si>
  <si>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</si>
  <si>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</si>
  <si>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</si>
  <si>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</si>
  <si>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</si>
  <si>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</si>
  <si>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</si>
  <si>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</si>
  <si>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</si>
  <si>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</si>
  <si>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</si>
  <si>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</si>
  <si>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</si>
  <si>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</si>
  <si>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</si>
  <si>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</si>
  <si>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</si>
  <si>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</si>
  <si>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</si>
  <si>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</si>
  <si>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</si>
  <si>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</si>
  <si>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</si>
  <si>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</si>
  <si>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</si>
  <si>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</si>
  <si>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</si>
  <si>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</si>
  <si>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</si>
  <si>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</si>
  <si>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</si>
  <si>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</si>
  <si>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</si>
  <si>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</si>
  <si>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</si>
  <si>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</si>
  <si>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</si>
  <si>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</si>
  <si>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</si>
  <si>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</si>
  <si>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</si>
  <si>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</si>
  <si>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</si>
  <si>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</si>
  <si>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</si>
  <si>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</si>
  <si>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</si>
  <si>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</si>
  <si>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</si>
  <si>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</si>
  <si>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</si>
  <si>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</si>
  <si>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</si>
  <si>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</si>
  <si>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</si>
  <si>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</si>
  <si>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</si>
  <si>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</si>
  <si>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</si>
  <si>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</si>
  <si>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</si>
  <si>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</si>
  <si>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</si>
  <si>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</si>
  <si>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</si>
  <si>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</si>
  <si>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</si>
  <si>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</si>
  <si>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</si>
  <si>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</si>
  <si>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</si>
  <si>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</si>
  <si>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</si>
  <si>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</si>
  <si>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</si>
  <si>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</si>
  <si>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</si>
  <si>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</si>
  <si>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</si>
  <si>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</si>
  <si>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</si>
  <si>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</si>
  <si>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</si>
  <si>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</si>
  <si>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</si>
  <si>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</si>
  <si>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</si>
  <si>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</si>
  <si>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</si>
  <si>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</si>
  <si>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</si>
  <si>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</si>
  <si>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</si>
  <si>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</si>
  <si>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</si>
  <si>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</si>
  <si>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</si>
  <si>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</si>
  <si>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</si>
  <si>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</si>
  <si>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</si>
  <si>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</si>
  <si>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</si>
  <si>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</si>
  <si>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</si>
  <si>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</si>
  <si>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</si>
  <si>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</si>
  <si>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</si>
  <si>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</si>
  <si>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</si>
  <si>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</si>
  <si>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</si>
  <si>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</si>
  <si>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</si>
  <si>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</si>
  <si>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</si>
  <si>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</si>
  <si>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</si>
  <si>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</si>
  <si>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</si>
  <si>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</si>
  <si>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</si>
  <si>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</si>
  <si>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</si>
  <si>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</si>
  <si>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</si>
  <si>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</si>
  <si>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</si>
  <si>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</si>
  <si>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</si>
  <si>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</si>
  <si>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</si>
  <si>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</si>
  <si>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</si>
  <si>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</si>
  <si>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</si>
  <si>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</si>
  <si>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</si>
  <si>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</si>
  <si>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</si>
  <si>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</si>
  <si>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</si>
  <si>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</si>
  <si>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</si>
  <si>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</si>
  <si>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</si>
  <si>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</si>
  <si>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</si>
  <si>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</si>
  <si>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</si>
  <si>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</si>
  <si>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</si>
  <si>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</si>
  <si>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</si>
  <si>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</si>
  <si>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</si>
  <si>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</si>
  <si>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</si>
  <si>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</si>
  <si>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</si>
  <si>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</si>
  <si>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</si>
  <si>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</si>
  <si>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</si>
  <si>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</si>
  <si>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</si>
  <si>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</si>
  <si>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</si>
  <si>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</si>
  <si>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</si>
  <si>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</si>
  <si>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</si>
  <si>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</si>
  <si>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</si>
  <si>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</si>
  <si>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</si>
  <si>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</si>
  <si>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</si>
  <si>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</si>
  <si>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</si>
  <si>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</si>
  <si>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</si>
  <si>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</si>
  <si>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</si>
  <si>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</si>
  <si>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</si>
  <si>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</si>
  <si>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</si>
  <si>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</si>
  <si>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</si>
  <si>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</si>
  <si>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</si>
  <si>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</si>
  <si>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</si>
  <si>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</si>
  <si>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</si>
  <si>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</si>
  <si>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</si>
  <si>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</si>
  <si>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</si>
  <si>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</si>
  <si>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</si>
  <si>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</si>
  <si>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</si>
  <si>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</si>
  <si>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</si>
  <si>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</si>
  <si>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</si>
  <si>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</si>
  <si>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</si>
  <si>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</si>
  <si>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</si>
  <si>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</si>
  <si>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</si>
  <si>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</si>
  <si>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</si>
  <si>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</si>
  <si>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</si>
  <si>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</si>
  <si>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</si>
  <si>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</si>
  <si>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</si>
  <si>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</si>
  <si>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</si>
  <si>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</si>
  <si>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</si>
  <si>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</si>
  <si>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</si>
  <si>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</si>
  <si>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</si>
  <si>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</si>
  <si>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</si>
  <si>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</si>
  <si>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</si>
  <si>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</si>
  <si>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</si>
  <si>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</si>
  <si>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</si>
  <si>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</si>
  <si>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</si>
  <si>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</si>
  <si>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</si>
  <si>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</si>
  <si>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</si>
  <si>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</si>
  <si>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</si>
  <si>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</si>
  <si>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</si>
  <si>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</si>
  <si>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</si>
  <si>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</si>
  <si>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</si>
  <si>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</si>
  <si>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</si>
  <si>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</si>
  <si>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</si>
  <si>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</si>
  <si>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</si>
  <si>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</si>
  <si>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</si>
  <si>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</si>
  <si>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</si>
  <si>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</si>
  <si>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</si>
  <si>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</si>
  <si>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</si>
  <si>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</si>
  <si>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</si>
  <si>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</si>
  <si>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</si>
  <si>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</si>
  <si>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</si>
  <si>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</si>
  <si>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</si>
  <si>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</si>
  <si>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</si>
  <si>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</si>
  <si>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</si>
  <si>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</si>
  <si>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</si>
  <si>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</si>
  <si>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</si>
  <si>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</si>
  <si>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</si>
  <si>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</si>
  <si>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</si>
  <si>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</si>
  <si>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</si>
  <si>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</si>
  <si>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</si>
  <si>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</si>
  <si>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</si>
  <si>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</si>
  <si>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</si>
  <si>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</si>
  <si>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</si>
  <si>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</si>
  <si>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</si>
  <si>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</si>
  <si>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</si>
  <si>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</si>
  <si>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</si>
  <si>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</si>
  <si>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</si>
  <si>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</si>
  <si>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</si>
  <si>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</si>
  <si>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</si>
  <si>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</si>
  <si>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</si>
  <si>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</si>
  <si>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</si>
  <si>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</si>
  <si>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</si>
  <si>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</si>
  <si>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</si>
  <si>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</si>
  <si>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</si>
  <si>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</si>
  <si>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</si>
  <si>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</si>
  <si>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</si>
  <si>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</si>
  <si>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</si>
  <si>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</si>
  <si>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</si>
  <si>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</si>
  <si>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</si>
  <si>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</si>
  <si>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</si>
  <si>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</si>
  <si>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</si>
  <si>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</si>
  <si>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</si>
  <si>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</si>
  <si>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</si>
  <si>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</si>
  <si>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</si>
  <si>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</si>
  <si>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</si>
  <si>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</si>
  <si>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</si>
  <si>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</si>
  <si>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</si>
  <si>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</si>
  <si>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</si>
  <si>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</si>
  <si>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</si>
  <si>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</si>
  <si>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</si>
  <si>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</si>
  <si>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</si>
  <si>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</si>
  <si>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</si>
  <si>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</si>
  <si>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</si>
  <si>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</si>
  <si>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</si>
  <si>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</si>
  <si>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</si>
  <si>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</si>
  <si>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</si>
  <si>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</si>
  <si>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</si>
  <si>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</si>
  <si>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</si>
  <si>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</si>
  <si>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</si>
  <si>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</si>
  <si>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</si>
  <si>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</si>
  <si>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</si>
  <si>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</si>
  <si>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</si>
  <si>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</si>
  <si>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</si>
  <si>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</si>
  <si>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</si>
  <si>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</si>
  <si>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</si>
  <si>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</si>
  <si>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</si>
  <si>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</si>
  <si>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</si>
  <si>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</si>
  <si>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</si>
  <si>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</si>
  <si>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</si>
  <si>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</si>
  <si>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</si>
  <si>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</si>
  <si>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</si>
  <si>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</si>
  <si>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</si>
  <si>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</si>
  <si>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</si>
  <si>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</si>
  <si>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</si>
  <si>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</si>
  <si>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</si>
  <si>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</si>
  <si>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</si>
  <si>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</si>
  <si>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</si>
  <si>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</si>
  <si>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</si>
  <si>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</si>
  <si>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</si>
  <si>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</si>
  <si>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</si>
  <si>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</si>
  <si>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</si>
  <si>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</si>
  <si>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</si>
  <si>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</si>
  <si>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</si>
  <si>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</si>
  <si>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</si>
  <si>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</si>
  <si>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</si>
  <si>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</si>
  <si>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</si>
  <si>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</si>
  <si>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</si>
  <si>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</si>
  <si>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</si>
  <si>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</si>
  <si>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</si>
  <si>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</si>
  <si>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</si>
  <si>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</si>
  <si>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</si>
  <si>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</si>
  <si>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</si>
  <si>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</si>
  <si>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</si>
  <si>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</si>
  <si>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</si>
  <si>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</si>
  <si>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</si>
  <si>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</si>
  <si>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</si>
  <si>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</si>
  <si>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</si>
  <si>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</si>
  <si>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</si>
  <si>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</si>
  <si>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</si>
  <si>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</si>
  <si>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</si>
  <si>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</si>
  <si>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</si>
  <si>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</si>
  <si>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</si>
  <si>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</si>
  <si>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</si>
  <si>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</si>
  <si>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</si>
  <si>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</si>
  <si>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</si>
  <si>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</si>
  <si>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</si>
  <si>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</si>
  <si>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</si>
  <si>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</si>
  <si>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</si>
  <si>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</si>
  <si>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</si>
  <si>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</si>
  <si>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</si>
  <si>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</si>
  <si>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</si>
  <si>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</si>
  <si>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</si>
  <si>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</si>
  <si>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</si>
  <si>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</si>
  <si>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</si>
  <si>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</si>
  <si>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</si>
  <si>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</si>
  <si>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</si>
  <si>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</si>
  <si>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</si>
  <si>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</si>
  <si>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</si>
  <si>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</si>
  <si>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</si>
  <si>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</si>
  <si>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</si>
  <si>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</si>
  <si>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</si>
  <si>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</si>
  <si>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</si>
  <si>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</si>
  <si>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</si>
  <si>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</si>
  <si>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</si>
  <si>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</si>
  <si>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</si>
  <si>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</si>
  <si>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</si>
  <si>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</si>
  <si>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</si>
  <si>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</si>
  <si>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</si>
  <si>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</si>
  <si>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</si>
  <si>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</si>
  <si>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</si>
  <si>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</si>
  <si>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</si>
  <si>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</si>
  <si>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</si>
  <si>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</si>
  <si>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</si>
  <si>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</si>
  <si>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</si>
  <si>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</si>
  <si>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</si>
  <si>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</si>
  <si>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</si>
  <si>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</si>
  <si>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</si>
  <si>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</si>
  <si>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</si>
  <si>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</si>
  <si>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</si>
  <si>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</si>
  <si>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</si>
  <si>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</si>
  <si>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</si>
  <si>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</si>
  <si>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</si>
  <si>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</si>
  <si>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</si>
  <si>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</si>
  <si>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</si>
  <si>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</si>
  <si>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</si>
  <si>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</si>
  <si>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</si>
  <si>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</si>
  <si>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</si>
  <si>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</si>
  <si>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</si>
  <si>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</si>
  <si>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</si>
  <si>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</si>
  <si>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</si>
  <si>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</si>
  <si>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</si>
  <si>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</si>
  <si>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</si>
  <si>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</si>
  <si>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</si>
  <si>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</si>
  <si>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</si>
  <si>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</si>
  <si>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</si>
  <si>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</si>
  <si>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</si>
  <si>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</si>
  <si>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</si>
  <si>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</si>
  <si>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</si>
  <si>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</si>
  <si>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</si>
  <si>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</si>
  <si>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</si>
  <si>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</si>
  <si>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</si>
  <si>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</si>
  <si>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</si>
  <si>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</si>
  <si>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</si>
  <si>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</si>
  <si>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</si>
  <si>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</si>
  <si>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</si>
  <si>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</si>
  <si>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</si>
  <si>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</si>
  <si>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</si>
  <si>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</si>
  <si>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</si>
  <si>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</si>
  <si>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</si>
  <si>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</si>
  <si>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</si>
  <si>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</si>
  <si>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</si>
  <si>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</si>
  <si>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</si>
  <si>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</si>
  <si>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</si>
  <si>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</si>
  <si>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</si>
  <si>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</si>
  <si>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</si>
  <si>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</si>
  <si>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</si>
  <si>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</si>
  <si>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</si>
  <si>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</si>
  <si>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</si>
  <si>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</si>
  <si>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</si>
  <si>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</si>
  <si>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</si>
  <si>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</si>
  <si>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</si>
  <si>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</si>
  <si>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</si>
  <si>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</si>
  <si>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</si>
  <si>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</si>
  <si>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</si>
  <si>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</si>
  <si>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</si>
  <si>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</si>
  <si>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</si>
  <si>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</si>
  <si>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</si>
  <si>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</si>
  <si>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</si>
  <si>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</si>
  <si>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</si>
  <si>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</si>
  <si>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</si>
  <si>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</si>
  <si>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</si>
  <si>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</si>
  <si>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</si>
  <si>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</si>
  <si>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</si>
  <si>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</si>
  <si>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</si>
  <si>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</si>
  <si>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</si>
  <si>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</si>
  <si>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</si>
  <si>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</si>
  <si>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</si>
  <si>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</si>
  <si>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</si>
  <si>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</si>
  <si>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</si>
  <si>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</si>
  <si>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</si>
  <si>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</si>
  <si>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</si>
  <si>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</si>
  <si>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</si>
  <si>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</si>
  <si>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</si>
  <si>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</si>
  <si>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</si>
  <si>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</si>
  <si>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</si>
  <si>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</si>
  <si>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</si>
  <si>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</si>
  <si>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</si>
  <si>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</si>
  <si>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</si>
  <si>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</si>
  <si>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</si>
  <si>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</si>
  <si>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</si>
  <si>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</si>
  <si>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</si>
  <si>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</si>
  <si>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</si>
  <si>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</si>
  <si>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</si>
  <si>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</si>
  <si>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</si>
  <si>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</si>
  <si>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</si>
  <si>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</si>
  <si>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</si>
  <si>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</si>
  <si>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</si>
  <si>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</si>
  <si>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</si>
  <si>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</si>
  <si>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</si>
  <si>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</si>
  <si>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</si>
  <si>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</si>
  <si>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</si>
  <si>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</si>
  <si>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</si>
  <si>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</si>
  <si>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</si>
  <si>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</si>
  <si>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</si>
  <si>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</si>
  <si>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</si>
  <si>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</si>
  <si>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</si>
  <si>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</si>
  <si>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</si>
  <si>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</si>
  <si>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</si>
  <si>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</si>
  <si>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</si>
  <si>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</si>
  <si>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</si>
  <si>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</si>
  <si>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</si>
  <si>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</si>
  <si>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</si>
  <si>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</si>
  <si>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</si>
  <si>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</si>
  <si>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</si>
  <si>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</si>
  <si>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</si>
  <si>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</si>
  <si>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</si>
  <si>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</si>
  <si>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</si>
  <si>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</si>
  <si>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</si>
  <si>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</si>
  <si>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</si>
  <si>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</si>
  <si>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</si>
  <si>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</si>
  <si>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</si>
  <si>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</si>
  <si>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</si>
  <si>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</si>
  <si>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</si>
  <si>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</si>
  <si>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</si>
  <si>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</si>
  <si>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</si>
  <si>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</si>
  <si>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</si>
  <si>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</si>
  <si>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</si>
  <si>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</si>
  <si>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</si>
  <si>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</si>
  <si>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</si>
  <si>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</si>
  <si>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</si>
  <si>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</si>
  <si>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</si>
  <si>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</si>
  <si>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</si>
  <si>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</si>
  <si>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</si>
  <si>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</si>
  <si>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</si>
  <si>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</si>
  <si>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</si>
  <si>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</si>
  <si>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</si>
  <si>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</si>
  <si>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</si>
  <si>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</si>
  <si>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</si>
  <si>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</si>
  <si>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</si>
  <si>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</si>
  <si>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</si>
  <si>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</si>
  <si>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</si>
  <si>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</si>
  <si>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</si>
  <si>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</si>
  <si>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</si>
  <si>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</si>
  <si>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</si>
  <si>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</si>
  <si>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</si>
  <si>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</si>
  <si>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</si>
  <si>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</si>
  <si>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</si>
  <si>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</si>
  <si>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</si>
  <si>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</si>
  <si>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</si>
  <si>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</si>
  <si>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</si>
  <si>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</si>
  <si>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</si>
  <si>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</si>
  <si>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</si>
  <si>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</si>
  <si>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</si>
  <si>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</si>
  <si>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</si>
  <si>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</si>
  <si>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</si>
  <si>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</si>
  <si>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</si>
  <si>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</si>
  <si>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</si>
  <si>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</si>
  <si>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</si>
  <si>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</si>
  <si>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</si>
  <si>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</si>
  <si>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</si>
  <si>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</si>
  <si>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</si>
  <si>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</si>
  <si>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</si>
  <si>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</si>
  <si>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</si>
  <si>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</si>
  <si>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</si>
  <si>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</si>
  <si>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</si>
  <si>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</si>
  <si>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</si>
  <si>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</si>
  <si>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</si>
  <si>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</si>
  <si>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</si>
  <si>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</si>
  <si>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</si>
  <si>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</si>
  <si>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</si>
  <si>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</si>
  <si>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</si>
  <si>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</si>
  <si>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</si>
  <si>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</si>
  <si>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</si>
  <si>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</si>
  <si>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</si>
  <si>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</si>
  <si>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</si>
  <si>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</si>
  <si>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</si>
  <si>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</si>
  <si>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</si>
  <si>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</si>
  <si>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</si>
  <si>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</si>
  <si>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</si>
  <si>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</si>
  <si>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</si>
  <si>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</si>
  <si>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</si>
  <si>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</si>
  <si>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</si>
  <si>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</si>
  <si>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</si>
  <si>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</si>
  <si>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</si>
  <si>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</si>
  <si>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</si>
  <si>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</si>
  <si>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</si>
  <si>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</si>
  <si>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</si>
  <si>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</si>
  <si>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</si>
  <si>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</si>
  <si>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</si>
  <si>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</si>
  <si>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</si>
  <si>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</si>
  <si>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</si>
  <si>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</si>
  <si>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</si>
  <si>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</si>
  <si>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</si>
  <si>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</si>
  <si>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</si>
  <si>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</si>
  <si>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</si>
  <si>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</si>
  <si>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</si>
  <si>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</si>
  <si>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</si>
  <si>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</si>
  <si>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</si>
  <si>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</si>
  <si>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</si>
  <si>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</si>
  <si>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</si>
  <si>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</si>
  <si>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</si>
  <si>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</si>
  <si>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</si>
  <si>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</si>
  <si>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</si>
  <si>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</si>
  <si>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</si>
  <si>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</si>
  <si>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</si>
  <si>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</si>
  <si>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</si>
  <si>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</si>
  <si>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</si>
  <si>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</si>
  <si>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</si>
  <si>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</si>
  <si>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</si>
  <si>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</si>
  <si>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</si>
  <si>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</si>
  <si>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</si>
  <si>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</si>
  <si>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</si>
  <si>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</si>
  <si>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</si>
  <si>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</si>
  <si>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</si>
  <si>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</si>
  <si>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</si>
  <si>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</si>
  <si>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</si>
  <si>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</si>
  <si>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</si>
  <si>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</si>
  <si>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</si>
  <si>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</si>
  <si>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</si>
  <si>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</si>
  <si>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</si>
  <si>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</si>
  <si>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</si>
  <si>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</si>
  <si>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</si>
  <si>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</si>
  <si>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</si>
  <si>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</si>
  <si>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</si>
  <si>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</si>
  <si>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</si>
  <si>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</si>
  <si>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</si>
  <si>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</si>
  <si>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</si>
  <si>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</si>
  <si>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</si>
  <si>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</si>
  <si>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</si>
  <si>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</si>
  <si>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</si>
  <si>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</si>
  <si>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</si>
  <si>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</si>
  <si>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</si>
  <si>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</si>
  <si>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</si>
  <si>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</si>
  <si>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</si>
  <si>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</si>
  <si>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</si>
  <si>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</si>
  <si>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</si>
  <si>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</si>
  <si>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</si>
  <si>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</si>
  <si>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</si>
  <si>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</si>
  <si>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</si>
  <si>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</si>
  <si>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</si>
  <si>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</si>
  <si>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</si>
  <si>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</si>
  <si>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</si>
  <si>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</si>
  <si>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</si>
  <si>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</si>
  <si>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</si>
  <si>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</si>
  <si>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</si>
  <si>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</si>
  <si>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</si>
  <si>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</si>
  <si>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</si>
  <si>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</si>
  <si>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</si>
  <si>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</si>
  <si>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</si>
  <si>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</si>
  <si>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</si>
  <si>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</si>
  <si>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</si>
  <si>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</si>
  <si>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</si>
  <si>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</si>
  <si>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</si>
  <si>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</si>
  <si>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</si>
  <si>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</si>
  <si>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</si>
  <si>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</si>
  <si>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</si>
  <si>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</si>
  <si>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</si>
  <si>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</si>
  <si>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</si>
  <si>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</si>
  <si>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</si>
  <si>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</si>
  <si>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</si>
  <si>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</si>
  <si>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</si>
  <si>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</si>
  <si>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</si>
  <si>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</si>
  <si>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</si>
  <si>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</si>
  <si>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</si>
  <si>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</si>
  <si>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</si>
  <si>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</si>
  <si>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</si>
  <si>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</si>
  <si>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</si>
  <si>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</si>
  <si>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</si>
  <si>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</si>
  <si>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</si>
  <si>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</si>
  <si>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</si>
  <si>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</si>
  <si>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</si>
  <si>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</si>
  <si>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</si>
  <si>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</si>
  <si>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</si>
  <si>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</si>
  <si>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</si>
  <si>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</si>
  <si>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</si>
  <si>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</si>
  <si>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</si>
  <si>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</si>
  <si>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</si>
  <si>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</si>
  <si>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</si>
  <si>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</si>
  <si>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</si>
  <si>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</si>
  <si>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</si>
  <si>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</si>
  <si>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</si>
  <si>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</si>
  <si>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</si>
  <si>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</si>
  <si>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</si>
  <si>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</si>
  <si>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</si>
  <si>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</si>
  <si>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</si>
  <si>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</si>
  <si>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</si>
  <si>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</si>
  <si>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</si>
  <si>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</si>
  <si>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</si>
  <si>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</si>
  <si>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</si>
  <si>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</si>
  <si>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</si>
  <si>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</si>
  <si>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</si>
  <si>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</si>
  <si>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</si>
  <si>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</si>
  <si>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</si>
  <si>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</si>
  <si>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</si>
  <si>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</si>
  <si>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</si>
  <si>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</si>
  <si>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</si>
  <si>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</si>
  <si>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</si>
  <si>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</si>
  <si>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</si>
  <si>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</si>
  <si>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</si>
  <si>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</si>
  <si>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</si>
  <si>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</si>
  <si>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</si>
  <si>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</si>
  <si>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</si>
  <si>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</si>
  <si>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</si>
  <si>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</si>
  <si>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</si>
  <si>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</si>
  <si>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</si>
  <si>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</si>
  <si>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</si>
  <si>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</si>
  <si>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</si>
  <si>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</si>
  <si>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</si>
  <si>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</si>
  <si>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</si>
  <si>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</si>
  <si>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</si>
  <si>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</si>
  <si>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</si>
  <si>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</si>
  <si>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</si>
  <si>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</si>
  <si>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</si>
  <si>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</si>
  <si>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</si>
  <si>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</si>
  <si>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</si>
  <si>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</si>
  <si>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</si>
  <si>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</si>
  <si>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</si>
  <si>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</si>
  <si>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</si>
  <si>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</si>
  <si>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</si>
  <si>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</si>
  <si>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</si>
  <si>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</si>
  <si>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</si>
  <si>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</si>
  <si>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</si>
  <si>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</si>
  <si>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</si>
  <si>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</si>
  <si>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</si>
  <si>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</si>
  <si>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</si>
  <si>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</si>
  <si>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</si>
  <si>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</si>
  <si>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</si>
  <si>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</si>
  <si>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</si>
  <si>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</si>
  <si>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</si>
  <si>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</si>
  <si>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</si>
  <si>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</si>
  <si>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</si>
  <si>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</si>
  <si>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</si>
  <si>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</si>
  <si>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</si>
  <si>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</si>
  <si>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</si>
  <si>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</si>
  <si>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</si>
  <si>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</si>
  <si>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</si>
  <si>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</si>
  <si>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</si>
  <si>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</si>
  <si>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</si>
  <si>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</si>
  <si>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</si>
  <si>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</si>
  <si>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</si>
  <si>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</si>
  <si>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</si>
  <si>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</si>
  <si>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</si>
  <si>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</si>
  <si>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</si>
  <si>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</si>
  <si>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</si>
  <si>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</si>
  <si>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</si>
  <si>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</si>
  <si>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</si>
  <si>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</si>
  <si>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</si>
  <si>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</si>
  <si>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</si>
  <si>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</si>
  <si>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</si>
  <si>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</si>
  <si>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</si>
  <si>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</si>
  <si>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</si>
  <si>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</si>
  <si>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</si>
  <si>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</si>
  <si>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</si>
  <si>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</si>
  <si>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</si>
  <si>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</si>
  <si>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</si>
  <si>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</si>
  <si>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</si>
  <si>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</si>
  <si>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</si>
  <si>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</si>
  <si>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</si>
  <si>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</si>
  <si>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</si>
  <si>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</si>
  <si>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</si>
  <si>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</si>
  <si>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</si>
  <si>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</si>
  <si>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</si>
  <si>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</si>
  <si>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</si>
  <si>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</si>
  <si>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</si>
  <si>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</si>
  <si>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</si>
  <si>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</si>
  <si>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</si>
  <si>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</si>
  <si>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</si>
  <si>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</si>
  <si>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</si>
  <si>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</si>
  <si>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</si>
  <si>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</si>
  <si>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</si>
  <si>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</si>
  <si>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</si>
  <si>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</si>
  <si>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</si>
  <si>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</si>
  <si>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</si>
  <si>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</si>
  <si>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</si>
  <si>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</si>
  <si>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</si>
  <si>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</si>
  <si>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</si>
  <si>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</si>
  <si>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</si>
  <si>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</si>
  <si>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</si>
  <si>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</si>
  <si>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</si>
  <si>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</si>
  <si>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</si>
  <si>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</si>
  <si>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</si>
  <si>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</si>
  <si>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</si>
  <si>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</si>
  <si>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</si>
  <si>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</si>
  <si>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</si>
  <si>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</si>
  <si>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</si>
  <si>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</si>
  <si>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</si>
  <si>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</si>
  <si>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</si>
  <si>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</si>
  <si>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</si>
  <si>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</si>
  <si>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</si>
  <si>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</si>
  <si>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</si>
  <si>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</si>
  <si>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</si>
  <si>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</si>
  <si>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</si>
  <si>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</si>
  <si>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</si>
  <si>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</si>
  <si>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</si>
  <si>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</si>
  <si>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</si>
  <si>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</si>
  <si>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</si>
  <si>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</si>
  <si>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</si>
  <si>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</si>
  <si>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</si>
  <si>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</si>
  <si>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</si>
  <si>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</si>
  <si>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</si>
  <si>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</si>
  <si>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</si>
  <si>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</si>
  <si>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</si>
  <si>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</si>
  <si>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</si>
  <si>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</si>
  <si>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</si>
  <si>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</si>
  <si>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</si>
  <si>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</si>
  <si>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</si>
  <si>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</si>
  <si>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</si>
  <si>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</si>
  <si>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</si>
  <si>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</si>
  <si>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</si>
  <si>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</si>
  <si>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</si>
  <si>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</si>
  <si>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</si>
  <si>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</si>
  <si>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</si>
  <si>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</si>
  <si>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</si>
  <si>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</si>
  <si>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</si>
  <si>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</si>
  <si>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</si>
  <si>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</si>
  <si>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</si>
  <si>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</si>
  <si>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</si>
  <si>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</si>
  <si>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</si>
  <si>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</si>
  <si>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</si>
  <si>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</si>
  <si>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</si>
  <si>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</si>
  <si>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</si>
  <si>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</si>
  <si>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</si>
  <si>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</si>
  <si>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</si>
  <si>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</si>
  <si>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</si>
  <si>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</si>
  <si>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</si>
  <si>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</si>
  <si>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</si>
  <si>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</si>
  <si>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</si>
  <si>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</si>
  <si>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</si>
  <si>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</si>
  <si>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</si>
  <si>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</si>
  <si>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</si>
  <si>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</si>
  <si>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</si>
  <si>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</si>
  <si>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</si>
  <si>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</si>
  <si>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</si>
  <si>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</si>
  <si>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</si>
  <si>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</si>
  <si>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</si>
  <si>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</si>
  <si>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</si>
  <si>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</si>
  <si>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</si>
  <si>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</si>
  <si>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</si>
  <si>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</si>
  <si>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</si>
  <si>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</si>
  <si>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</si>
  <si>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</si>
  <si>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</si>
  <si>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</si>
  <si>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</si>
  <si>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</si>
  <si>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</si>
  <si>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</si>
  <si>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</si>
  <si>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</si>
  <si>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</si>
  <si>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</si>
  <si>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</si>
  <si>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</si>
  <si>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</si>
  <si>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</si>
  <si>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</si>
  <si>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</si>
  <si>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</si>
  <si>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</si>
  <si>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</si>
  <si>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</si>
  <si>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</si>
  <si>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</si>
  <si>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</si>
  <si>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</si>
  <si>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</si>
  <si>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</si>
  <si>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</si>
  <si>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</si>
  <si>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</si>
  <si>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</si>
  <si>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</si>
  <si>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</si>
  <si>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</si>
  <si>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</si>
  <si>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</si>
  <si>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</si>
  <si>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</si>
  <si>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</si>
  <si>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</si>
  <si>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</si>
  <si>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</si>
  <si>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</si>
  <si>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</si>
  <si>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</si>
  <si>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</si>
  <si>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</si>
  <si>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</si>
  <si>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</si>
  <si>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</si>
  <si>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</si>
  <si>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</si>
  <si>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</si>
  <si>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</si>
  <si>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</si>
  <si>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</si>
  <si>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</si>
  <si>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</si>
  <si>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</si>
  <si>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</si>
  <si>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</si>
  <si>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</si>
  <si>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</si>
  <si>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</si>
  <si>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</si>
  <si>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</si>
  <si>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</si>
  <si>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</si>
  <si>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</si>
  <si>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</si>
  <si>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</si>
  <si>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</si>
  <si>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</si>
  <si>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</si>
  <si>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</si>
  <si>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</si>
  <si>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</si>
  <si>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</si>
  <si>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</si>
  <si>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</si>
  <si>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</si>
  <si>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</si>
  <si>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</si>
  <si>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</si>
  <si>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</si>
  <si>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</si>
  <si>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</si>
  <si>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</si>
  <si>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</si>
  <si>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</si>
  <si>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</si>
  <si>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</si>
  <si>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</si>
  <si>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</si>
  <si>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</si>
  <si>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</si>
  <si>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</si>
  <si>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</si>
  <si>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</si>
  <si>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</si>
  <si>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</si>
  <si>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</si>
  <si>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</si>
  <si>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</si>
  <si>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</si>
  <si>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</si>
  <si>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</si>
  <si>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</si>
  <si>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</si>
  <si>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</si>
  <si>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</si>
  <si>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</si>
  <si>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</si>
  <si>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</si>
  <si>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</si>
  <si>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</si>
  <si>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</si>
  <si>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</si>
  <si>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</si>
  <si>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</si>
  <si>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</si>
  <si>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</si>
  <si>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</si>
  <si>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</si>
  <si>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</si>
  <si>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</si>
  <si>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</si>
  <si>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</si>
  <si>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</si>
  <si>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</si>
  <si>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</si>
  <si>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</si>
  <si>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</si>
  <si>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</si>
  <si>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</si>
  <si>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</si>
  <si>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</si>
  <si>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</si>
  <si>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</si>
  <si>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</si>
  <si>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</si>
  <si>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</si>
  <si>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</si>
  <si>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</si>
  <si>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</si>
  <si>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</si>
  <si>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</si>
  <si>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</si>
  <si>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</si>
  <si>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</si>
  <si>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</si>
  <si>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</si>
  <si>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</si>
  <si>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</si>
  <si>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</si>
  <si>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</si>
  <si>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</si>
  <si>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</si>
  <si>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</si>
  <si>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</si>
  <si>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</si>
  <si>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</si>
  <si>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</si>
  <si>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</si>
  <si>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</si>
  <si>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</si>
  <si>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</si>
  <si>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</si>
  <si>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</si>
  <si>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</si>
  <si>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</si>
  <si>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</si>
  <si>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</si>
  <si>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</si>
  <si>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</si>
  <si>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</si>
  <si>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</si>
  <si>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</si>
  <si>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</si>
  <si>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</si>
  <si>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</si>
  <si>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</si>
  <si>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</si>
  <si>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</si>
  <si>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</si>
  <si>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</si>
  <si>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</si>
  <si>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</si>
  <si>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</si>
  <si>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</si>
  <si>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</si>
  <si>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</si>
  <si>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</si>
  <si>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</si>
  <si>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</si>
  <si>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</si>
  <si>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</si>
  <si>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</si>
  <si>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</si>
  <si>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</si>
  <si>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</si>
  <si>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</si>
  <si>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</si>
  <si>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</si>
  <si>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</si>
  <si>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</si>
  <si>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</si>
  <si>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</si>
  <si>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</si>
  <si>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</si>
  <si>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</si>
  <si>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</si>
  <si>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</si>
  <si>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</si>
  <si>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</si>
  <si>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</si>
  <si>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</si>
  <si>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</si>
  <si>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</si>
  <si>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</si>
  <si>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</si>
  <si>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</si>
  <si>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</si>
  <si>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</si>
  <si>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</si>
  <si>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</si>
  <si>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</si>
  <si>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</si>
  <si>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</si>
  <si>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</si>
  <si>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</si>
  <si>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</si>
  <si>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</si>
  <si>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</si>
  <si>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</si>
  <si>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</si>
  <si>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</si>
  <si>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</si>
  <si>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</si>
  <si>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</si>
  <si>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</si>
  <si>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</si>
  <si>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</si>
  <si>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</si>
  <si>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</si>
  <si>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</si>
  <si>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</si>
  <si>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</si>
  <si>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</si>
  <si>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</si>
  <si>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</si>
  <si>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</si>
  <si>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</si>
  <si>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</si>
  <si>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</si>
  <si>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</si>
  <si>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</si>
  <si>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</si>
  <si>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</si>
  <si>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</si>
  <si>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</si>
  <si>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</si>
  <si>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</si>
  <si>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</si>
  <si>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</si>
  <si>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</si>
  <si>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</si>
  <si>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</si>
  <si>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</si>
  <si>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</si>
  <si>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</si>
  <si>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</si>
  <si>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</si>
  <si>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</si>
  <si>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</si>
  <si>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</si>
  <si>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</si>
  <si>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</si>
  <si>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</si>
  <si>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</si>
  <si>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</si>
  <si>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</si>
  <si>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</si>
  <si>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</si>
  <si>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</si>
  <si>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</si>
  <si>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</si>
  <si>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</si>
  <si>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</si>
  <si>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</si>
  <si>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</si>
  <si>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</si>
  <si>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</si>
  <si>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</si>
  <si>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</si>
  <si>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</si>
  <si>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</si>
  <si>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</si>
  <si>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</si>
  <si>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</si>
  <si>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</si>
  <si>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</si>
  <si>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</si>
  <si>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</si>
  <si>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</si>
  <si>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</si>
  <si>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</si>
  <si>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</si>
  <si>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</si>
  <si>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</si>
  <si>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</si>
  <si>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</si>
  <si>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</si>
  <si>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</si>
  <si>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</si>
  <si>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</si>
  <si>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</si>
  <si>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</si>
  <si>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</si>
  <si>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</si>
  <si>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</si>
  <si>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</si>
  <si>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</si>
  <si>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</si>
  <si>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</si>
  <si>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</si>
  <si>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</si>
  <si>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</si>
  <si>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</si>
  <si>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</si>
  <si>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</si>
  <si>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</si>
  <si>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</si>
  <si>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</si>
  <si>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</si>
  <si>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</si>
  <si>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</si>
  <si>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</si>
  <si>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</si>
  <si>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</si>
  <si>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</si>
  <si>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</si>
  <si>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</si>
  <si>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</si>
  <si>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</si>
  <si>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</si>
  <si>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</si>
  <si>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</si>
  <si>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</si>
  <si>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</si>
  <si>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</si>
  <si>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</si>
  <si>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</si>
  <si>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</si>
  <si>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</si>
  <si>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</si>
  <si>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</si>
  <si>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</si>
  <si>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</si>
  <si>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</si>
  <si>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</si>
  <si>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</si>
  <si>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</si>
  <si>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</si>
  <si>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</si>
  <si>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</si>
  <si>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</si>
  <si>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</si>
  <si>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</si>
  <si>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</si>
  <si>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</si>
  <si>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</si>
  <si>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</si>
  <si>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</si>
  <si>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</si>
  <si>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</si>
  <si>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</si>
  <si>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</si>
  <si>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</si>
  <si>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</si>
  <si>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</si>
  <si>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</si>
  <si>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</si>
  <si>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</si>
  <si>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</si>
  <si>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</si>
  <si>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</si>
  <si>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</si>
  <si>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</si>
  <si>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</si>
  <si>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</si>
  <si>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</si>
  <si>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</si>
  <si>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</si>
  <si>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</si>
  <si>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</si>
  <si>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</si>
  <si>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</si>
  <si>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</si>
  <si>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</si>
  <si>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</si>
  <si>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</si>
  <si>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</si>
  <si>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</si>
  <si>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</si>
  <si>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</si>
  <si>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</si>
  <si>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</si>
  <si>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</si>
  <si>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</si>
  <si>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</si>
  <si>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</si>
  <si>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</si>
  <si>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</si>
  <si>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</si>
  <si>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</si>
  <si>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</si>
  <si>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</si>
  <si>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</si>
  <si>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</si>
  <si>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</si>
  <si>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</si>
  <si>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</si>
  <si>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</si>
  <si>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</si>
  <si>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</si>
  <si>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</si>
  <si>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</si>
  <si>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</si>
  <si>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</si>
  <si>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</si>
  <si>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</si>
  <si>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</si>
  <si>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</si>
  <si>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</si>
  <si>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</si>
  <si>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</si>
  <si>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</si>
  <si>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</si>
  <si>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</si>
  <si>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</si>
  <si>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</si>
  <si>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</si>
  <si>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</si>
  <si>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</si>
  <si>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</si>
  <si>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</si>
  <si>
    <t>Committed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</si>
</sst>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
      <sz val="11"/>
      <color rgb="FF000000"/>
      <name val="Calibri Light"/>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3">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0" fillId="105"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0" fontId="114" fillId="0" borderId="0" xfId="0" applyFo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6" customWidth="1"/>
    <col min="2" max="2" width="24.42578125" style="6" customWidth="1"/>
    <col min="3" max="16384" width="8.85546875" style="6"/>
  </cols>
  <sheetData>
    <row r="1" spans="1:8" x14ac:dyDescent="0.25">
      <c r="A1" s="9" t="s">
        <v>103</v>
      </c>
      <c r="B1" s="393" t="s">
        <v>3485</v>
      </c>
      <c r="C1" s="394">
        <v>44532</v>
      </c>
      <c r="D1" s="173"/>
      <c r="E1" s="173"/>
      <c r="F1" s="173"/>
      <c r="G1" s="393" t="s">
        <v>3477</v>
      </c>
      <c r="H1" s="393" t="s">
        <v>3478</v>
      </c>
    </row>
    <row r="2" spans="1:8" x14ac:dyDescent="0.25">
      <c r="G2" s="393" t="s">
        <v>3479</v>
      </c>
      <c r="H2" s="393" t="s">
        <v>3480</v>
      </c>
    </row>
    <row r="3" spans="1:8" x14ac:dyDescent="0.25">
      <c r="A3" s="6" t="s">
        <v>104</v>
      </c>
      <c r="G3" s="393" t="s">
        <v>3481</v>
      </c>
      <c r="H3" s="393" t="s">
        <v>3482</v>
      </c>
    </row>
    <row r="4" spans="1:8" x14ac:dyDescent="0.25">
      <c r="A4" s="6" t="s">
        <v>142</v>
      </c>
      <c r="G4" s="393" t="s">
        <v>3483</v>
      </c>
      <c r="H4" s="393" t="s">
        <v>3484</v>
      </c>
    </row>
    <row r="5" spans="1:8" x14ac:dyDescent="0.25">
      <c r="A5" s="6" t="s">
        <v>108</v>
      </c>
      <c r="G5" s="393" t="s">
        <v>3485</v>
      </c>
      <c r="H5" s="393" t="s">
        <v>3486</v>
      </c>
    </row>
    <row r="6" spans="1:8" x14ac:dyDescent="0.25">
      <c r="A6" s="6" t="s">
        <v>105</v>
      </c>
      <c r="G6" s="393" t="s">
        <v>3487</v>
      </c>
      <c r="H6" s="393" t="s">
        <v>513</v>
      </c>
    </row>
    <row r="7" spans="1:8" x14ac:dyDescent="0.25">
      <c r="G7" s="393" t="s">
        <v>3488</v>
      </c>
      <c r="H7" s="393" t="s">
        <v>3489</v>
      </c>
    </row>
    <row r="8" spans="1:8" x14ac:dyDescent="0.25">
      <c r="A8" s="6" t="s">
        <v>106</v>
      </c>
      <c r="G8" s="393" t="s">
        <v>3490</v>
      </c>
      <c r="H8" s="393" t="s">
        <v>3491</v>
      </c>
    </row>
    <row r="9" spans="1:8" x14ac:dyDescent="0.25">
      <c r="A9" s="6" t="s">
        <v>107</v>
      </c>
      <c r="G9" s="393" t="s">
        <v>3492</v>
      </c>
      <c r="H9" s="393" t="s">
        <v>3493</v>
      </c>
    </row>
    <row r="10" spans="1:8" x14ac:dyDescent="0.25">
      <c r="A10" s="44" t="s">
        <v>2863</v>
      </c>
      <c r="G10" s="393" t="s">
        <v>3494</v>
      </c>
      <c r="H10" s="393" t="s">
        <v>3495</v>
      </c>
    </row>
    <row r="11" spans="1:8" x14ac:dyDescent="0.25">
      <c r="A11" s="44"/>
      <c r="G11" s="393" t="s">
        <v>3496</v>
      </c>
      <c r="H11" s="393" t="s">
        <v>3497</v>
      </c>
    </row>
    <row r="12" spans="1:8" x14ac:dyDescent="0.25">
      <c r="A12" s="6" t="s">
        <v>109</v>
      </c>
      <c r="G12" s="393" t="s">
        <v>3498</v>
      </c>
      <c r="H12" s="393" t="s">
        <v>3499</v>
      </c>
    </row>
    <row r="13" spans="1:8" x14ac:dyDescent="0.25">
      <c r="A13" s="6" t="s">
        <v>110</v>
      </c>
      <c r="G13" s="393" t="s">
        <v>3500</v>
      </c>
      <c r="H13" s="393" t="s">
        <v>3501</v>
      </c>
    </row>
    <row r="14" spans="1:8" x14ac:dyDescent="0.25">
      <c r="A14" s="6" t="s">
        <v>111</v>
      </c>
      <c r="G14" s="393" t="s">
        <v>3502</v>
      </c>
      <c r="H14" s="393" t="s">
        <v>3503</v>
      </c>
    </row>
    <row r="15" spans="1:8" x14ac:dyDescent="0.25">
      <c r="G15" s="393" t="s">
        <v>3504</v>
      </c>
      <c r="H15" s="393" t="s">
        <v>3505</v>
      </c>
    </row>
    <row r="16" spans="1:8" x14ac:dyDescent="0.25">
      <c r="A16" s="45" t="s">
        <v>2956</v>
      </c>
      <c r="B16" s="227"/>
      <c r="G16" s="393" t="s">
        <v>3506</v>
      </c>
      <c r="H16" s="393" t="s">
        <v>3507</v>
      </c>
    </row>
    <row r="17" spans="1:8" x14ac:dyDescent="0.25">
      <c r="A17" s="229" t="s">
        <v>2939</v>
      </c>
      <c r="B17" s="185">
        <f>MAX(PolicyLevers!H:H)</f>
        <v>1601</v>
      </c>
      <c r="G17" s="393" t="s">
        <v>3508</v>
      </c>
      <c r="H17" s="393" t="s">
        <v>3509</v>
      </c>
    </row>
    <row r="18" spans="1:8" x14ac:dyDescent="0.2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3510</v>
      </c>
      <c r="H18" s="393" t="s">
        <v>3511</v>
      </c>
    </row>
    <row r="19" spans="1:8" ht="30" x14ac:dyDescent="0.2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3512</v>
      </c>
      <c r="H19" s="393" t="s">
        <v>3513</v>
      </c>
    </row>
    <row r="20" spans="1:8" x14ac:dyDescent="0.25">
      <c r="G20" s="393" t="s">
        <v>3514</v>
      </c>
      <c r="H20" s="393" t="s">
        <v>3515</v>
      </c>
    </row>
    <row r="21" spans="1:8" x14ac:dyDescent="0.25">
      <c r="A21" s="45" t="s">
        <v>3358</v>
      </c>
      <c r="B21" s="227"/>
      <c r="G21" s="393" t="s">
        <v>3516</v>
      </c>
      <c r="H21" s="393" t="s">
        <v>3517</v>
      </c>
    </row>
    <row r="22" spans="1:8" x14ac:dyDescent="0.25">
      <c r="A22" s="6" t="s">
        <v>3352</v>
      </c>
      <c r="G22" s="393" t="s">
        <v>3518</v>
      </c>
      <c r="H22" s="393" t="s">
        <v>3519</v>
      </c>
    </row>
    <row r="23" spans="1:8" x14ac:dyDescent="0.25">
      <c r="A23" s="6" t="s">
        <v>3353</v>
      </c>
      <c r="G23" s="393" t="s">
        <v>3520</v>
      </c>
      <c r="H23" s="393" t="s">
        <v>3521</v>
      </c>
    </row>
    <row r="24" spans="1:8" x14ac:dyDescent="0.25">
      <c r="A24" s="6" t="s">
        <v>3354</v>
      </c>
      <c r="G24" s="393" t="s">
        <v>3522</v>
      </c>
      <c r="H24" s="393" t="s">
        <v>3523</v>
      </c>
    </row>
    <row r="25" spans="1:8" x14ac:dyDescent="0.25">
      <c r="A25" s="6" t="s">
        <v>3355</v>
      </c>
      <c r="G25" s="393" t="s">
        <v>3524</v>
      </c>
      <c r="H25" s="393" t="s">
        <v>3525</v>
      </c>
    </row>
    <row r="26" spans="1:8" x14ac:dyDescent="0.25">
      <c r="G26" s="393" t="s">
        <v>3526</v>
      </c>
      <c r="H26" s="393" t="s">
        <v>3527</v>
      </c>
    </row>
    <row r="27" spans="1:8" x14ac:dyDescent="0.25">
      <c r="A27" s="45" t="s">
        <v>3356</v>
      </c>
      <c r="B27" s="227"/>
      <c r="C27" s="227"/>
      <c r="G27" s="393" t="s">
        <v>3528</v>
      </c>
      <c r="H27" s="393" t="s">
        <v>549</v>
      </c>
    </row>
    <row r="28" spans="1:8" x14ac:dyDescent="0.25">
      <c r="A28" s="6" t="s">
        <v>2949</v>
      </c>
      <c r="G28" s="393" t="s">
        <v>3529</v>
      </c>
      <c r="H28" s="393" t="s">
        <v>3530</v>
      </c>
    </row>
    <row r="29" spans="1:8" x14ac:dyDescent="0.25">
      <c r="A29" s="6" t="s">
        <v>2935</v>
      </c>
      <c r="G29" s="393" t="s">
        <v>3531</v>
      </c>
      <c r="H29" s="393" t="s">
        <v>3532</v>
      </c>
    </row>
    <row r="30" spans="1:8" x14ac:dyDescent="0.25">
      <c r="A30" s="6" t="s">
        <v>2936</v>
      </c>
      <c r="G30" s="393" t="s">
        <v>3533</v>
      </c>
      <c r="H30" s="393" t="s">
        <v>3534</v>
      </c>
    </row>
    <row r="31" spans="1:8" x14ac:dyDescent="0.25">
      <c r="A31" s="6" t="s">
        <v>2937</v>
      </c>
      <c r="G31" s="393" t="s">
        <v>3535</v>
      </c>
      <c r="H31" s="393" t="s">
        <v>3536</v>
      </c>
    </row>
    <row r="32" spans="1:8" x14ac:dyDescent="0.25">
      <c r="A32" s="6" t="s">
        <v>2938</v>
      </c>
      <c r="G32" s="393" t="s">
        <v>3537</v>
      </c>
      <c r="H32" s="393" t="s">
        <v>3538</v>
      </c>
    </row>
    <row r="33" spans="1:8" x14ac:dyDescent="0.25">
      <c r="G33" s="393" t="s">
        <v>3539</v>
      </c>
      <c r="H33" s="393" t="s">
        <v>3540</v>
      </c>
    </row>
    <row r="34" spans="1:8" x14ac:dyDescent="0.25">
      <c r="A34" s="6" t="s">
        <v>2950</v>
      </c>
      <c r="G34" s="393" t="s">
        <v>3541</v>
      </c>
      <c r="H34" s="393" t="s">
        <v>3542</v>
      </c>
    </row>
    <row r="35" spans="1:8" x14ac:dyDescent="0.25">
      <c r="A35" s="6" t="s">
        <v>2933</v>
      </c>
      <c r="G35" s="393" t="s">
        <v>3543</v>
      </c>
      <c r="H35" s="393" t="s">
        <v>3544</v>
      </c>
    </row>
    <row r="36" spans="1:8" x14ac:dyDescent="0.25">
      <c r="A36" s="6" t="s">
        <v>2934</v>
      </c>
      <c r="G36" s="393" t="s">
        <v>3545</v>
      </c>
      <c r="H36" s="393" t="s">
        <v>3546</v>
      </c>
    </row>
    <row r="37" spans="1:8" x14ac:dyDescent="0.25">
      <c r="G37" s="393" t="s">
        <v>3547</v>
      </c>
      <c r="H37" s="393" t="s">
        <v>3548</v>
      </c>
    </row>
    <row r="38" spans="1:8" x14ac:dyDescent="0.25">
      <c r="A38" s="6" t="s">
        <v>2951</v>
      </c>
      <c r="G38" s="393" t="s">
        <v>3549</v>
      </c>
      <c r="H38" s="393" t="s">
        <v>3550</v>
      </c>
    </row>
    <row r="39" spans="1:8" x14ac:dyDescent="0.25">
      <c r="A39" s="6" t="s">
        <v>2940</v>
      </c>
      <c r="G39" s="393" t="s">
        <v>3551</v>
      </c>
      <c r="H39" s="393" t="s">
        <v>3552</v>
      </c>
    </row>
    <row r="40" spans="1:8" x14ac:dyDescent="0.25">
      <c r="A40" s="6" t="s">
        <v>2941</v>
      </c>
      <c r="G40" s="393" t="s">
        <v>3553</v>
      </c>
      <c r="H40" s="393" t="s">
        <v>3554</v>
      </c>
    </row>
    <row r="41" spans="1:8" x14ac:dyDescent="0.25">
      <c r="G41" s="393" t="s">
        <v>3555</v>
      </c>
      <c r="H41" s="393" t="s">
        <v>3556</v>
      </c>
    </row>
    <row r="42" spans="1:8" x14ac:dyDescent="0.25">
      <c r="A42" s="6" t="s">
        <v>2952</v>
      </c>
      <c r="G42" s="393" t="s">
        <v>3557</v>
      </c>
      <c r="H42" s="393" t="s">
        <v>3558</v>
      </c>
    </row>
    <row r="43" spans="1:8" x14ac:dyDescent="0.25">
      <c r="A43" s="6" t="s">
        <v>2942</v>
      </c>
      <c r="G43" s="393" t="s">
        <v>3559</v>
      </c>
      <c r="H43" s="393" t="s">
        <v>3560</v>
      </c>
    </row>
    <row r="44" spans="1:8" x14ac:dyDescent="0.25">
      <c r="A44" s="6" t="s">
        <v>2943</v>
      </c>
      <c r="G44" s="393" t="s">
        <v>3561</v>
      </c>
      <c r="H44" s="393" t="s">
        <v>3562</v>
      </c>
    </row>
    <row r="45" spans="1:8" x14ac:dyDescent="0.25">
      <c r="G45" s="393" t="s">
        <v>3563</v>
      </c>
      <c r="H45" s="393" t="s">
        <v>3564</v>
      </c>
    </row>
    <row r="46" spans="1:8" x14ac:dyDescent="0.25">
      <c r="A46" s="45" t="s">
        <v>3357</v>
      </c>
      <c r="B46" s="227"/>
      <c r="G46" s="393" t="s">
        <v>3565</v>
      </c>
      <c r="H46" s="393" t="s">
        <v>3566</v>
      </c>
    </row>
    <row r="47" spans="1:8" x14ac:dyDescent="0.25">
      <c r="A47" s="6" t="s">
        <v>2944</v>
      </c>
      <c r="G47" s="393" t="s">
        <v>3567</v>
      </c>
      <c r="H47" s="393" t="s">
        <v>3568</v>
      </c>
    </row>
    <row r="48" spans="1:8" x14ac:dyDescent="0.25">
      <c r="A48" s="6" t="s">
        <v>2945</v>
      </c>
      <c r="G48" s="393" t="s">
        <v>3569</v>
      </c>
      <c r="H48" s="393" t="s">
        <v>3570</v>
      </c>
    </row>
    <row r="49" spans="1:8" x14ac:dyDescent="0.25">
      <c r="G49" s="393" t="s">
        <v>3571</v>
      </c>
      <c r="H49" s="393" t="s">
        <v>3572</v>
      </c>
    </row>
    <row r="50" spans="1:8" x14ac:dyDescent="0.25">
      <c r="A50" s="6" t="s">
        <v>2946</v>
      </c>
      <c r="G50" s="393" t="s">
        <v>3573</v>
      </c>
      <c r="H50" s="393" t="s">
        <v>3574</v>
      </c>
    </row>
    <row r="51" spans="1:8" x14ac:dyDescent="0.25">
      <c r="A51" s="6" t="s">
        <v>2953</v>
      </c>
    </row>
    <row r="52" spans="1:8" x14ac:dyDescent="0.25">
      <c r="A52" s="6" t="s">
        <v>2947</v>
      </c>
    </row>
    <row r="53" spans="1:8" x14ac:dyDescent="0.2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B13" sqref="B13"/>
    </sheetView>
  </sheetViews>
  <sheetFormatPr defaultColWidth="8.85546875" defaultRowHeight="15" x14ac:dyDescent="0.25"/>
  <cols>
    <col min="1" max="3" width="20.140625" style="6" customWidth="1"/>
    <col min="4" max="4" width="20.140625" style="434" customWidth="1"/>
    <col min="5" max="5" width="20.140625" style="6" customWidth="1"/>
    <col min="6" max="8" width="10.140625" style="6" customWidth="1"/>
    <col min="9" max="9" width="20.140625" style="6" customWidth="1"/>
    <col min="10" max="10" width="131.140625" style="6" customWidth="1"/>
    <col min="11" max="12" width="20.140625" style="6" customWidth="1"/>
    <col min="13" max="13" width="129.42578125" style="407" customWidth="1"/>
    <col min="14" max="14" width="67.42578125" style="6" customWidth="1"/>
    <col min="15" max="16384" width="8.85546875" style="6"/>
  </cols>
  <sheetData>
    <row r="1" spans="1:14" x14ac:dyDescent="0.25">
      <c r="A1" s="9" t="s">
        <v>3332</v>
      </c>
      <c r="M1" s="395"/>
    </row>
    <row r="2" spans="1:14" x14ac:dyDescent="0.25">
      <c r="A2" s="17" t="s">
        <v>3333</v>
      </c>
      <c r="M2" s="395"/>
    </row>
    <row r="3" spans="1:14" x14ac:dyDescent="0.2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25">
      <c r="A4" s="402" t="s">
        <v>4</v>
      </c>
      <c r="B4" s="402" t="s">
        <v>2436</v>
      </c>
      <c r="C4" s="6" t="s">
        <v>2431</v>
      </c>
      <c r="D4" s="402" t="s">
        <v>2430</v>
      </c>
      <c r="E4" s="403" t="s">
        <v>2432</v>
      </c>
      <c r="F4" s="404">
        <v>0</v>
      </c>
      <c r="G4" s="404">
        <v>1</v>
      </c>
      <c r="H4" s="404">
        <v>0.02</v>
      </c>
      <c r="I4" s="403" t="s">
        <v>2433</v>
      </c>
      <c r="J4" s="591" t="s">
        <v>3459</v>
      </c>
      <c r="K4" s="405" t="s">
        <v>2435</v>
      </c>
      <c r="L4" s="406" t="s">
        <v>2434</v>
      </c>
    </row>
    <row r="5" spans="1:14" x14ac:dyDescent="0.25">
      <c r="A5" s="408" t="s">
        <v>4</v>
      </c>
      <c r="B5" s="402" t="s">
        <v>2511</v>
      </c>
      <c r="C5" s="6" t="s">
        <v>2512</v>
      </c>
      <c r="D5" s="402" t="s">
        <v>2512</v>
      </c>
      <c r="E5" s="403" t="s">
        <v>2513</v>
      </c>
      <c r="F5" s="409">
        <v>0</v>
      </c>
      <c r="G5" s="409">
        <v>300</v>
      </c>
      <c r="H5" s="409">
        <v>5</v>
      </c>
      <c r="I5" s="403" t="s">
        <v>2514</v>
      </c>
      <c r="J5" s="403" t="s">
        <v>3835</v>
      </c>
      <c r="K5" s="403"/>
      <c r="L5" s="406" t="s">
        <v>2788</v>
      </c>
      <c r="M5" s="563" t="s">
        <v>3834</v>
      </c>
    </row>
    <row r="6" spans="1:14" x14ac:dyDescent="0.25">
      <c r="A6" s="408" t="s">
        <v>4</v>
      </c>
      <c r="B6" s="408" t="s">
        <v>2507</v>
      </c>
      <c r="C6" s="6" t="s">
        <v>2508</v>
      </c>
      <c r="D6" s="408" t="s">
        <v>2515</v>
      </c>
      <c r="E6" s="410" t="s">
        <v>2509</v>
      </c>
      <c r="F6" s="411">
        <v>0</v>
      </c>
      <c r="G6" s="411">
        <v>1</v>
      </c>
      <c r="H6" s="411">
        <v>0.02</v>
      </c>
      <c r="I6" s="412" t="s">
        <v>2510</v>
      </c>
      <c r="J6" s="403" t="s">
        <v>3837</v>
      </c>
      <c r="K6" s="405"/>
      <c r="L6" s="405" t="s">
        <v>2789</v>
      </c>
      <c r="M6" s="564" t="s">
        <v>3836</v>
      </c>
    </row>
    <row r="7" spans="1:14" x14ac:dyDescent="0.25">
      <c r="A7" s="408" t="s">
        <v>4</v>
      </c>
      <c r="B7" s="546" t="s">
        <v>3142</v>
      </c>
      <c r="C7" s="6" t="s">
        <v>489</v>
      </c>
      <c r="D7" s="408" t="s">
        <v>3143</v>
      </c>
      <c r="E7" s="410" t="s">
        <v>2337</v>
      </c>
      <c r="F7" s="411">
        <v>0</v>
      </c>
      <c r="G7" s="411">
        <v>1</v>
      </c>
      <c r="H7" s="411">
        <v>0.01</v>
      </c>
      <c r="I7" s="412" t="s">
        <v>490</v>
      </c>
      <c r="J7" s="592" t="s">
        <v>3838</v>
      </c>
      <c r="K7" s="405" t="s">
        <v>491</v>
      </c>
      <c r="L7" s="405" t="s">
        <v>492</v>
      </c>
      <c r="M7" s="413" t="s">
        <v>3839</v>
      </c>
    </row>
    <row r="8" spans="1:14" x14ac:dyDescent="0.25">
      <c r="A8" s="408" t="s">
        <v>4</v>
      </c>
      <c r="B8" s="546" t="s">
        <v>488</v>
      </c>
      <c r="C8" s="6" t="s">
        <v>484</v>
      </c>
      <c r="D8" s="408" t="s">
        <v>483</v>
      </c>
      <c r="E8" s="410" t="s">
        <v>2336</v>
      </c>
      <c r="F8" s="411">
        <v>0</v>
      </c>
      <c r="G8" s="411">
        <v>0.5</v>
      </c>
      <c r="H8" s="411">
        <v>0.01</v>
      </c>
      <c r="I8" s="405" t="s">
        <v>485</v>
      </c>
      <c r="J8" s="591" t="s">
        <v>3887</v>
      </c>
      <c r="K8" s="405" t="s">
        <v>486</v>
      </c>
      <c r="L8" s="405" t="s">
        <v>487</v>
      </c>
      <c r="M8" s="566" t="s">
        <v>3886</v>
      </c>
    </row>
    <row r="9" spans="1:14" x14ac:dyDescent="0.25">
      <c r="A9" s="410" t="s">
        <v>4</v>
      </c>
      <c r="B9" s="410" t="s">
        <v>11</v>
      </c>
      <c r="C9" s="6" t="s">
        <v>112</v>
      </c>
      <c r="D9" s="414" t="s">
        <v>11</v>
      </c>
      <c r="E9" s="410" t="s">
        <v>2335</v>
      </c>
      <c r="F9" s="415">
        <v>0</v>
      </c>
      <c r="G9" s="415">
        <v>1</v>
      </c>
      <c r="H9" s="416">
        <v>0.02</v>
      </c>
      <c r="I9" s="412" t="s">
        <v>466</v>
      </c>
      <c r="J9" s="403" t="s">
        <v>3458</v>
      </c>
      <c r="K9" s="412" t="s">
        <v>197</v>
      </c>
      <c r="L9" s="392" t="s">
        <v>198</v>
      </c>
      <c r="M9" s="417" t="s">
        <v>151</v>
      </c>
      <c r="N9" s="412" t="s">
        <v>179</v>
      </c>
    </row>
    <row r="10" spans="1:14" x14ac:dyDescent="0.25">
      <c r="A10" s="410" t="s">
        <v>4</v>
      </c>
      <c r="B10" s="410" t="s">
        <v>5</v>
      </c>
      <c r="C10" s="6" t="s">
        <v>315</v>
      </c>
      <c r="D10" s="414" t="s">
        <v>366</v>
      </c>
      <c r="E10" s="410" t="s">
        <v>2334</v>
      </c>
      <c r="F10" s="415">
        <v>0</v>
      </c>
      <c r="G10" s="415">
        <f>ROUND(MaxBoundCalculations!B88,1)</f>
        <v>1</v>
      </c>
      <c r="H10" s="415">
        <v>0.01</v>
      </c>
      <c r="I10" s="412" t="s">
        <v>113</v>
      </c>
      <c r="J10" s="593" t="s">
        <v>3472</v>
      </c>
      <c r="K10" s="412" t="s">
        <v>199</v>
      </c>
      <c r="L10" s="392" t="s">
        <v>200</v>
      </c>
      <c r="M10" s="567" t="s">
        <v>3334</v>
      </c>
      <c r="N10" s="412" t="s">
        <v>3335</v>
      </c>
    </row>
    <row r="11" spans="1:14" x14ac:dyDescent="0.25">
      <c r="A11" s="408" t="s">
        <v>4</v>
      </c>
      <c r="B11" s="408" t="s">
        <v>3144</v>
      </c>
      <c r="C11" s="6" t="s">
        <v>2554</v>
      </c>
      <c r="D11" s="408" t="s">
        <v>3145</v>
      </c>
      <c r="E11" s="410" t="s">
        <v>2555</v>
      </c>
      <c r="F11" s="411">
        <v>0</v>
      </c>
      <c r="G11" s="411">
        <v>1</v>
      </c>
      <c r="H11" s="411">
        <v>0.01</v>
      </c>
      <c r="I11" s="412" t="s">
        <v>490</v>
      </c>
      <c r="J11" s="591" t="s">
        <v>3468</v>
      </c>
      <c r="K11" s="405"/>
      <c r="L11" s="405" t="s">
        <v>2790</v>
      </c>
      <c r="M11" s="413" t="s">
        <v>2556</v>
      </c>
    </row>
    <row r="12" spans="1:14" x14ac:dyDescent="0.2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25">
      <c r="A13" s="410" t="s">
        <v>4</v>
      </c>
      <c r="B13" s="410" t="s">
        <v>3109</v>
      </c>
      <c r="C13" s="6" t="s">
        <v>3110</v>
      </c>
      <c r="D13" s="410" t="s">
        <v>3109</v>
      </c>
      <c r="E13" s="410" t="s">
        <v>3111</v>
      </c>
      <c r="F13" s="416">
        <v>0</v>
      </c>
      <c r="G13" s="416">
        <v>0.3</v>
      </c>
      <c r="H13" s="416">
        <v>0.01</v>
      </c>
      <c r="I13" s="412" t="s">
        <v>3112</v>
      </c>
      <c r="J13" s="591" t="s">
        <v>3897</v>
      </c>
      <c r="K13" s="412" t="s">
        <v>201</v>
      </c>
      <c r="L13" s="392" t="s">
        <v>202</v>
      </c>
      <c r="M13" s="420" t="s">
        <v>3349</v>
      </c>
    </row>
    <row r="14" spans="1:14" x14ac:dyDescent="0.25">
      <c r="A14" s="410" t="s">
        <v>72</v>
      </c>
      <c r="B14" s="548" t="s">
        <v>15</v>
      </c>
      <c r="C14" s="6" t="s">
        <v>2546</v>
      </c>
      <c r="D14" s="410" t="s">
        <v>15</v>
      </c>
      <c r="E14" s="410" t="s">
        <v>2545</v>
      </c>
      <c r="F14" s="415">
        <v>0</v>
      </c>
      <c r="G14" s="415">
        <v>1</v>
      </c>
      <c r="H14" s="415">
        <v>0.01</v>
      </c>
      <c r="I14" s="412" t="s">
        <v>115</v>
      </c>
      <c r="J14" s="565" t="s">
        <v>3885</v>
      </c>
      <c r="K14" s="412" t="s">
        <v>203</v>
      </c>
      <c r="L14" s="392" t="s">
        <v>204</v>
      </c>
      <c r="M14" s="417" t="s">
        <v>3336</v>
      </c>
    </row>
    <row r="15" spans="1:14" x14ac:dyDescent="0.25">
      <c r="A15" s="410" t="s">
        <v>72</v>
      </c>
      <c r="B15" s="548" t="s">
        <v>101</v>
      </c>
      <c r="C15" s="6" t="s">
        <v>316</v>
      </c>
      <c r="D15" s="410" t="s">
        <v>101</v>
      </c>
      <c r="E15" s="410" t="s">
        <v>2332</v>
      </c>
      <c r="F15" s="415">
        <v>0</v>
      </c>
      <c r="G15" s="415">
        <v>0.75</v>
      </c>
      <c r="H15" s="415">
        <v>0.01</v>
      </c>
      <c r="I15" s="412" t="s">
        <v>31</v>
      </c>
      <c r="J15" s="565" t="s">
        <v>3882</v>
      </c>
      <c r="K15" s="412" t="s">
        <v>205</v>
      </c>
      <c r="L15" s="392" t="s">
        <v>206</v>
      </c>
      <c r="M15" s="417" t="s">
        <v>152</v>
      </c>
      <c r="N15" s="412" t="s">
        <v>452</v>
      </c>
    </row>
    <row r="16" spans="1:14" x14ac:dyDescent="0.2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25">
      <c r="A17" s="410" t="s">
        <v>72</v>
      </c>
      <c r="B17" s="410" t="s">
        <v>274</v>
      </c>
      <c r="C17" s="6" t="s">
        <v>317</v>
      </c>
      <c r="D17" s="414" t="s">
        <v>367</v>
      </c>
      <c r="E17" s="410" t="s">
        <v>2330</v>
      </c>
      <c r="F17" s="421">
        <v>0</v>
      </c>
      <c r="G17" s="416">
        <f>ROUND(MaxBoundCalculations!B172,2)</f>
        <v>0.24</v>
      </c>
      <c r="H17" s="422">
        <v>5.0000000000000001E-3</v>
      </c>
      <c r="I17" s="412" t="s">
        <v>275</v>
      </c>
      <c r="J17" s="565" t="s">
        <v>3840</v>
      </c>
      <c r="K17" s="412" t="s">
        <v>276</v>
      </c>
      <c r="L17" s="392" t="s">
        <v>277</v>
      </c>
      <c r="M17" s="419" t="s">
        <v>322</v>
      </c>
      <c r="N17" s="392" t="s">
        <v>417</v>
      </c>
    </row>
    <row r="18" spans="1:14" x14ac:dyDescent="0.2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2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25">
      <c r="A20" s="410" t="s">
        <v>72</v>
      </c>
      <c r="B20" s="410" t="s">
        <v>2520</v>
      </c>
      <c r="C20" s="6" t="s">
        <v>2519</v>
      </c>
      <c r="D20" s="410" t="s">
        <v>16</v>
      </c>
      <c r="E20" s="410" t="s">
        <v>2327</v>
      </c>
      <c r="F20" s="415">
        <v>0</v>
      </c>
      <c r="G20" s="415">
        <v>0.5</v>
      </c>
      <c r="H20" s="415">
        <v>0.01</v>
      </c>
      <c r="I20" s="412" t="s">
        <v>2521</v>
      </c>
      <c r="J20" s="403" t="s">
        <v>3337</v>
      </c>
      <c r="K20" s="412" t="s">
        <v>211</v>
      </c>
      <c r="L20" s="392" t="s">
        <v>212</v>
      </c>
      <c r="M20" s="417" t="s">
        <v>158</v>
      </c>
    </row>
    <row r="21" spans="1:14" x14ac:dyDescent="0.25">
      <c r="A21" s="410" t="s">
        <v>72</v>
      </c>
      <c r="B21" s="410" t="s">
        <v>12</v>
      </c>
      <c r="C21" s="6" t="s">
        <v>6</v>
      </c>
      <c r="D21" s="410" t="s">
        <v>12</v>
      </c>
      <c r="E21" s="410" t="s">
        <v>2326</v>
      </c>
      <c r="F21" s="421">
        <v>0</v>
      </c>
      <c r="G21" s="421">
        <v>1</v>
      </c>
      <c r="H21" s="421">
        <v>1</v>
      </c>
      <c r="I21" s="412" t="s">
        <v>30</v>
      </c>
      <c r="J21" s="403" t="s">
        <v>3338</v>
      </c>
      <c r="K21" s="412" t="s">
        <v>213</v>
      </c>
      <c r="L21" s="392" t="s">
        <v>214</v>
      </c>
    </row>
    <row r="22" spans="1:14" ht="60" customHeight="1" x14ac:dyDescent="0.25">
      <c r="A22" s="408" t="s">
        <v>8</v>
      </c>
      <c r="B22" s="546" t="s">
        <v>350</v>
      </c>
      <c r="C22" s="6" t="s">
        <v>351</v>
      </c>
      <c r="D22" s="408" t="s">
        <v>350</v>
      </c>
      <c r="E22" s="410" t="s">
        <v>2325</v>
      </c>
      <c r="F22" s="424">
        <v>0</v>
      </c>
      <c r="G22" s="424">
        <v>1</v>
      </c>
      <c r="H22" s="424">
        <v>1</v>
      </c>
      <c r="I22" s="392" t="s">
        <v>30</v>
      </c>
      <c r="J22" s="565" t="s">
        <v>3841</v>
      </c>
      <c r="K22" s="412" t="s">
        <v>352</v>
      </c>
      <c r="L22" s="392" t="s">
        <v>353</v>
      </c>
    </row>
    <row r="23" spans="1:14" x14ac:dyDescent="0.2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25">
      <c r="A24" s="410" t="s">
        <v>8</v>
      </c>
      <c r="B24" s="547" t="s">
        <v>3268</v>
      </c>
      <c r="C24" s="6" t="s">
        <v>2835</v>
      </c>
      <c r="D24" s="596" t="s">
        <v>3268</v>
      </c>
      <c r="E24" s="410" t="s">
        <v>2314</v>
      </c>
      <c r="F24" s="415">
        <v>0</v>
      </c>
      <c r="G24" s="416">
        <v>1</v>
      </c>
      <c r="H24" s="416">
        <v>0.01</v>
      </c>
      <c r="I24" s="412" t="s">
        <v>35</v>
      </c>
      <c r="J24" s="565" t="s">
        <v>3842</v>
      </c>
      <c r="K24" s="412" t="s">
        <v>2504</v>
      </c>
      <c r="L24" s="392" t="s">
        <v>2505</v>
      </c>
      <c r="M24" s="419" t="s">
        <v>156</v>
      </c>
    </row>
    <row r="25" spans="1:14" x14ac:dyDescent="0.25">
      <c r="A25" s="408" t="s">
        <v>8</v>
      </c>
      <c r="B25" s="546" t="s">
        <v>283</v>
      </c>
      <c r="C25" s="6" t="s">
        <v>286</v>
      </c>
      <c r="D25" s="408" t="s">
        <v>368</v>
      </c>
      <c r="E25" s="410" t="s">
        <v>2324</v>
      </c>
      <c r="F25" s="418">
        <v>-0.5</v>
      </c>
      <c r="G25" s="418">
        <v>1</v>
      </c>
      <c r="H25" s="418">
        <v>0.02</v>
      </c>
      <c r="I25" s="392" t="s">
        <v>287</v>
      </c>
      <c r="J25" s="565" t="s">
        <v>3843</v>
      </c>
      <c r="K25" s="412" t="s">
        <v>289</v>
      </c>
      <c r="L25" s="392" t="s">
        <v>291</v>
      </c>
      <c r="M25" s="419" t="s">
        <v>324</v>
      </c>
    </row>
    <row r="26" spans="1:14" x14ac:dyDescent="0.25">
      <c r="A26" s="408" t="s">
        <v>8</v>
      </c>
      <c r="B26" s="546" t="s">
        <v>284</v>
      </c>
      <c r="C26" s="6" t="s">
        <v>285</v>
      </c>
      <c r="D26" s="408" t="s">
        <v>368</v>
      </c>
      <c r="E26" s="410" t="s">
        <v>2323</v>
      </c>
      <c r="F26" s="418">
        <v>-0.5</v>
      </c>
      <c r="G26" s="418">
        <v>1</v>
      </c>
      <c r="H26" s="418">
        <v>0.02</v>
      </c>
      <c r="I26" s="392" t="s">
        <v>288</v>
      </c>
      <c r="J26" s="565" t="s">
        <v>3844</v>
      </c>
      <c r="K26" s="412" t="s">
        <v>290</v>
      </c>
      <c r="L26" s="392" t="s">
        <v>291</v>
      </c>
      <c r="M26" s="419" t="s">
        <v>324</v>
      </c>
    </row>
    <row r="27" spans="1:14" x14ac:dyDescent="0.25">
      <c r="A27" s="410" t="s">
        <v>8</v>
      </c>
      <c r="B27" s="410" t="s">
        <v>319</v>
      </c>
      <c r="C27" s="6" t="s">
        <v>318</v>
      </c>
      <c r="D27" s="410" t="s">
        <v>319</v>
      </c>
      <c r="E27" s="410" t="s">
        <v>2322</v>
      </c>
      <c r="F27" s="421">
        <v>0</v>
      </c>
      <c r="G27" s="421">
        <v>1</v>
      </c>
      <c r="H27" s="421">
        <v>1</v>
      </c>
      <c r="I27" s="412" t="s">
        <v>30</v>
      </c>
      <c r="J27" s="403"/>
    </row>
    <row r="28" spans="1:14" x14ac:dyDescent="0.25">
      <c r="A28" s="410" t="s">
        <v>8</v>
      </c>
      <c r="B28" s="548" t="s">
        <v>17</v>
      </c>
      <c r="C28" s="6" t="s">
        <v>28</v>
      </c>
      <c r="D28" s="596" t="str">
        <f>D24</f>
        <v>Clean Electricity Standard</v>
      </c>
      <c r="E28" s="410" t="s">
        <v>2321</v>
      </c>
      <c r="F28" s="415">
        <v>0</v>
      </c>
      <c r="G28" s="416">
        <v>1</v>
      </c>
      <c r="H28" s="416">
        <v>0.01</v>
      </c>
      <c r="I28" s="412" t="s">
        <v>34</v>
      </c>
      <c r="J28" s="565" t="s">
        <v>3884</v>
      </c>
      <c r="K28" s="412" t="s">
        <v>215</v>
      </c>
      <c r="L28" s="392" t="s">
        <v>216</v>
      </c>
      <c r="M28" s="417" t="s">
        <v>158</v>
      </c>
    </row>
    <row r="29" spans="1:14" x14ac:dyDescent="0.25">
      <c r="A29" s="410" t="s">
        <v>8</v>
      </c>
      <c r="B29" s="410" t="s">
        <v>130</v>
      </c>
      <c r="C29" s="6" t="s">
        <v>129</v>
      </c>
      <c r="D29" s="410" t="s">
        <v>130</v>
      </c>
      <c r="E29" s="410" t="s">
        <v>2320</v>
      </c>
      <c r="F29" s="425">
        <v>0</v>
      </c>
      <c r="G29" s="425">
        <v>25000</v>
      </c>
      <c r="H29" s="425">
        <v>500</v>
      </c>
      <c r="I29" s="412" t="s">
        <v>193</v>
      </c>
      <c r="J29" s="565" t="s">
        <v>3888</v>
      </c>
      <c r="K29" s="412" t="s">
        <v>217</v>
      </c>
      <c r="L29" s="392" t="s">
        <v>218</v>
      </c>
      <c r="M29" s="417" t="s">
        <v>153</v>
      </c>
      <c r="N29" s="412" t="s">
        <v>194</v>
      </c>
    </row>
    <row r="30" spans="1:14" x14ac:dyDescent="0.25">
      <c r="A30" s="410" t="s">
        <v>8</v>
      </c>
      <c r="B30" s="548" t="s">
        <v>19</v>
      </c>
      <c r="C30" s="6" t="s">
        <v>3093</v>
      </c>
      <c r="D30" s="596" t="str">
        <f>D24</f>
        <v>Clean Electricity Standard</v>
      </c>
      <c r="E30" s="410" t="s">
        <v>2319</v>
      </c>
      <c r="F30" s="415">
        <v>0</v>
      </c>
      <c r="G30" s="415">
        <v>1</v>
      </c>
      <c r="H30" s="415">
        <v>0.01</v>
      </c>
      <c r="I30" s="412" t="s">
        <v>34</v>
      </c>
      <c r="J30" s="565" t="s">
        <v>3883</v>
      </c>
      <c r="K30" s="412" t="s">
        <v>219</v>
      </c>
      <c r="L30" s="392" t="s">
        <v>220</v>
      </c>
      <c r="M30" s="417" t="s">
        <v>3845</v>
      </c>
      <c r="N30" s="412"/>
    </row>
    <row r="31" spans="1:14" x14ac:dyDescent="0.25">
      <c r="A31" s="410" t="s">
        <v>8</v>
      </c>
      <c r="B31" s="410" t="s">
        <v>134</v>
      </c>
      <c r="C31" s="6" t="s">
        <v>297</v>
      </c>
      <c r="D31" s="596" t="str">
        <f>D24</f>
        <v>Clean Electricity Standard</v>
      </c>
      <c r="E31" s="410" t="s">
        <v>2318</v>
      </c>
      <c r="F31" s="415">
        <v>0</v>
      </c>
      <c r="G31" s="415">
        <f>ROUND(MaxBoundCalculations!B181,2)</f>
        <v>1.1299999999999999</v>
      </c>
      <c r="H31" s="415">
        <v>0.01</v>
      </c>
      <c r="I31" s="412" t="s">
        <v>135</v>
      </c>
      <c r="J31" s="403" t="s">
        <v>3846</v>
      </c>
      <c r="K31" s="412" t="s">
        <v>221</v>
      </c>
      <c r="L31" s="392" t="s">
        <v>222</v>
      </c>
      <c r="M31" s="417" t="s">
        <v>154</v>
      </c>
      <c r="N31" s="412" t="s">
        <v>422</v>
      </c>
    </row>
    <row r="32" spans="1:14" x14ac:dyDescent="0.25">
      <c r="A32" s="410" t="s">
        <v>8</v>
      </c>
      <c r="B32" s="410" t="s">
        <v>3146</v>
      </c>
      <c r="C32" s="6" t="s">
        <v>3147</v>
      </c>
      <c r="D32" s="410" t="s">
        <v>3146</v>
      </c>
      <c r="E32" s="426"/>
      <c r="F32" s="421">
        <v>0</v>
      </c>
      <c r="G32" s="421">
        <v>1</v>
      </c>
      <c r="H32" s="421">
        <v>1</v>
      </c>
      <c r="I32" s="412" t="s">
        <v>30</v>
      </c>
      <c r="J32" s="403" t="s">
        <v>3339</v>
      </c>
    </row>
    <row r="33" spans="1:14" x14ac:dyDescent="0.25">
      <c r="A33" s="410" t="s">
        <v>8</v>
      </c>
      <c r="B33" s="410" t="s">
        <v>60</v>
      </c>
      <c r="C33" s="6" t="s">
        <v>131</v>
      </c>
      <c r="D33" s="410" t="s">
        <v>60</v>
      </c>
      <c r="E33" s="426"/>
      <c r="F33" s="421">
        <v>0</v>
      </c>
      <c r="G33" s="421">
        <v>1</v>
      </c>
      <c r="H33" s="421">
        <v>1</v>
      </c>
      <c r="I33" s="412" t="s">
        <v>30</v>
      </c>
      <c r="J33" s="403" t="s">
        <v>3847</v>
      </c>
    </row>
    <row r="34" spans="1:14" x14ac:dyDescent="0.25">
      <c r="A34" s="410" t="s">
        <v>8</v>
      </c>
      <c r="B34" s="410" t="s">
        <v>379</v>
      </c>
      <c r="C34" s="6" t="s">
        <v>380</v>
      </c>
      <c r="D34" s="410" t="s">
        <v>379</v>
      </c>
      <c r="E34" s="410" t="s">
        <v>2317</v>
      </c>
      <c r="F34" s="421">
        <v>0</v>
      </c>
      <c r="G34" s="421">
        <v>1</v>
      </c>
      <c r="H34" s="421">
        <v>1</v>
      </c>
      <c r="I34" s="412" t="s">
        <v>30</v>
      </c>
      <c r="J34" s="403"/>
    </row>
    <row r="35" spans="1:14" x14ac:dyDescent="0.2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25">
      <c r="A36" s="408" t="s">
        <v>8</v>
      </c>
      <c r="B36" s="408" t="s">
        <v>266</v>
      </c>
      <c r="C36" s="6" t="s">
        <v>267</v>
      </c>
      <c r="D36" s="408" t="s">
        <v>266</v>
      </c>
      <c r="E36" s="410" t="s">
        <v>2316</v>
      </c>
      <c r="F36" s="418">
        <v>0</v>
      </c>
      <c r="G36" s="418">
        <v>0.6</v>
      </c>
      <c r="H36" s="418">
        <v>0.01</v>
      </c>
      <c r="I36" s="392" t="s">
        <v>271</v>
      </c>
      <c r="J36" s="403" t="s">
        <v>3340</v>
      </c>
      <c r="K36" s="392" t="s">
        <v>2272</v>
      </c>
      <c r="L36" s="392" t="s">
        <v>272</v>
      </c>
      <c r="M36" s="417" t="s">
        <v>3348</v>
      </c>
    </row>
    <row r="37" spans="1:14" x14ac:dyDescent="0.25">
      <c r="A37" s="408" t="s">
        <v>8</v>
      </c>
      <c r="B37" s="428" t="s">
        <v>2366</v>
      </c>
      <c r="C37" s="6" t="s">
        <v>2367</v>
      </c>
      <c r="D37" s="428" t="s">
        <v>2366</v>
      </c>
      <c r="E37" s="408" t="s">
        <v>2368</v>
      </c>
      <c r="F37" s="418">
        <v>0</v>
      </c>
      <c r="G37" s="418">
        <v>0.9</v>
      </c>
      <c r="H37" s="418">
        <v>0.01</v>
      </c>
      <c r="I37" s="392" t="s">
        <v>2369</v>
      </c>
      <c r="J37" s="403" t="s">
        <v>3341</v>
      </c>
      <c r="K37" s="392" t="s">
        <v>2427</v>
      </c>
      <c r="L37" s="392" t="s">
        <v>2426</v>
      </c>
    </row>
    <row r="38" spans="1:14" x14ac:dyDescent="0.25">
      <c r="A38" s="408" t="s">
        <v>8</v>
      </c>
      <c r="B38" s="408" t="s">
        <v>263</v>
      </c>
      <c r="C38" s="6" t="s">
        <v>298</v>
      </c>
      <c r="D38" s="408" t="s">
        <v>369</v>
      </c>
      <c r="E38" s="410" t="s">
        <v>2315</v>
      </c>
      <c r="F38" s="418">
        <v>0</v>
      </c>
      <c r="G38" s="418">
        <v>0.4</v>
      </c>
      <c r="H38" s="418">
        <v>0.01</v>
      </c>
      <c r="I38" s="392" t="s">
        <v>264</v>
      </c>
      <c r="J38" s="403" t="s">
        <v>3848</v>
      </c>
      <c r="K38" s="392" t="s">
        <v>2273</v>
      </c>
      <c r="L38" s="392" t="s">
        <v>265</v>
      </c>
      <c r="M38" s="419" t="s">
        <v>325</v>
      </c>
    </row>
    <row r="39" spans="1:14" x14ac:dyDescent="0.25">
      <c r="A39" s="408" t="s">
        <v>8</v>
      </c>
      <c r="B39" s="548" t="s">
        <v>2886</v>
      </c>
      <c r="C39" s="6" t="s">
        <v>2888</v>
      </c>
      <c r="D39" s="410" t="s">
        <v>2886</v>
      </c>
      <c r="E39" s="410" t="s">
        <v>2889</v>
      </c>
      <c r="F39" s="418">
        <v>0</v>
      </c>
      <c r="G39" s="418">
        <v>0.95</v>
      </c>
      <c r="H39" s="418">
        <v>0.01</v>
      </c>
      <c r="I39" s="392" t="s">
        <v>2890</v>
      </c>
      <c r="J39" s="565" t="s">
        <v>3861</v>
      </c>
      <c r="K39" s="412" t="s">
        <v>224</v>
      </c>
      <c r="L39" s="392"/>
      <c r="M39" s="417" t="s">
        <v>3864</v>
      </c>
    </row>
    <row r="40" spans="1:14" x14ac:dyDescent="0.25">
      <c r="A40" s="410" t="s">
        <v>8</v>
      </c>
      <c r="B40" s="548" t="s">
        <v>18</v>
      </c>
      <c r="C40" s="6" t="s">
        <v>133</v>
      </c>
      <c r="D40" s="410" t="s">
        <v>18</v>
      </c>
      <c r="E40" s="410" t="s">
        <v>2887</v>
      </c>
      <c r="F40" s="424">
        <v>0</v>
      </c>
      <c r="G40" s="424">
        <v>60</v>
      </c>
      <c r="H40" s="424">
        <v>1</v>
      </c>
      <c r="I40" s="429" t="str">
        <f>UnitControlCenter!$B$45</f>
        <v>$/MWh</v>
      </c>
      <c r="J40" s="565" t="s">
        <v>3862</v>
      </c>
      <c r="K40" s="412" t="s">
        <v>224</v>
      </c>
      <c r="L40" s="392" t="s">
        <v>225</v>
      </c>
      <c r="M40" s="417" t="s">
        <v>157</v>
      </c>
    </row>
    <row r="41" spans="1:14" x14ac:dyDescent="0.25">
      <c r="A41" s="410" t="s">
        <v>9</v>
      </c>
      <c r="B41" s="410" t="s">
        <v>3367</v>
      </c>
      <c r="C41" s="6" t="s">
        <v>3330</v>
      </c>
      <c r="D41" s="410" t="s">
        <v>3367</v>
      </c>
      <c r="E41" s="410" t="s">
        <v>3331</v>
      </c>
      <c r="F41" s="418">
        <v>0</v>
      </c>
      <c r="G41" s="418">
        <v>0.5</v>
      </c>
      <c r="H41" s="418">
        <v>0.01</v>
      </c>
      <c r="I41" s="392" t="s">
        <v>3329</v>
      </c>
      <c r="J41" s="594" t="s">
        <v>3368</v>
      </c>
    </row>
    <row r="42" spans="1:14" x14ac:dyDescent="0.2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2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25">
      <c r="A44" s="410" t="s">
        <v>9</v>
      </c>
      <c r="B44" s="410" t="s">
        <v>25</v>
      </c>
      <c r="C44" s="6" t="s">
        <v>299</v>
      </c>
      <c r="D44" s="410" t="s">
        <v>25</v>
      </c>
      <c r="E44" s="410" t="s">
        <v>2313</v>
      </c>
      <c r="F44" s="415">
        <v>0</v>
      </c>
      <c r="G44" s="416">
        <v>1</v>
      </c>
      <c r="H44" s="416">
        <v>0.01</v>
      </c>
      <c r="I44" s="412" t="s">
        <v>34</v>
      </c>
      <c r="J44" s="403" t="s">
        <v>3865</v>
      </c>
      <c r="K44" s="412" t="s">
        <v>228</v>
      </c>
      <c r="L44" s="392" t="s">
        <v>229</v>
      </c>
      <c r="M44" s="417" t="s">
        <v>158</v>
      </c>
    </row>
    <row r="45" spans="1:14" x14ac:dyDescent="0.25">
      <c r="A45" s="410" t="s">
        <v>9</v>
      </c>
      <c r="B45" s="410" t="s">
        <v>23</v>
      </c>
      <c r="C45" s="6" t="s">
        <v>59</v>
      </c>
      <c r="D45" s="410" t="s">
        <v>23</v>
      </c>
      <c r="E45" s="410" t="s">
        <v>2312</v>
      </c>
      <c r="F45" s="415">
        <v>0</v>
      </c>
      <c r="G45" s="416">
        <v>1</v>
      </c>
      <c r="H45" s="416">
        <v>0.01</v>
      </c>
      <c r="I45" s="412" t="s">
        <v>34</v>
      </c>
      <c r="J45" s="403" t="s">
        <v>3866</v>
      </c>
      <c r="K45" s="412" t="s">
        <v>230</v>
      </c>
      <c r="L45" s="392" t="s">
        <v>231</v>
      </c>
      <c r="M45" s="417" t="s">
        <v>158</v>
      </c>
    </row>
    <row r="46" spans="1:14" x14ac:dyDescent="0.2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25">
      <c r="A47" s="410" t="s">
        <v>9</v>
      </c>
      <c r="B47" s="410" t="s">
        <v>24</v>
      </c>
      <c r="C47" s="6" t="s">
        <v>301</v>
      </c>
      <c r="D47" s="410" t="s">
        <v>24</v>
      </c>
      <c r="E47" s="410" t="s">
        <v>2310</v>
      </c>
      <c r="F47" s="415">
        <v>0</v>
      </c>
      <c r="G47" s="416">
        <v>1</v>
      </c>
      <c r="H47" s="416">
        <v>0.01</v>
      </c>
      <c r="I47" s="412" t="s">
        <v>34</v>
      </c>
      <c r="J47" s="403" t="s">
        <v>3867</v>
      </c>
      <c r="K47" s="412" t="s">
        <v>234</v>
      </c>
      <c r="L47" s="392" t="s">
        <v>235</v>
      </c>
      <c r="M47" s="417" t="s">
        <v>158</v>
      </c>
    </row>
    <row r="48" spans="1:14" x14ac:dyDescent="0.2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25">
      <c r="A49" s="408" t="s">
        <v>9</v>
      </c>
      <c r="B49" s="408" t="s">
        <v>2873</v>
      </c>
      <c r="C49" s="6" t="s">
        <v>2876</v>
      </c>
      <c r="D49" s="408" t="s">
        <v>2880</v>
      </c>
      <c r="E49" s="408" t="s">
        <v>2881</v>
      </c>
      <c r="F49" s="411">
        <v>0</v>
      </c>
      <c r="G49" s="418">
        <v>1</v>
      </c>
      <c r="H49" s="418">
        <v>0.01</v>
      </c>
      <c r="I49" s="392" t="s">
        <v>34</v>
      </c>
      <c r="J49" s="403" t="s">
        <v>3868</v>
      </c>
      <c r="K49" s="392" t="s">
        <v>2288</v>
      </c>
      <c r="L49" s="392" t="s">
        <v>2289</v>
      </c>
      <c r="M49" s="419" t="s">
        <v>158</v>
      </c>
    </row>
    <row r="50" spans="1:14" x14ac:dyDescent="0.25">
      <c r="A50" s="408" t="s">
        <v>9</v>
      </c>
      <c r="B50" s="408" t="s">
        <v>2874</v>
      </c>
      <c r="C50" s="6" t="s">
        <v>2877</v>
      </c>
      <c r="D50" s="408" t="s">
        <v>2880</v>
      </c>
      <c r="E50" s="408" t="s">
        <v>2882</v>
      </c>
      <c r="F50" s="411">
        <v>0</v>
      </c>
      <c r="G50" s="418">
        <v>1</v>
      </c>
      <c r="H50" s="418">
        <v>0.01</v>
      </c>
      <c r="I50" s="392" t="s">
        <v>34</v>
      </c>
      <c r="J50" s="403" t="s">
        <v>3869</v>
      </c>
      <c r="K50" s="392" t="s">
        <v>2288</v>
      </c>
      <c r="L50" s="392" t="s">
        <v>2289</v>
      </c>
      <c r="M50" s="419"/>
    </row>
    <row r="51" spans="1:14" x14ac:dyDescent="0.25">
      <c r="A51" s="408" t="s">
        <v>9</v>
      </c>
      <c r="B51" s="408" t="s">
        <v>2875</v>
      </c>
      <c r="C51" s="6" t="s">
        <v>2878</v>
      </c>
      <c r="D51" s="408" t="s">
        <v>2880</v>
      </c>
      <c r="E51" s="408" t="s">
        <v>2883</v>
      </c>
      <c r="F51" s="411">
        <v>0</v>
      </c>
      <c r="G51" s="418">
        <v>1</v>
      </c>
      <c r="H51" s="418">
        <v>0.01</v>
      </c>
      <c r="I51" s="392" t="s">
        <v>34</v>
      </c>
      <c r="J51" s="403" t="s">
        <v>3870</v>
      </c>
      <c r="K51" s="392" t="s">
        <v>2288</v>
      </c>
      <c r="L51" s="392" t="s">
        <v>2289</v>
      </c>
      <c r="M51" s="419"/>
    </row>
    <row r="52" spans="1:14" x14ac:dyDescent="0.25">
      <c r="A52" s="408" t="s">
        <v>9</v>
      </c>
      <c r="B52" s="408" t="s">
        <v>2885</v>
      </c>
      <c r="C52" s="6" t="s">
        <v>2879</v>
      </c>
      <c r="D52" s="408" t="s">
        <v>2880</v>
      </c>
      <c r="E52" s="408" t="s">
        <v>2884</v>
      </c>
      <c r="F52" s="411">
        <v>0</v>
      </c>
      <c r="G52" s="418">
        <v>1</v>
      </c>
      <c r="H52" s="418">
        <v>0.01</v>
      </c>
      <c r="I52" s="392" t="s">
        <v>34</v>
      </c>
      <c r="J52" s="403" t="s">
        <v>3871</v>
      </c>
      <c r="K52" s="392" t="s">
        <v>2288</v>
      </c>
      <c r="L52" s="392" t="s">
        <v>2289</v>
      </c>
      <c r="M52" s="419"/>
    </row>
    <row r="53" spans="1:14" x14ac:dyDescent="0.25">
      <c r="A53" s="410" t="s">
        <v>9</v>
      </c>
      <c r="B53" s="410" t="s">
        <v>2489</v>
      </c>
      <c r="C53" s="6" t="s">
        <v>2488</v>
      </c>
      <c r="D53" s="410" t="s">
        <v>2489</v>
      </c>
      <c r="E53" s="410" t="s">
        <v>2491</v>
      </c>
      <c r="F53" s="415">
        <v>0</v>
      </c>
      <c r="G53" s="416">
        <v>1</v>
      </c>
      <c r="H53" s="416">
        <v>0.01</v>
      </c>
      <c r="I53" s="412" t="s">
        <v>2492</v>
      </c>
      <c r="J53" s="403" t="s">
        <v>3342</v>
      </c>
      <c r="K53" s="412"/>
      <c r="L53" s="392" t="s">
        <v>2791</v>
      </c>
      <c r="M53" s="417" t="s">
        <v>3347</v>
      </c>
    </row>
    <row r="54" spans="1:14" x14ac:dyDescent="0.25">
      <c r="A54" s="410" t="s">
        <v>9</v>
      </c>
      <c r="B54" s="410" t="s">
        <v>22</v>
      </c>
      <c r="C54" s="6" t="s">
        <v>302</v>
      </c>
      <c r="D54" s="414" t="s">
        <v>370</v>
      </c>
      <c r="E54" s="410" t="s">
        <v>2309</v>
      </c>
      <c r="F54" s="415">
        <v>0</v>
      </c>
      <c r="G54" s="416">
        <v>1</v>
      </c>
      <c r="H54" s="416">
        <v>0.01</v>
      </c>
      <c r="I54" s="412" t="s">
        <v>34</v>
      </c>
      <c r="J54" s="403" t="s">
        <v>3872</v>
      </c>
      <c r="K54" s="412" t="s">
        <v>237</v>
      </c>
      <c r="L54" s="392" t="s">
        <v>238</v>
      </c>
      <c r="M54" s="417"/>
    </row>
    <row r="55" spans="1:14" x14ac:dyDescent="0.25">
      <c r="A55" s="410" t="s">
        <v>9</v>
      </c>
      <c r="B55" s="410" t="s">
        <v>20</v>
      </c>
      <c r="C55" s="6" t="s">
        <v>303</v>
      </c>
      <c r="D55" s="414" t="s">
        <v>370</v>
      </c>
      <c r="E55" s="410" t="s">
        <v>2308</v>
      </c>
      <c r="F55" s="415">
        <v>0</v>
      </c>
      <c r="G55" s="416">
        <v>1</v>
      </c>
      <c r="H55" s="416">
        <v>0.01</v>
      </c>
      <c r="I55" s="412" t="s">
        <v>34</v>
      </c>
      <c r="J55" s="403" t="s">
        <v>3343</v>
      </c>
      <c r="K55" s="412" t="s">
        <v>239</v>
      </c>
      <c r="L55" s="392" t="s">
        <v>240</v>
      </c>
      <c r="M55" s="417"/>
    </row>
    <row r="56" spans="1:14" x14ac:dyDescent="0.25">
      <c r="A56" s="410" t="s">
        <v>9</v>
      </c>
      <c r="B56" s="410" t="s">
        <v>3375</v>
      </c>
      <c r="C56" s="6" t="s">
        <v>3376</v>
      </c>
      <c r="D56" s="410" t="s">
        <v>3375</v>
      </c>
      <c r="E56" s="410" t="s">
        <v>3377</v>
      </c>
      <c r="F56" s="415">
        <v>0</v>
      </c>
      <c r="G56" s="416">
        <v>1</v>
      </c>
      <c r="H56" s="416">
        <v>0.01</v>
      </c>
      <c r="I56" s="412" t="s">
        <v>34</v>
      </c>
      <c r="J56" s="555" t="s">
        <v>3378</v>
      </c>
      <c r="K56" s="412"/>
      <c r="L56" s="392"/>
      <c r="M56" s="417"/>
    </row>
    <row r="57" spans="1:14" x14ac:dyDescent="0.25">
      <c r="A57" s="410" t="s">
        <v>9</v>
      </c>
      <c r="B57" s="410" t="s">
        <v>2550</v>
      </c>
      <c r="C57" s="6" t="s">
        <v>2551</v>
      </c>
      <c r="D57" s="410" t="s">
        <v>3921</v>
      </c>
      <c r="E57" s="410" t="s">
        <v>2552</v>
      </c>
      <c r="F57" s="415">
        <v>0</v>
      </c>
      <c r="G57" s="416">
        <v>1</v>
      </c>
      <c r="H57" s="416">
        <v>0.01</v>
      </c>
      <c r="I57" s="412" t="s">
        <v>2553</v>
      </c>
      <c r="J57" s="565" t="s">
        <v>3893</v>
      </c>
      <c r="K57" s="412"/>
      <c r="L57" s="392" t="s">
        <v>2792</v>
      </c>
      <c r="M57" s="417" t="s">
        <v>158</v>
      </c>
    </row>
    <row r="58" spans="1:14" x14ac:dyDescent="0.25">
      <c r="A58" s="410" t="s">
        <v>137</v>
      </c>
      <c r="B58" s="548" t="s">
        <v>139</v>
      </c>
      <c r="C58" s="6" t="s">
        <v>453</v>
      </c>
      <c r="D58" s="410" t="s">
        <v>139</v>
      </c>
      <c r="E58" s="410" t="s">
        <v>2307</v>
      </c>
      <c r="F58" s="415">
        <v>0</v>
      </c>
      <c r="G58" s="416">
        <v>1</v>
      </c>
      <c r="H58" s="416">
        <v>0.01</v>
      </c>
      <c r="I58" s="412" t="s">
        <v>34</v>
      </c>
      <c r="J58" s="565" t="s">
        <v>3873</v>
      </c>
      <c r="K58" s="412" t="s">
        <v>241</v>
      </c>
      <c r="L58" s="392" t="s">
        <v>242</v>
      </c>
      <c r="M58" s="417" t="s">
        <v>158</v>
      </c>
      <c r="N58" s="412" t="s">
        <v>191</v>
      </c>
    </row>
    <row r="59" spans="1:14" x14ac:dyDescent="0.25">
      <c r="A59" s="410" t="s">
        <v>137</v>
      </c>
      <c r="B59" s="410" t="s">
        <v>273</v>
      </c>
      <c r="C59" s="6" t="s">
        <v>462</v>
      </c>
      <c r="D59" s="410" t="s">
        <v>273</v>
      </c>
      <c r="E59" s="410" t="s">
        <v>2306</v>
      </c>
      <c r="F59" s="415">
        <v>0</v>
      </c>
      <c r="G59" s="416">
        <v>1</v>
      </c>
      <c r="H59" s="416">
        <v>0.01</v>
      </c>
      <c r="I59" s="412" t="s">
        <v>34</v>
      </c>
      <c r="J59" s="403" t="s">
        <v>3874</v>
      </c>
      <c r="K59" s="412" t="s">
        <v>333</v>
      </c>
      <c r="L59" s="392" t="s">
        <v>334</v>
      </c>
      <c r="M59" s="417"/>
      <c r="N59" s="412"/>
    </row>
    <row r="60" spans="1:14" x14ac:dyDescent="0.2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2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25">
      <c r="A62" s="410" t="s">
        <v>137</v>
      </c>
      <c r="B62" s="410" t="s">
        <v>2870</v>
      </c>
      <c r="C62" s="6" t="s">
        <v>2871</v>
      </c>
      <c r="D62" s="410" t="s">
        <v>2870</v>
      </c>
      <c r="E62" s="410" t="s">
        <v>2872</v>
      </c>
      <c r="F62" s="415">
        <v>0</v>
      </c>
      <c r="G62" s="416">
        <v>1</v>
      </c>
      <c r="H62" s="416">
        <v>0.01</v>
      </c>
      <c r="I62" s="412" t="s">
        <v>34</v>
      </c>
      <c r="J62" s="403" t="s">
        <v>3875</v>
      </c>
      <c r="K62" s="412" t="s">
        <v>245</v>
      </c>
      <c r="L62" s="392" t="s">
        <v>246</v>
      </c>
      <c r="M62" s="417" t="s">
        <v>158</v>
      </c>
      <c r="N62" s="412"/>
    </row>
    <row r="63" spans="1:14" x14ac:dyDescent="0.25">
      <c r="A63" s="410" t="s">
        <v>137</v>
      </c>
      <c r="B63" s="410" t="s">
        <v>140</v>
      </c>
      <c r="C63" s="6" t="s">
        <v>455</v>
      </c>
      <c r="D63" s="410" t="s">
        <v>140</v>
      </c>
      <c r="E63" s="410" t="s">
        <v>2303</v>
      </c>
      <c r="F63" s="415">
        <v>0</v>
      </c>
      <c r="G63" s="416">
        <v>1</v>
      </c>
      <c r="H63" s="416">
        <v>0.01</v>
      </c>
      <c r="I63" s="412" t="s">
        <v>34</v>
      </c>
      <c r="J63" s="403" t="s">
        <v>3876</v>
      </c>
      <c r="K63" s="412" t="s">
        <v>247</v>
      </c>
      <c r="L63" s="392" t="s">
        <v>248</v>
      </c>
      <c r="M63" s="417" t="s">
        <v>158</v>
      </c>
      <c r="N63" s="412"/>
    </row>
    <row r="64" spans="1:14" x14ac:dyDescent="0.25">
      <c r="A64" s="410" t="s">
        <v>137</v>
      </c>
      <c r="B64" s="410" t="s">
        <v>138</v>
      </c>
      <c r="C64" s="6" t="s">
        <v>2903</v>
      </c>
      <c r="D64" s="410" t="s">
        <v>138</v>
      </c>
      <c r="E64" s="410" t="s">
        <v>2302</v>
      </c>
      <c r="F64" s="415">
        <v>0</v>
      </c>
      <c r="G64" s="416">
        <v>1</v>
      </c>
      <c r="H64" s="416">
        <v>0.01</v>
      </c>
      <c r="I64" s="412" t="s">
        <v>34</v>
      </c>
      <c r="J64" s="565" t="s">
        <v>3877</v>
      </c>
      <c r="K64" s="412" t="s">
        <v>249</v>
      </c>
      <c r="L64" s="392" t="s">
        <v>250</v>
      </c>
      <c r="M64" s="417" t="s">
        <v>158</v>
      </c>
      <c r="N64" s="412"/>
    </row>
    <row r="65" spans="1:14" x14ac:dyDescent="0.2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25">
      <c r="A66" s="410" t="s">
        <v>137</v>
      </c>
      <c r="B66" s="410" t="s">
        <v>2493</v>
      </c>
      <c r="C66" s="6" t="s">
        <v>2494</v>
      </c>
      <c r="D66" s="410" t="s">
        <v>2493</v>
      </c>
      <c r="E66" s="410" t="s">
        <v>2495</v>
      </c>
      <c r="F66" s="415">
        <v>0</v>
      </c>
      <c r="G66" s="416">
        <v>1</v>
      </c>
      <c r="H66" s="416">
        <v>0.01</v>
      </c>
      <c r="I66" s="412" t="s">
        <v>2496</v>
      </c>
      <c r="J66" s="403" t="s">
        <v>3878</v>
      </c>
      <c r="K66" s="412"/>
      <c r="L66" s="392" t="s">
        <v>2793</v>
      </c>
      <c r="M66" s="407" t="s">
        <v>2497</v>
      </c>
      <c r="N66" s="412"/>
    </row>
    <row r="67" spans="1:14" x14ac:dyDescent="0.25">
      <c r="A67" s="408" t="s">
        <v>2536</v>
      </c>
      <c r="B67" s="408" t="s">
        <v>2540</v>
      </c>
      <c r="C67" s="6" t="s">
        <v>304</v>
      </c>
      <c r="D67" s="408" t="s">
        <v>2539</v>
      </c>
      <c r="E67" s="410" t="s">
        <v>2300</v>
      </c>
      <c r="F67" s="418">
        <v>0</v>
      </c>
      <c r="G67" s="418">
        <v>1</v>
      </c>
      <c r="H67" s="418">
        <v>0.01</v>
      </c>
      <c r="I67" s="392" t="s">
        <v>58</v>
      </c>
      <c r="J67" s="403" t="s">
        <v>3879</v>
      </c>
      <c r="K67" s="392" t="s">
        <v>255</v>
      </c>
      <c r="L67" s="392" t="s">
        <v>256</v>
      </c>
      <c r="M67" s="417" t="s">
        <v>158</v>
      </c>
      <c r="N67" s="392"/>
    </row>
    <row r="68" spans="1:14" x14ac:dyDescent="0.25">
      <c r="A68" s="408" t="s">
        <v>2536</v>
      </c>
      <c r="B68" s="408" t="s">
        <v>2834</v>
      </c>
      <c r="C68" s="6" t="s">
        <v>2833</v>
      </c>
      <c r="D68" s="408" t="s">
        <v>371</v>
      </c>
      <c r="E68" s="410" t="s">
        <v>2831</v>
      </c>
      <c r="F68" s="418">
        <v>0</v>
      </c>
      <c r="G68" s="418">
        <v>1</v>
      </c>
      <c r="H68" s="418">
        <v>0.01</v>
      </c>
      <c r="I68" s="412" t="s">
        <v>2832</v>
      </c>
      <c r="J68" s="403" t="s">
        <v>3880</v>
      </c>
      <c r="K68" s="392" t="s">
        <v>364</v>
      </c>
      <c r="L68" s="392" t="s">
        <v>2794</v>
      </c>
      <c r="M68" s="417" t="s">
        <v>158</v>
      </c>
      <c r="N68" s="392"/>
    </row>
    <row r="69" spans="1:14" x14ac:dyDescent="0.2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25">
      <c r="A70" s="410" t="s">
        <v>10</v>
      </c>
      <c r="B70" s="410" t="s">
        <v>3266</v>
      </c>
      <c r="C70" s="6" t="s">
        <v>2463</v>
      </c>
      <c r="D70" s="410" t="s">
        <v>3266</v>
      </c>
      <c r="E70" s="410" t="s">
        <v>2299</v>
      </c>
      <c r="F70" s="421">
        <v>0</v>
      </c>
      <c r="G70" s="421">
        <v>300</v>
      </c>
      <c r="H70" s="421">
        <v>5</v>
      </c>
      <c r="I70" s="426" t="str">
        <f>UnitControlCenter!$B$44</f>
        <v>$/metric ton CO2e</v>
      </c>
      <c r="J70" s="403" t="s">
        <v>3881</v>
      </c>
      <c r="K70" s="412" t="s">
        <v>253</v>
      </c>
      <c r="L70" s="392" t="s">
        <v>254</v>
      </c>
      <c r="M70" s="419" t="s">
        <v>2437</v>
      </c>
      <c r="N70" s="392" t="s">
        <v>419</v>
      </c>
    </row>
    <row r="71" spans="1:14" x14ac:dyDescent="0.25">
      <c r="A71" s="410" t="s">
        <v>10</v>
      </c>
      <c r="B71" s="410" t="s">
        <v>26</v>
      </c>
      <c r="C71" s="6" t="s">
        <v>144</v>
      </c>
      <c r="D71" s="410" t="s">
        <v>26</v>
      </c>
      <c r="E71" s="410" t="s">
        <v>2298</v>
      </c>
      <c r="F71" s="418">
        <v>0</v>
      </c>
      <c r="G71" s="418">
        <v>1</v>
      </c>
      <c r="H71" s="418">
        <v>0.01</v>
      </c>
      <c r="I71" s="412" t="s">
        <v>146</v>
      </c>
      <c r="J71" s="403" t="s">
        <v>3344</v>
      </c>
      <c r="K71" s="392" t="s">
        <v>257</v>
      </c>
      <c r="L71" s="392" t="s">
        <v>258</v>
      </c>
      <c r="M71" s="417" t="s">
        <v>158</v>
      </c>
    </row>
    <row r="72" spans="1:14" x14ac:dyDescent="0.25">
      <c r="A72" s="408" t="s">
        <v>10</v>
      </c>
      <c r="B72" s="408" t="s">
        <v>2498</v>
      </c>
      <c r="C72" s="6" t="s">
        <v>2500</v>
      </c>
      <c r="D72" s="408" t="s">
        <v>2501</v>
      </c>
      <c r="E72" s="408" t="s">
        <v>2503</v>
      </c>
      <c r="F72" s="421">
        <v>0</v>
      </c>
      <c r="G72" s="421">
        <v>1</v>
      </c>
      <c r="H72" s="421">
        <v>1</v>
      </c>
      <c r="I72" s="412" t="s">
        <v>30</v>
      </c>
      <c r="J72" s="403"/>
    </row>
    <row r="73" spans="1:14" x14ac:dyDescent="0.25">
      <c r="A73" s="408" t="s">
        <v>10</v>
      </c>
      <c r="B73" s="408" t="s">
        <v>3863</v>
      </c>
      <c r="C73" s="6" t="s">
        <v>2499</v>
      </c>
      <c r="D73" s="408" t="s">
        <v>2650</v>
      </c>
      <c r="E73" s="408" t="s">
        <v>2502</v>
      </c>
      <c r="F73" s="421">
        <v>0</v>
      </c>
      <c r="G73" s="421">
        <v>1</v>
      </c>
      <c r="H73" s="421">
        <v>1</v>
      </c>
      <c r="I73" s="412" t="s">
        <v>30</v>
      </c>
      <c r="J73" s="403" t="s">
        <v>3097</v>
      </c>
      <c r="K73" s="412" t="s">
        <v>253</v>
      </c>
      <c r="L73" s="392" t="s">
        <v>254</v>
      </c>
    </row>
    <row r="74" spans="1:14" x14ac:dyDescent="0.25">
      <c r="A74" s="408" t="s">
        <v>10</v>
      </c>
      <c r="B74" s="408" t="s">
        <v>2808</v>
      </c>
      <c r="C74" s="6" t="s">
        <v>2807</v>
      </c>
      <c r="D74" s="408" t="s">
        <v>2808</v>
      </c>
      <c r="E74" s="410" t="s">
        <v>2809</v>
      </c>
      <c r="F74" s="421">
        <v>0</v>
      </c>
      <c r="G74" s="421">
        <v>1</v>
      </c>
      <c r="H74" s="421">
        <v>1</v>
      </c>
      <c r="I74" s="412" t="s">
        <v>30</v>
      </c>
      <c r="J74" s="403"/>
    </row>
    <row r="75" spans="1:14" x14ac:dyDescent="0.25">
      <c r="A75" s="408" t="s">
        <v>10</v>
      </c>
      <c r="B75" s="408" t="s">
        <v>2856</v>
      </c>
      <c r="C75" s="6" t="s">
        <v>2856</v>
      </c>
      <c r="D75" s="408" t="s">
        <v>2856</v>
      </c>
      <c r="E75" s="408" t="s">
        <v>2857</v>
      </c>
      <c r="F75" s="418">
        <v>0</v>
      </c>
      <c r="G75" s="418">
        <v>1</v>
      </c>
      <c r="H75" s="418">
        <v>0.01</v>
      </c>
      <c r="I75" s="412" t="s">
        <v>2858</v>
      </c>
      <c r="J75" s="595" t="s">
        <v>3345</v>
      </c>
      <c r="K75" s="392" t="s">
        <v>3017</v>
      </c>
    </row>
    <row r="76" spans="1:14" x14ac:dyDescent="0.25">
      <c r="A76" s="410" t="s">
        <v>10</v>
      </c>
      <c r="B76" s="410" t="s">
        <v>3428</v>
      </c>
      <c r="C76" s="6" t="s">
        <v>3427</v>
      </c>
      <c r="D76" s="410" t="s">
        <v>3428</v>
      </c>
      <c r="E76" s="410" t="s">
        <v>2297</v>
      </c>
      <c r="F76" s="415">
        <v>-0.5</v>
      </c>
      <c r="G76" s="415">
        <v>0.5</v>
      </c>
      <c r="H76" s="418">
        <v>0.01</v>
      </c>
      <c r="I76" s="412" t="s">
        <v>147</v>
      </c>
      <c r="J76" s="403" t="s">
        <v>3429</v>
      </c>
      <c r="K76" s="392" t="s">
        <v>259</v>
      </c>
      <c r="L76" s="392" t="s">
        <v>260</v>
      </c>
      <c r="M76" s="419" t="s">
        <v>159</v>
      </c>
    </row>
    <row r="77" spans="1:14" x14ac:dyDescent="0.25">
      <c r="A77" s="410" t="s">
        <v>2751</v>
      </c>
      <c r="B77" s="426" t="s">
        <v>335</v>
      </c>
      <c r="C77" s="430" t="s">
        <v>305</v>
      </c>
      <c r="D77" s="410" t="s">
        <v>372</v>
      </c>
      <c r="E77" s="410" t="s">
        <v>2296</v>
      </c>
      <c r="F77" s="416">
        <v>0</v>
      </c>
      <c r="G77" s="416">
        <v>0.4</v>
      </c>
      <c r="H77" s="415">
        <v>0.01</v>
      </c>
      <c r="I77" s="412" t="s">
        <v>32</v>
      </c>
      <c r="J77" s="403" t="s">
        <v>3346</v>
      </c>
      <c r="K77" s="412" t="s">
        <v>261</v>
      </c>
      <c r="L77" s="392" t="s">
        <v>262</v>
      </c>
      <c r="M77" s="417"/>
    </row>
    <row r="78" spans="1:14" x14ac:dyDescent="0.25">
      <c r="A78" s="431" t="str">
        <f>A$77</f>
        <v>Research and Development</v>
      </c>
      <c r="B78" s="431" t="str">
        <f t="shared" ref="B78:B81" si="0">B$77</f>
        <v>Capital Cost Reduction</v>
      </c>
      <c r="C78" s="410" t="s">
        <v>306</v>
      </c>
      <c r="D78" s="431" t="str">
        <f t="shared" ref="D78:L81" si="1">D$77</f>
        <v>R&amp;D Capital Cost Reductions</v>
      </c>
      <c r="E78" s="6" t="s">
        <v>3359</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25">
      <c r="A79" s="431" t="str">
        <f t="shared" ref="A79:A81" si="2">A$77</f>
        <v>Research and Development</v>
      </c>
      <c r="B79" s="431" t="str">
        <f t="shared" si="0"/>
        <v>Capital Cost Reduction</v>
      </c>
      <c r="C79" s="410" t="s">
        <v>307</v>
      </c>
      <c r="D79" s="431" t="str">
        <f t="shared" si="1"/>
        <v>R&amp;D Capital Cost Reductions</v>
      </c>
      <c r="E79" s="6" t="s">
        <v>3360</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25">
      <c r="A80" s="431" t="str">
        <f t="shared" si="2"/>
        <v>Research and Development</v>
      </c>
      <c r="B80" s="431" t="str">
        <f t="shared" si="0"/>
        <v>Capital Cost Reduction</v>
      </c>
      <c r="C80" s="410" t="s">
        <v>308</v>
      </c>
      <c r="D80" s="431" t="str">
        <f t="shared" si="1"/>
        <v>R&amp;D Capital Cost Reductions</v>
      </c>
      <c r="E80" s="6" t="s">
        <v>3361</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25">
      <c r="A81" s="431" t="str">
        <f t="shared" si="2"/>
        <v>Research and Development</v>
      </c>
      <c r="B81" s="431" t="str">
        <f t="shared" si="0"/>
        <v>Capital Cost Reduction</v>
      </c>
      <c r="C81" s="408" t="s">
        <v>309</v>
      </c>
      <c r="D81" s="431" t="str">
        <f t="shared" si="1"/>
        <v>R&amp;D Capital Cost Reductions</v>
      </c>
      <c r="E81" s="6" t="s">
        <v>3362</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2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25">
      <c r="A83" s="410" t="s">
        <v>2751</v>
      </c>
      <c r="B83" s="426" t="s">
        <v>349</v>
      </c>
      <c r="C83" s="6" t="s">
        <v>310</v>
      </c>
      <c r="D83" s="410" t="s">
        <v>373</v>
      </c>
      <c r="E83" s="410" t="s">
        <v>2295</v>
      </c>
      <c r="F83" s="416">
        <v>0</v>
      </c>
      <c r="G83" s="416">
        <v>0.4</v>
      </c>
      <c r="H83" s="415">
        <v>0.01</v>
      </c>
      <c r="I83" s="412" t="s">
        <v>33</v>
      </c>
      <c r="J83" s="403" t="s">
        <v>3350</v>
      </c>
      <c r="K83" s="412" t="s">
        <v>261</v>
      </c>
      <c r="L83" s="392" t="s">
        <v>262</v>
      </c>
    </row>
    <row r="84" spans="1:13" x14ac:dyDescent="0.25">
      <c r="A84" s="433" t="str">
        <f>A$83</f>
        <v>Research and Development</v>
      </c>
      <c r="B84" s="433" t="str">
        <f>B$83</f>
        <v>Fuel Use Reduction</v>
      </c>
      <c r="C84" s="6" t="s">
        <v>311</v>
      </c>
      <c r="D84" s="304" t="str">
        <f t="shared" ref="D84:L87" si="3">D$83</f>
        <v>R&amp;D Fuel Use Reductions</v>
      </c>
      <c r="E84" s="6" t="s">
        <v>3363</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25">
      <c r="A85" s="433" t="str">
        <f t="shared" ref="A85:B87" si="4">A$83</f>
        <v>Research and Development</v>
      </c>
      <c r="B85" s="433" t="str">
        <f t="shared" si="4"/>
        <v>Fuel Use Reduction</v>
      </c>
      <c r="C85" s="6" t="s">
        <v>312</v>
      </c>
      <c r="D85" s="304" t="str">
        <f t="shared" si="3"/>
        <v>R&amp;D Fuel Use Reductions</v>
      </c>
      <c r="E85" s="6" t="s">
        <v>3364</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25">
      <c r="A86" s="433" t="str">
        <f t="shared" si="4"/>
        <v>Research and Development</v>
      </c>
      <c r="B86" s="433" t="str">
        <f t="shared" si="4"/>
        <v>Fuel Use Reduction</v>
      </c>
      <c r="C86" s="6" t="s">
        <v>313</v>
      </c>
      <c r="D86" s="304" t="str">
        <f t="shared" si="3"/>
        <v>R&amp;D Fuel Use Reductions</v>
      </c>
      <c r="E86" s="6" t="s">
        <v>3365</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25">
      <c r="A87" s="433" t="str">
        <f t="shared" si="4"/>
        <v>Research and Development</v>
      </c>
      <c r="B87" s="433" t="str">
        <f t="shared" si="4"/>
        <v>Fuel Use Reduction</v>
      </c>
      <c r="C87" s="6" t="s">
        <v>314</v>
      </c>
      <c r="D87" s="304" t="str">
        <f t="shared" si="3"/>
        <v>R&amp;D Fuel Use Reductions</v>
      </c>
      <c r="E87" s="6" t="s">
        <v>3366</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25">
      <c r="A88" s="6" t="s">
        <v>3054</v>
      </c>
      <c r="B88" s="6" t="s">
        <v>3055</v>
      </c>
      <c r="C88" s="6" t="s">
        <v>3062</v>
      </c>
      <c r="D88" s="426"/>
      <c r="E88" s="410" t="s">
        <v>3100</v>
      </c>
      <c r="F88" s="434">
        <v>0</v>
      </c>
      <c r="G88" s="6">
        <v>10</v>
      </c>
      <c r="H88" s="6">
        <v>1</v>
      </c>
      <c r="I88" s="6" t="s">
        <v>3030</v>
      </c>
      <c r="J88" s="403" t="s">
        <v>3351</v>
      </c>
      <c r="K88" s="6" t="s">
        <v>3031</v>
      </c>
    </row>
    <row r="89" spans="1:13" x14ac:dyDescent="0.2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2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2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2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2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2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2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2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25">
      <c r="A97" s="6" t="s">
        <v>2924</v>
      </c>
      <c r="B97" s="6" t="s">
        <v>2925</v>
      </c>
      <c r="C97" s="6" t="s">
        <v>2929</v>
      </c>
      <c r="D97" s="426"/>
      <c r="E97" s="6" t="s">
        <v>2926</v>
      </c>
      <c r="F97" s="13">
        <v>-0.08</v>
      </c>
      <c r="G97" s="13">
        <v>0.02</v>
      </c>
      <c r="H97" s="435">
        <v>1E-3</v>
      </c>
      <c r="I97" s="6" t="s">
        <v>2932</v>
      </c>
      <c r="J97" s="403" t="s">
        <v>3138</v>
      </c>
      <c r="L97" s="395"/>
      <c r="M97" s="436" t="s">
        <v>2927</v>
      </c>
    </row>
    <row r="98" spans="1:13" x14ac:dyDescent="0.25">
      <c r="A98" s="6" t="s">
        <v>2924</v>
      </c>
      <c r="B98" s="6" t="s">
        <v>3442</v>
      </c>
      <c r="C98" s="6" t="s">
        <v>3440</v>
      </c>
      <c r="D98" s="426"/>
      <c r="E98" s="426"/>
      <c r="F98" s="434">
        <v>0</v>
      </c>
      <c r="G98" s="6">
        <v>1</v>
      </c>
      <c r="H98" s="6">
        <v>1</v>
      </c>
      <c r="I98" s="412" t="s">
        <v>30</v>
      </c>
      <c r="J98" s="6"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38"/>
    <col min="2" max="2" width="12.140625" style="173" customWidth="1"/>
    <col min="3" max="3" width="16.5703125" style="173" customWidth="1"/>
    <col min="4" max="4" width="47.28515625" style="173" bestFit="1" customWidth="1"/>
    <col min="5" max="5" width="16.7109375" style="173" hidden="1" customWidth="1"/>
    <col min="6" max="6" width="23.85546875" style="173" hidden="1" customWidth="1"/>
    <col min="7" max="9" width="0" style="173" hidden="1" customWidth="1"/>
    <col min="10" max="10" width="21.42578125" style="173" bestFit="1" customWidth="1"/>
    <col min="11" max="11" width="97.28515625" style="173" customWidth="1"/>
    <col min="12" max="19" width="9.140625" style="173" customWidth="1"/>
    <col min="20" max="20" width="92.28515625" style="173" customWidth="1"/>
    <col min="21" max="16384" width="9.140625" style="173"/>
  </cols>
  <sheetData>
    <row r="1" spans="1:11" x14ac:dyDescent="0.25">
      <c r="A1" s="437" t="s">
        <v>3575</v>
      </c>
      <c r="B1" s="246"/>
      <c r="C1" s="246"/>
      <c r="D1" s="246"/>
      <c r="E1" s="246"/>
      <c r="F1" s="246"/>
      <c r="G1" s="246"/>
      <c r="H1" s="246"/>
      <c r="I1" s="246"/>
      <c r="J1" s="246"/>
      <c r="K1" s="246"/>
    </row>
    <row r="3" spans="1:11" x14ac:dyDescent="0.25">
      <c r="B3" s="439" t="s">
        <v>3</v>
      </c>
      <c r="C3" s="439" t="s">
        <v>0</v>
      </c>
      <c r="D3" s="439" t="s">
        <v>1</v>
      </c>
      <c r="E3" s="440" t="s">
        <v>365</v>
      </c>
      <c r="F3" s="439" t="s">
        <v>2294</v>
      </c>
      <c r="G3" s="441" t="s">
        <v>70</v>
      </c>
      <c r="H3" s="441" t="s">
        <v>71</v>
      </c>
      <c r="I3" s="441" t="s">
        <v>82</v>
      </c>
      <c r="J3" s="439" t="s">
        <v>29</v>
      </c>
      <c r="K3" s="442" t="s">
        <v>2</v>
      </c>
    </row>
    <row r="4" spans="1:11" ht="28.5" customHeight="1" x14ac:dyDescent="0.2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25">
      <c r="B20" s="439" t="s">
        <v>3</v>
      </c>
      <c r="C20" s="439" t="s">
        <v>0</v>
      </c>
      <c r="D20" s="439" t="s">
        <v>1</v>
      </c>
      <c r="E20" s="439" t="s">
        <v>36</v>
      </c>
      <c r="F20" s="439" t="s">
        <v>37</v>
      </c>
      <c r="G20" s="439" t="s">
        <v>83</v>
      </c>
      <c r="H20" s="439" t="s">
        <v>84</v>
      </c>
      <c r="I20" s="439" t="s">
        <v>481</v>
      </c>
      <c r="J20" s="439" t="s">
        <v>69</v>
      </c>
      <c r="K20" s="439" t="s">
        <v>3576</v>
      </c>
      <c r="L20" s="439"/>
      <c r="M20" s="439" t="s">
        <v>3577</v>
      </c>
      <c r="N20" s="439" t="s">
        <v>3578</v>
      </c>
      <c r="O20" s="439" t="s">
        <v>3579</v>
      </c>
      <c r="P20" s="439" t="s">
        <v>3580</v>
      </c>
      <c r="Q20" s="439" t="s">
        <v>3581</v>
      </c>
      <c r="R20" s="439"/>
      <c r="S20" s="439" t="s">
        <v>3582</v>
      </c>
      <c r="T20" s="439"/>
      <c r="U20" s="439"/>
    </row>
    <row r="21" spans="1:21" ht="27.75" customHeight="1" x14ac:dyDescent="0.25">
      <c r="A21" s="438">
        <v>1</v>
      </c>
      <c r="B21" s="449" t="s">
        <v>4</v>
      </c>
      <c r="C21" s="449" t="s">
        <v>3583</v>
      </c>
      <c r="D21" s="449" t="str">
        <f>D22</f>
        <v>Additional Minimum Required EV Sales Percentage</v>
      </c>
      <c r="E21" s="449"/>
      <c r="F21" s="449"/>
      <c r="G21" s="449"/>
      <c r="H21" s="449"/>
      <c r="I21" s="449"/>
      <c r="J21" s="449"/>
      <c r="K21" s="449"/>
      <c r="L21" s="450"/>
      <c r="M21" s="451" t="s">
        <v>3584</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3585</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2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3584</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3585</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25">
      <c r="B23" s="461" t="s">
        <v>4</v>
      </c>
      <c r="C23" s="461" t="s">
        <v>3142</v>
      </c>
      <c r="D23" s="461" t="s">
        <v>489</v>
      </c>
      <c r="E23" s="443" t="s">
        <v>43</v>
      </c>
      <c r="F23" s="443" t="s">
        <v>38</v>
      </c>
      <c r="G23" s="443" t="s">
        <v>86</v>
      </c>
      <c r="H23" s="443" t="s">
        <v>38</v>
      </c>
      <c r="I23" s="454"/>
      <c r="J23" s="462" t="s">
        <v>44</v>
      </c>
      <c r="K23" s="463" t="s">
        <v>3586</v>
      </c>
      <c r="L23" s="456"/>
      <c r="M23" s="457" t="s">
        <v>3584</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3585</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25">
      <c r="B24" s="461" t="s">
        <v>4</v>
      </c>
      <c r="C24" s="461" t="s">
        <v>3142</v>
      </c>
      <c r="D24" s="461" t="s">
        <v>489</v>
      </c>
      <c r="E24" s="443" t="s">
        <v>46</v>
      </c>
      <c r="F24" s="443" t="s">
        <v>39</v>
      </c>
      <c r="G24" s="443" t="s">
        <v>85</v>
      </c>
      <c r="H24" s="443" t="s">
        <v>39</v>
      </c>
      <c r="I24" s="454"/>
      <c r="J24" s="446" t="s">
        <v>44</v>
      </c>
      <c r="K24" s="463" t="s">
        <v>3587</v>
      </c>
      <c r="L24" s="456"/>
      <c r="M24" s="457" t="s">
        <v>3584</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3585</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25">
      <c r="B25" s="461" t="s">
        <v>4</v>
      </c>
      <c r="C25" s="461" t="s">
        <v>3142</v>
      </c>
      <c r="D25" s="461" t="s">
        <v>489</v>
      </c>
      <c r="E25" s="443" t="s">
        <v>43</v>
      </c>
      <c r="F25" s="443" t="s">
        <v>39</v>
      </c>
      <c r="G25" s="443" t="s">
        <v>86</v>
      </c>
      <c r="H25" s="443" t="s">
        <v>39</v>
      </c>
      <c r="I25" s="454"/>
      <c r="J25" s="446" t="s">
        <v>44</v>
      </c>
      <c r="K25" s="463" t="s">
        <v>3586</v>
      </c>
      <c r="L25" s="456"/>
      <c r="M25" s="457" t="s">
        <v>3584</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3585</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25">
      <c r="B26" s="461" t="s">
        <v>4</v>
      </c>
      <c r="C26" s="461" t="s">
        <v>3142</v>
      </c>
      <c r="D26" s="461" t="s">
        <v>489</v>
      </c>
      <c r="E26" s="443" t="s">
        <v>46</v>
      </c>
      <c r="F26" s="443" t="s">
        <v>40</v>
      </c>
      <c r="G26" s="443" t="s">
        <v>85</v>
      </c>
      <c r="H26" s="443" t="s">
        <v>3588</v>
      </c>
      <c r="I26" s="454"/>
      <c r="J26" s="446" t="s">
        <v>44</v>
      </c>
      <c r="K26" s="463" t="s">
        <v>3589</v>
      </c>
      <c r="L26" s="456"/>
      <c r="M26" s="457" t="s">
        <v>3584</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3585</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25">
      <c r="B27" s="461" t="s">
        <v>4</v>
      </c>
      <c r="C27" s="461" t="s">
        <v>3142</v>
      </c>
      <c r="D27" s="461" t="s">
        <v>489</v>
      </c>
      <c r="E27" s="443" t="s">
        <v>43</v>
      </c>
      <c r="F27" s="443" t="s">
        <v>40</v>
      </c>
      <c r="G27" s="443" t="s">
        <v>86</v>
      </c>
      <c r="H27" s="443" t="s">
        <v>3588</v>
      </c>
      <c r="I27" s="454"/>
      <c r="J27" s="446" t="s">
        <v>44</v>
      </c>
      <c r="K27" s="463" t="s">
        <v>3589</v>
      </c>
      <c r="L27" s="456"/>
      <c r="M27" s="457" t="s">
        <v>3584</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3585</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2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3584</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3585</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2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3584</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3585</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25">
      <c r="B30" s="461" t="s">
        <v>4</v>
      </c>
      <c r="C30" s="461" t="s">
        <v>3142</v>
      </c>
      <c r="D30" s="461" t="s">
        <v>489</v>
      </c>
      <c r="E30" s="443" t="s">
        <v>46</v>
      </c>
      <c r="F30" s="443" t="s">
        <v>42</v>
      </c>
      <c r="G30" s="443" t="s">
        <v>85</v>
      </c>
      <c r="H30" s="443" t="s">
        <v>3590</v>
      </c>
      <c r="I30" s="454"/>
      <c r="J30" s="446" t="s">
        <v>44</v>
      </c>
      <c r="K30" s="463" t="s">
        <v>3591</v>
      </c>
      <c r="L30" s="456"/>
      <c r="M30" s="457" t="s">
        <v>3584</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3585</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25">
      <c r="B31" s="461" t="s">
        <v>4</v>
      </c>
      <c r="C31" s="461" t="s">
        <v>3142</v>
      </c>
      <c r="D31" s="461" t="s">
        <v>489</v>
      </c>
      <c r="E31" s="443" t="s">
        <v>43</v>
      </c>
      <c r="F31" s="443" t="s">
        <v>42</v>
      </c>
      <c r="G31" s="443" t="s">
        <v>86</v>
      </c>
      <c r="H31" s="443" t="s">
        <v>3590</v>
      </c>
      <c r="I31" s="454"/>
      <c r="J31" s="446" t="s">
        <v>44</v>
      </c>
      <c r="K31" s="463" t="s">
        <v>3592</v>
      </c>
      <c r="L31" s="456"/>
      <c r="M31" s="457" t="s">
        <v>3584</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3585</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25">
      <c r="B32" s="461" t="s">
        <v>4</v>
      </c>
      <c r="C32" s="461" t="s">
        <v>3142</v>
      </c>
      <c r="D32" s="461" t="s">
        <v>489</v>
      </c>
      <c r="E32" s="443" t="s">
        <v>46</v>
      </c>
      <c r="F32" s="443" t="s">
        <v>114</v>
      </c>
      <c r="G32" s="443" t="s">
        <v>85</v>
      </c>
      <c r="H32" s="443" t="s">
        <v>148</v>
      </c>
      <c r="I32" s="454"/>
      <c r="J32" s="446" t="s">
        <v>44</v>
      </c>
      <c r="K32" s="463" t="s">
        <v>3593</v>
      </c>
      <c r="L32" s="456"/>
      <c r="M32" s="457" t="s">
        <v>3584</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3585</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25">
      <c r="B33" s="461" t="s">
        <v>4</v>
      </c>
      <c r="C33" s="461" t="s">
        <v>3142</v>
      </c>
      <c r="D33" s="461" t="s">
        <v>489</v>
      </c>
      <c r="E33" s="443" t="s">
        <v>43</v>
      </c>
      <c r="F33" s="443" t="s">
        <v>114</v>
      </c>
      <c r="G33" s="443" t="s">
        <v>86</v>
      </c>
      <c r="H33" s="443" t="s">
        <v>148</v>
      </c>
      <c r="I33" s="454"/>
      <c r="J33" s="462" t="s">
        <v>45</v>
      </c>
      <c r="K33" s="463"/>
      <c r="L33" s="456"/>
      <c r="M33" s="457" t="s">
        <v>3584</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3585</v>
      </c>
      <c r="P33" s="458" t="s">
        <v>44</v>
      </c>
      <c r="Q33" s="458" t="str">
        <f t="shared" si="2"/>
        <v>Freight Motorbikes</v>
      </c>
      <c r="R33" s="458" t="str">
        <f t="shared" si="0"/>
        <v>//**Freight Motorbikes: **</v>
      </c>
      <c r="S33" s="459" t="str">
        <f t="shared" si="1"/>
        <v/>
      </c>
      <c r="T33" s="460"/>
      <c r="U33" s="459"/>
    </row>
    <row r="35" spans="1:21" x14ac:dyDescent="0.25">
      <c r="A35" s="438">
        <v>2</v>
      </c>
      <c r="B35" s="449" t="s">
        <v>4</v>
      </c>
      <c r="C35" s="452" t="s">
        <v>488</v>
      </c>
      <c r="D35" s="452" t="str">
        <f>D36</f>
        <v>Additional EV Subsidy Percentage</v>
      </c>
      <c r="E35" s="452"/>
      <c r="F35" s="452"/>
      <c r="G35" s="452"/>
      <c r="H35" s="452"/>
      <c r="I35" s="452"/>
      <c r="J35" s="452"/>
      <c r="K35" s="452"/>
      <c r="L35" s="456"/>
      <c r="M35" s="451" t="s">
        <v>3584</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3585</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3584</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3585</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25">
      <c r="B37" s="461" t="s">
        <v>4</v>
      </c>
      <c r="C37" s="461" t="s">
        <v>488</v>
      </c>
      <c r="D37" s="461" t="s">
        <v>484</v>
      </c>
      <c r="E37" s="443" t="s">
        <v>43</v>
      </c>
      <c r="F37" s="443" t="s">
        <v>38</v>
      </c>
      <c r="G37" s="443" t="s">
        <v>86</v>
      </c>
      <c r="H37" s="443" t="s">
        <v>38</v>
      </c>
      <c r="I37" s="185">
        <v>592</v>
      </c>
      <c r="J37" s="462" t="s">
        <v>45</v>
      </c>
      <c r="K37" s="466"/>
      <c r="L37" s="456"/>
      <c r="M37" s="457" t="s">
        <v>3584</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3585</v>
      </c>
      <c r="P37" s="458" t="s">
        <v>44</v>
      </c>
      <c r="Q37" s="458" t="str">
        <f t="shared" si="5"/>
        <v>Freight LDVs</v>
      </c>
      <c r="R37" s="458" t="str">
        <f t="shared" si="3"/>
        <v>//**Freight LDVs: **</v>
      </c>
      <c r="S37" s="459" t="str">
        <f t="shared" si="4"/>
        <v/>
      </c>
      <c r="T37" s="465"/>
    </row>
    <row r="38" spans="1:21" x14ac:dyDescent="0.25">
      <c r="B38" s="461" t="s">
        <v>4</v>
      </c>
      <c r="C38" s="461" t="s">
        <v>488</v>
      </c>
      <c r="D38" s="461" t="s">
        <v>484</v>
      </c>
      <c r="E38" s="443" t="s">
        <v>46</v>
      </c>
      <c r="F38" s="443" t="s">
        <v>39</v>
      </c>
      <c r="G38" s="443" t="s">
        <v>85</v>
      </c>
      <c r="H38" s="443" t="s">
        <v>39</v>
      </c>
      <c r="I38" s="185">
        <v>593</v>
      </c>
      <c r="J38" s="462" t="s">
        <v>45</v>
      </c>
      <c r="K38" s="466"/>
      <c r="L38" s="456"/>
      <c r="M38" s="457" t="s">
        <v>3584</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3585</v>
      </c>
      <c r="P38" s="458" t="s">
        <v>44</v>
      </c>
      <c r="Q38" s="458" t="str">
        <f t="shared" si="5"/>
        <v>Passenger HDVs</v>
      </c>
      <c r="R38" s="458" t="str">
        <f t="shared" si="3"/>
        <v>//**Passenger HDVs: **</v>
      </c>
      <c r="S38" s="459" t="str">
        <f t="shared" si="4"/>
        <v/>
      </c>
      <c r="T38" s="465"/>
    </row>
    <row r="39" spans="1:21" x14ac:dyDescent="0.25">
      <c r="B39" s="461" t="s">
        <v>4</v>
      </c>
      <c r="C39" s="461" t="s">
        <v>488</v>
      </c>
      <c r="D39" s="461" t="s">
        <v>484</v>
      </c>
      <c r="E39" s="443" t="s">
        <v>43</v>
      </c>
      <c r="F39" s="443" t="s">
        <v>39</v>
      </c>
      <c r="G39" s="443" t="s">
        <v>86</v>
      </c>
      <c r="H39" s="443" t="s">
        <v>39</v>
      </c>
      <c r="I39" s="185">
        <v>594</v>
      </c>
      <c r="J39" s="462" t="s">
        <v>45</v>
      </c>
      <c r="K39" s="466"/>
      <c r="L39" s="456"/>
      <c r="M39" s="457" t="s">
        <v>3584</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3585</v>
      </c>
      <c r="P39" s="458" t="s">
        <v>44</v>
      </c>
      <c r="Q39" s="458" t="str">
        <f t="shared" si="5"/>
        <v>Freight HDVs</v>
      </c>
      <c r="R39" s="458" t="str">
        <f t="shared" si="3"/>
        <v>//**Freight HDVs: **</v>
      </c>
      <c r="S39" s="459" t="str">
        <f t="shared" si="4"/>
        <v/>
      </c>
      <c r="T39" s="465"/>
    </row>
    <row r="40" spans="1:21" x14ac:dyDescent="0.25">
      <c r="B40" s="461" t="s">
        <v>4</v>
      </c>
      <c r="C40" s="461" t="s">
        <v>488</v>
      </c>
      <c r="D40" s="461" t="s">
        <v>484</v>
      </c>
      <c r="E40" s="443" t="s">
        <v>46</v>
      </c>
      <c r="F40" s="443" t="s">
        <v>40</v>
      </c>
      <c r="G40" s="443" t="s">
        <v>85</v>
      </c>
      <c r="H40" s="443" t="s">
        <v>3588</v>
      </c>
      <c r="I40" s="185">
        <v>595</v>
      </c>
      <c r="J40" s="462" t="s">
        <v>45</v>
      </c>
      <c r="K40" s="466"/>
      <c r="L40" s="456"/>
      <c r="M40" s="457" t="s">
        <v>3584</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3585</v>
      </c>
      <c r="P40" s="458" t="s">
        <v>44</v>
      </c>
      <c r="Q40" s="458" t="str">
        <f t="shared" si="5"/>
        <v>Passenger Aircraft</v>
      </c>
      <c r="R40" s="458" t="str">
        <f t="shared" si="3"/>
        <v>//**Passenger Aircraft: **</v>
      </c>
      <c r="S40" s="459" t="str">
        <f t="shared" si="4"/>
        <v/>
      </c>
      <c r="T40" s="465"/>
    </row>
    <row r="41" spans="1:21" x14ac:dyDescent="0.25">
      <c r="B41" s="461" t="s">
        <v>4</v>
      </c>
      <c r="C41" s="461" t="s">
        <v>488</v>
      </c>
      <c r="D41" s="461" t="s">
        <v>484</v>
      </c>
      <c r="E41" s="443" t="s">
        <v>43</v>
      </c>
      <c r="F41" s="443" t="s">
        <v>40</v>
      </c>
      <c r="G41" s="443" t="s">
        <v>86</v>
      </c>
      <c r="H41" s="443" t="s">
        <v>3588</v>
      </c>
      <c r="I41" s="185">
        <v>596</v>
      </c>
      <c r="J41" s="462" t="s">
        <v>45</v>
      </c>
      <c r="K41" s="466"/>
      <c r="L41" s="456"/>
      <c r="M41" s="457" t="s">
        <v>3584</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3585</v>
      </c>
      <c r="P41" s="458" t="s">
        <v>44</v>
      </c>
      <c r="Q41" s="458" t="str">
        <f t="shared" si="5"/>
        <v>Freight Aircraft</v>
      </c>
      <c r="R41" s="458" t="str">
        <f t="shared" si="3"/>
        <v>//**Freight Aircraft: **</v>
      </c>
      <c r="S41" s="459" t="str">
        <f t="shared" si="4"/>
        <v/>
      </c>
      <c r="T41" s="465"/>
    </row>
    <row r="42" spans="1:21" x14ac:dyDescent="0.25">
      <c r="B42" s="461" t="s">
        <v>4</v>
      </c>
      <c r="C42" s="461" t="s">
        <v>488</v>
      </c>
      <c r="D42" s="461" t="s">
        <v>484</v>
      </c>
      <c r="E42" s="443" t="s">
        <v>46</v>
      </c>
      <c r="F42" s="443" t="s">
        <v>41</v>
      </c>
      <c r="G42" s="443" t="s">
        <v>85</v>
      </c>
      <c r="H42" s="443" t="s">
        <v>87</v>
      </c>
      <c r="I42" s="185">
        <v>597</v>
      </c>
      <c r="J42" s="462" t="s">
        <v>45</v>
      </c>
      <c r="K42" s="466"/>
      <c r="L42" s="456"/>
      <c r="M42" s="457" t="s">
        <v>3584</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3585</v>
      </c>
      <c r="P42" s="458" t="s">
        <v>44</v>
      </c>
      <c r="Q42" s="458" t="str">
        <f t="shared" si="5"/>
        <v>Passenger Rail</v>
      </c>
      <c r="R42" s="458" t="str">
        <f t="shared" si="3"/>
        <v>//**Passenger Rail: **</v>
      </c>
      <c r="S42" s="459" t="str">
        <f t="shared" si="4"/>
        <v/>
      </c>
      <c r="T42" s="465"/>
    </row>
    <row r="43" spans="1:21" x14ac:dyDescent="0.25">
      <c r="B43" s="461" t="s">
        <v>4</v>
      </c>
      <c r="C43" s="461" t="s">
        <v>488</v>
      </c>
      <c r="D43" s="461" t="s">
        <v>484</v>
      </c>
      <c r="E43" s="443" t="s">
        <v>43</v>
      </c>
      <c r="F43" s="443" t="s">
        <v>41</v>
      </c>
      <c r="G43" s="443" t="s">
        <v>86</v>
      </c>
      <c r="H43" s="443" t="s">
        <v>87</v>
      </c>
      <c r="I43" s="185">
        <v>598</v>
      </c>
      <c r="J43" s="462" t="s">
        <v>45</v>
      </c>
      <c r="K43" s="466"/>
      <c r="L43" s="456"/>
      <c r="M43" s="457" t="s">
        <v>3584</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3585</v>
      </c>
      <c r="P43" s="458" t="s">
        <v>44</v>
      </c>
      <c r="Q43" s="458" t="str">
        <f t="shared" si="5"/>
        <v>Freight Rail</v>
      </c>
      <c r="R43" s="458" t="str">
        <f t="shared" si="3"/>
        <v>//**Freight Rail: **</v>
      </c>
      <c r="S43" s="459" t="str">
        <f t="shared" si="4"/>
        <v/>
      </c>
      <c r="T43" s="465"/>
    </row>
    <row r="44" spans="1:21" x14ac:dyDescent="0.25">
      <c r="B44" s="461" t="s">
        <v>4</v>
      </c>
      <c r="C44" s="461" t="s">
        <v>488</v>
      </c>
      <c r="D44" s="461" t="s">
        <v>484</v>
      </c>
      <c r="E44" s="443" t="s">
        <v>46</v>
      </c>
      <c r="F44" s="443" t="s">
        <v>42</v>
      </c>
      <c r="G44" s="443" t="s">
        <v>85</v>
      </c>
      <c r="H44" s="443" t="s">
        <v>3590</v>
      </c>
      <c r="I44" s="185">
        <v>599</v>
      </c>
      <c r="J44" s="462" t="s">
        <v>45</v>
      </c>
      <c r="K44" s="466"/>
      <c r="L44" s="456"/>
      <c r="M44" s="457" t="s">
        <v>3584</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3585</v>
      </c>
      <c r="P44" s="458" t="s">
        <v>44</v>
      </c>
      <c r="Q44" s="458" t="str">
        <f t="shared" si="5"/>
        <v>Passenger Ships</v>
      </c>
      <c r="R44" s="458" t="str">
        <f t="shared" si="3"/>
        <v>//**Passenger Ships: **</v>
      </c>
      <c r="S44" s="459" t="str">
        <f t="shared" si="4"/>
        <v/>
      </c>
      <c r="T44" s="465"/>
    </row>
    <row r="45" spans="1:21" x14ac:dyDescent="0.25">
      <c r="B45" s="461" t="s">
        <v>4</v>
      </c>
      <c r="C45" s="461" t="s">
        <v>488</v>
      </c>
      <c r="D45" s="461" t="s">
        <v>484</v>
      </c>
      <c r="E45" s="443" t="s">
        <v>43</v>
      </c>
      <c r="F45" s="443" t="s">
        <v>42</v>
      </c>
      <c r="G45" s="443" t="s">
        <v>86</v>
      </c>
      <c r="H45" s="443" t="s">
        <v>3590</v>
      </c>
      <c r="I45" s="185">
        <v>600</v>
      </c>
      <c r="J45" s="462" t="s">
        <v>45</v>
      </c>
      <c r="K45" s="466"/>
      <c r="L45" s="456"/>
      <c r="M45" s="457" t="s">
        <v>3584</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3585</v>
      </c>
      <c r="P45" s="458" t="s">
        <v>44</v>
      </c>
      <c r="Q45" s="458" t="str">
        <f t="shared" si="5"/>
        <v>Freight Ships</v>
      </c>
      <c r="R45" s="458" t="str">
        <f t="shared" si="3"/>
        <v>//**Freight Ships: **</v>
      </c>
      <c r="S45" s="459" t="str">
        <f t="shared" si="4"/>
        <v/>
      </c>
      <c r="T45" s="465"/>
    </row>
    <row r="46" spans="1:21" x14ac:dyDescent="0.25">
      <c r="B46" s="461" t="s">
        <v>4</v>
      </c>
      <c r="C46" s="461" t="s">
        <v>488</v>
      </c>
      <c r="D46" s="461" t="s">
        <v>484</v>
      </c>
      <c r="E46" s="443" t="s">
        <v>46</v>
      </c>
      <c r="F46" s="443" t="s">
        <v>114</v>
      </c>
      <c r="G46" s="443" t="s">
        <v>85</v>
      </c>
      <c r="H46" s="443" t="s">
        <v>148</v>
      </c>
      <c r="I46" s="185">
        <v>601</v>
      </c>
      <c r="J46" s="462" t="s">
        <v>45</v>
      </c>
      <c r="K46" s="466"/>
      <c r="L46" s="456"/>
      <c r="M46" s="457" t="s">
        <v>3584</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3585</v>
      </c>
      <c r="P46" s="458" t="s">
        <v>44</v>
      </c>
      <c r="Q46" s="458" t="str">
        <f t="shared" si="5"/>
        <v>Passenger Motorbikes</v>
      </c>
      <c r="R46" s="458" t="str">
        <f t="shared" si="3"/>
        <v>//**Passenger Motorbikes: **</v>
      </c>
      <c r="S46" s="459" t="str">
        <f t="shared" si="4"/>
        <v/>
      </c>
      <c r="T46" s="465"/>
    </row>
    <row r="47" spans="1:21" x14ac:dyDescent="0.25">
      <c r="B47" s="461" t="s">
        <v>4</v>
      </c>
      <c r="C47" s="461" t="s">
        <v>488</v>
      </c>
      <c r="D47" s="461" t="s">
        <v>484</v>
      </c>
      <c r="E47" s="443" t="s">
        <v>43</v>
      </c>
      <c r="F47" s="443" t="s">
        <v>114</v>
      </c>
      <c r="G47" s="443" t="s">
        <v>86</v>
      </c>
      <c r="H47" s="443" t="s">
        <v>148</v>
      </c>
      <c r="I47" s="185">
        <v>602</v>
      </c>
      <c r="J47" s="462" t="s">
        <v>45</v>
      </c>
      <c r="K47" s="466"/>
      <c r="L47" s="456"/>
      <c r="M47" s="457" t="s">
        <v>3584</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3585</v>
      </c>
      <c r="P47" s="458" t="s">
        <v>44</v>
      </c>
      <c r="Q47" s="458" t="str">
        <f t="shared" si="5"/>
        <v>Freight Motorbikes</v>
      </c>
      <c r="R47" s="458" t="str">
        <f t="shared" si="3"/>
        <v>//**Freight Motorbikes: **</v>
      </c>
      <c r="S47" s="459" t="str">
        <f t="shared" si="4"/>
        <v/>
      </c>
      <c r="T47" s="465"/>
    </row>
    <row r="49" spans="1:20" x14ac:dyDescent="0.25">
      <c r="A49" s="438">
        <v>3</v>
      </c>
      <c r="B49" s="452" t="s">
        <v>72</v>
      </c>
      <c r="C49" s="452" t="s">
        <v>15</v>
      </c>
      <c r="D49" s="452" t="str">
        <f>D50</f>
        <v>Fraction of New Bldg Components Shifted to Other Fuels</v>
      </c>
      <c r="E49" s="452"/>
      <c r="F49" s="452"/>
      <c r="G49" s="452"/>
      <c r="H49" s="452"/>
      <c r="I49" s="452"/>
      <c r="J49" s="452"/>
      <c r="K49" s="452"/>
      <c r="L49" s="456"/>
      <c r="M49" s="451" t="s">
        <v>3584</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3585</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3584</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3585</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25">
      <c r="B51" s="461" t="s">
        <v>72</v>
      </c>
      <c r="C51" s="461" t="s">
        <v>15</v>
      </c>
      <c r="D51" s="461" t="s">
        <v>2546</v>
      </c>
      <c r="E51" s="446" t="s">
        <v>117</v>
      </c>
      <c r="F51" s="446" t="s">
        <v>292</v>
      </c>
      <c r="G51" s="446" t="s">
        <v>296</v>
      </c>
      <c r="H51" s="446" t="s">
        <v>123</v>
      </c>
      <c r="I51" s="185">
        <v>436</v>
      </c>
      <c r="J51" s="446" t="s">
        <v>45</v>
      </c>
      <c r="K51" s="463"/>
      <c r="L51" s="456"/>
      <c r="M51" s="457" t="s">
        <v>3584</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3585</v>
      </c>
      <c r="P51" s="458" t="s">
        <v>44</v>
      </c>
      <c r="Q51" s="458" t="str">
        <f t="shared" si="8"/>
        <v>Urban Residential Cooling and Ventilation</v>
      </c>
      <c r="R51" s="458" t="str">
        <f t="shared" si="6"/>
        <v>//**Urban Residential Cooling and Ventilation: **</v>
      </c>
      <c r="S51" s="459" t="str">
        <f t="shared" si="7"/>
        <v/>
      </c>
      <c r="T51" s="465"/>
    </row>
    <row r="52" spans="1:20" x14ac:dyDescent="0.25">
      <c r="B52" s="461" t="s">
        <v>72</v>
      </c>
      <c r="C52" s="461" t="s">
        <v>15</v>
      </c>
      <c r="D52" s="461" t="s">
        <v>2546</v>
      </c>
      <c r="E52" s="446" t="s">
        <v>119</v>
      </c>
      <c r="F52" s="446" t="s">
        <v>292</v>
      </c>
      <c r="G52" s="446" t="s">
        <v>296</v>
      </c>
      <c r="H52" s="446" t="s">
        <v>125</v>
      </c>
      <c r="I52" s="185">
        <v>437</v>
      </c>
      <c r="J52" s="446" t="s">
        <v>45</v>
      </c>
      <c r="K52" s="463"/>
      <c r="L52" s="456"/>
      <c r="M52" s="457" t="s">
        <v>3584</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3585</v>
      </c>
      <c r="P52" s="458" t="s">
        <v>44</v>
      </c>
      <c r="Q52" s="458" t="str">
        <f t="shared" si="8"/>
        <v>Urban Residential Lighting</v>
      </c>
      <c r="R52" s="458" t="str">
        <f t="shared" si="6"/>
        <v>//**Urban Residential Lighting: **</v>
      </c>
      <c r="S52" s="459" t="str">
        <f t="shared" si="7"/>
        <v/>
      </c>
      <c r="T52" s="465"/>
    </row>
    <row r="53" spans="1:20" x14ac:dyDescent="0.2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3584</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3585</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25">
      <c r="B54" s="461" t="s">
        <v>72</v>
      </c>
      <c r="C54" s="461" t="s">
        <v>15</v>
      </c>
      <c r="D54" s="461" t="s">
        <v>2546</v>
      </c>
      <c r="E54" s="446" t="s">
        <v>121</v>
      </c>
      <c r="F54" s="446" t="s">
        <v>292</v>
      </c>
      <c r="G54" s="446" t="s">
        <v>296</v>
      </c>
      <c r="H54" s="446" t="s">
        <v>127</v>
      </c>
      <c r="I54" s="185">
        <v>439</v>
      </c>
      <c r="J54" s="446" t="s">
        <v>44</v>
      </c>
      <c r="K54" s="463" t="s">
        <v>3594</v>
      </c>
      <c r="L54" s="456"/>
      <c r="M54" s="457" t="s">
        <v>3584</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3585</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2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3584</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3585</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25">
      <c r="B56" s="461" t="s">
        <v>72</v>
      </c>
      <c r="C56" s="461" t="s">
        <v>15</v>
      </c>
      <c r="D56" s="461" t="s">
        <v>2546</v>
      </c>
      <c r="E56" s="446" t="s">
        <v>117</v>
      </c>
      <c r="F56" s="446" t="s">
        <v>293</v>
      </c>
      <c r="G56" s="446" t="s">
        <v>295</v>
      </c>
      <c r="H56" s="446" t="s">
        <v>123</v>
      </c>
      <c r="I56" s="185">
        <v>441</v>
      </c>
      <c r="J56" s="446" t="s">
        <v>45</v>
      </c>
      <c r="K56" s="463"/>
      <c r="L56" s="456"/>
      <c r="M56" s="457" t="s">
        <v>3584</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3585</v>
      </c>
      <c r="P56" s="458" t="s">
        <v>44</v>
      </c>
      <c r="Q56" s="458" t="str">
        <f t="shared" si="8"/>
        <v>Rural Residential Cooling and Ventilation</v>
      </c>
      <c r="R56" s="458" t="str">
        <f t="shared" si="6"/>
        <v>//**Rural Residential Cooling and Ventilation: **</v>
      </c>
      <c r="S56" s="459" t="str">
        <f t="shared" si="7"/>
        <v/>
      </c>
      <c r="T56" s="465"/>
    </row>
    <row r="57" spans="1:20" x14ac:dyDescent="0.25">
      <c r="B57" s="461" t="s">
        <v>72</v>
      </c>
      <c r="C57" s="461" t="s">
        <v>15</v>
      </c>
      <c r="D57" s="461" t="s">
        <v>2546</v>
      </c>
      <c r="E57" s="446" t="s">
        <v>119</v>
      </c>
      <c r="F57" s="446" t="s">
        <v>293</v>
      </c>
      <c r="G57" s="446" t="s">
        <v>295</v>
      </c>
      <c r="H57" s="446" t="s">
        <v>125</v>
      </c>
      <c r="I57" s="185">
        <v>442</v>
      </c>
      <c r="J57" s="446" t="s">
        <v>45</v>
      </c>
      <c r="K57" s="463"/>
      <c r="L57" s="456"/>
      <c r="M57" s="457" t="s">
        <v>3584</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3585</v>
      </c>
      <c r="P57" s="458" t="s">
        <v>44</v>
      </c>
      <c r="Q57" s="458" t="str">
        <f t="shared" si="8"/>
        <v>Rural Residential Lighting</v>
      </c>
      <c r="R57" s="458" t="str">
        <f t="shared" si="6"/>
        <v>//**Rural Residential Lighting: **</v>
      </c>
      <c r="S57" s="459" t="str">
        <f t="shared" si="7"/>
        <v/>
      </c>
      <c r="T57" s="465"/>
    </row>
    <row r="58" spans="1:20" x14ac:dyDescent="0.2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3584</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3585</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25">
      <c r="B59" s="461" t="s">
        <v>72</v>
      </c>
      <c r="C59" s="461" t="s">
        <v>15</v>
      </c>
      <c r="D59" s="461" t="s">
        <v>2546</v>
      </c>
      <c r="E59" s="446" t="s">
        <v>121</v>
      </c>
      <c r="F59" s="446" t="s">
        <v>293</v>
      </c>
      <c r="G59" s="446" t="s">
        <v>295</v>
      </c>
      <c r="H59" s="446" t="s">
        <v>127</v>
      </c>
      <c r="I59" s="185">
        <v>444</v>
      </c>
      <c r="J59" s="446" t="s">
        <v>44</v>
      </c>
      <c r="K59" s="463" t="s">
        <v>3595</v>
      </c>
      <c r="L59" s="456"/>
      <c r="M59" s="457" t="s">
        <v>3584</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3585</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2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3584</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3585</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25">
      <c r="B61" s="461" t="s">
        <v>72</v>
      </c>
      <c r="C61" s="461" t="s">
        <v>15</v>
      </c>
      <c r="D61" s="461" t="s">
        <v>2546</v>
      </c>
      <c r="E61" s="446" t="s">
        <v>117</v>
      </c>
      <c r="F61" s="446" t="s">
        <v>294</v>
      </c>
      <c r="G61" s="446" t="s">
        <v>171</v>
      </c>
      <c r="H61" s="446" t="s">
        <v>123</v>
      </c>
      <c r="I61" s="185">
        <v>446</v>
      </c>
      <c r="J61" s="446" t="s">
        <v>45</v>
      </c>
      <c r="K61" s="463"/>
      <c r="L61" s="456"/>
      <c r="M61" s="457" t="s">
        <v>3584</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3585</v>
      </c>
      <c r="P61" s="458" t="s">
        <v>44</v>
      </c>
      <c r="Q61" s="458" t="str">
        <f t="shared" si="8"/>
        <v>Commercial Cooling and Ventilation</v>
      </c>
      <c r="R61" s="458" t="str">
        <f t="shared" si="6"/>
        <v>//**Commercial Cooling and Ventilation: **</v>
      </c>
      <c r="S61" s="459" t="str">
        <f t="shared" si="7"/>
        <v/>
      </c>
      <c r="T61" s="465"/>
    </row>
    <row r="62" spans="1:20" x14ac:dyDescent="0.25">
      <c r="B62" s="461" t="s">
        <v>72</v>
      </c>
      <c r="C62" s="461" t="s">
        <v>15</v>
      </c>
      <c r="D62" s="461" t="s">
        <v>2546</v>
      </c>
      <c r="E62" s="446" t="s">
        <v>119</v>
      </c>
      <c r="F62" s="446" t="s">
        <v>294</v>
      </c>
      <c r="G62" s="446" t="s">
        <v>171</v>
      </c>
      <c r="H62" s="446" t="s">
        <v>125</v>
      </c>
      <c r="I62" s="185">
        <v>447</v>
      </c>
      <c r="J62" s="446" t="s">
        <v>45</v>
      </c>
      <c r="K62" s="463"/>
      <c r="L62" s="456"/>
      <c r="M62" s="457" t="s">
        <v>3584</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3585</v>
      </c>
      <c r="P62" s="458" t="s">
        <v>44</v>
      </c>
      <c r="Q62" s="458" t="str">
        <f t="shared" si="8"/>
        <v>Commercial Lighting</v>
      </c>
      <c r="R62" s="458" t="str">
        <f t="shared" si="6"/>
        <v>//**Commercial Lighting: **</v>
      </c>
      <c r="S62" s="459" t="str">
        <f t="shared" si="7"/>
        <v/>
      </c>
      <c r="T62" s="465"/>
    </row>
    <row r="63" spans="1:20" x14ac:dyDescent="0.2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3584</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3585</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2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3584</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3585</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25">
      <c r="A66" s="438">
        <v>4</v>
      </c>
      <c r="B66" s="452" t="s">
        <v>72</v>
      </c>
      <c r="C66" s="452" t="s">
        <v>101</v>
      </c>
      <c r="D66" s="452" t="str">
        <f>D67</f>
        <v>Reduction in E Use Allowed by Component Eff Std</v>
      </c>
      <c r="E66" s="452"/>
      <c r="F66" s="452"/>
      <c r="G66" s="452"/>
      <c r="H66" s="452"/>
      <c r="I66" s="452"/>
      <c r="J66" s="452"/>
      <c r="K66" s="452"/>
      <c r="L66" s="456"/>
      <c r="M66" s="451" t="s">
        <v>3584</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3585</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3584</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3585</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2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3584</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3585</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2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3584</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3585</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2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3584</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3585</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2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3584</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3585</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2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3584</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3585</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2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3584</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3585</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2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3584</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3585</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2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3584</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3585</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2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3584</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3585</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2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3584</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3585</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2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3584</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3585</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2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3584</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3585</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2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3584</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3585</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2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3584</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3585</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2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3584</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3585</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2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3584</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3585</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2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3584</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3585</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25">
      <c r="A86" s="438">
        <v>5</v>
      </c>
      <c r="B86" s="449" t="s">
        <v>8</v>
      </c>
      <c r="C86" s="449" t="s">
        <v>350</v>
      </c>
      <c r="D86" s="449" t="str">
        <f>D87</f>
        <v>Boolean Ban New Power Plants</v>
      </c>
      <c r="E86" s="449"/>
      <c r="F86" s="449"/>
      <c r="G86" s="449"/>
      <c r="H86" s="449"/>
      <c r="I86" s="449"/>
      <c r="J86" s="449"/>
      <c r="K86" s="449"/>
      <c r="L86" s="450"/>
      <c r="M86" s="469" t="s">
        <v>3584</v>
      </c>
      <c r="N86" s="451" t="str">
        <f>INDEX('Standard Descriptions'!$E:$E,MATCH(D86,'Standard Descriptions'!$C:$C,0))</f>
        <v xml:space="preserve"> This policy prevents new capacity of the selected type(s) from being built or deployed.//</v>
      </c>
      <c r="O86" s="449" t="s">
        <v>3585</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3584</v>
      </c>
      <c r="N87" s="451" t="str">
        <f>INDEX('Standard Descriptions'!$E:$E,MATCH(D87,'Standard Descriptions'!$C:$C,0))</f>
        <v xml:space="preserve"> This policy prevents new capacity of the selected type(s) from being built or deployed.//</v>
      </c>
      <c r="O87" s="458" t="s">
        <v>3585</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25">
      <c r="B88" s="461" t="s">
        <v>8</v>
      </c>
      <c r="C88" s="461" t="s">
        <v>350</v>
      </c>
      <c r="D88" s="461" t="s">
        <v>351</v>
      </c>
      <c r="E88" s="462" t="s">
        <v>326</v>
      </c>
      <c r="F88" s="446"/>
      <c r="G88" s="462" t="s">
        <v>327</v>
      </c>
      <c r="H88" s="446"/>
      <c r="I88" s="185">
        <v>168</v>
      </c>
      <c r="J88" s="446" t="s">
        <v>44</v>
      </c>
      <c r="K88" s="463"/>
      <c r="L88" s="456"/>
      <c r="M88" s="457" t="s">
        <v>3584</v>
      </c>
      <c r="N88" s="451" t="str">
        <f>INDEX('Standard Descriptions'!$E:$E,MATCH(D88,'Standard Descriptions'!$C:$C,0))</f>
        <v xml:space="preserve"> This policy prevents new capacity of the selected type(s) from being built or deployed.//</v>
      </c>
      <c r="O88" s="458" t="s">
        <v>3585</v>
      </c>
      <c r="P88" s="458" t="s">
        <v>44</v>
      </c>
      <c r="Q88" s="458" t="str">
        <f t="shared" si="14"/>
        <v xml:space="preserve">Natural Gas Nonpeaker </v>
      </c>
      <c r="R88" s="458" t="str">
        <f t="shared" si="12"/>
        <v>//**Natural Gas Nonpeaker : **</v>
      </c>
      <c r="S88" s="459" t="str">
        <f t="shared" si="13"/>
        <v>//**Natural Gas Nonpeaker : **</v>
      </c>
      <c r="T88" s="465"/>
    </row>
    <row r="89" spans="1:20" x14ac:dyDescent="0.25">
      <c r="B89" s="461" t="s">
        <v>8</v>
      </c>
      <c r="C89" s="461" t="s">
        <v>350</v>
      </c>
      <c r="D89" s="461" t="s">
        <v>351</v>
      </c>
      <c r="E89" s="462" t="s">
        <v>77</v>
      </c>
      <c r="F89" s="446"/>
      <c r="G89" s="462" t="s">
        <v>89</v>
      </c>
      <c r="H89" s="446"/>
      <c r="I89" s="454">
        <v>169</v>
      </c>
      <c r="J89" s="446" t="s">
        <v>44</v>
      </c>
      <c r="K89" s="463"/>
      <c r="L89" s="456"/>
      <c r="M89" s="457" t="s">
        <v>3584</v>
      </c>
      <c r="N89" s="451" t="str">
        <f>INDEX('Standard Descriptions'!$E:$E,MATCH(D89,'Standard Descriptions'!$C:$C,0))</f>
        <v xml:space="preserve"> This policy prevents new capacity of the selected type(s) from being built or deployed.//</v>
      </c>
      <c r="O89" s="458" t="s">
        <v>3585</v>
      </c>
      <c r="P89" s="458" t="s">
        <v>44</v>
      </c>
      <c r="Q89" s="458" t="str">
        <f t="shared" si="14"/>
        <v xml:space="preserve">Nuclear </v>
      </c>
      <c r="R89" s="458" t="str">
        <f t="shared" si="12"/>
        <v>//**Nuclear : **</v>
      </c>
      <c r="S89" s="459" t="str">
        <f t="shared" si="13"/>
        <v>//**Nuclear : **</v>
      </c>
      <c r="T89" s="465"/>
    </row>
    <row r="90" spans="1:20" x14ac:dyDescent="0.25">
      <c r="B90" s="461" t="s">
        <v>8</v>
      </c>
      <c r="C90" s="461" t="s">
        <v>350</v>
      </c>
      <c r="D90" s="461" t="s">
        <v>351</v>
      </c>
      <c r="E90" s="462" t="s">
        <v>78</v>
      </c>
      <c r="F90" s="446"/>
      <c r="G90" s="462" t="s">
        <v>90</v>
      </c>
      <c r="H90" s="446"/>
      <c r="I90" s="185">
        <v>170</v>
      </c>
      <c r="J90" s="446" t="s">
        <v>44</v>
      </c>
      <c r="K90" s="463"/>
      <c r="L90" s="456"/>
      <c r="M90" s="457" t="s">
        <v>3584</v>
      </c>
      <c r="N90" s="451" t="str">
        <f>INDEX('Standard Descriptions'!$E:$E,MATCH(D90,'Standard Descriptions'!$C:$C,0))</f>
        <v xml:space="preserve"> This policy prevents new capacity of the selected type(s) from being built or deployed.//</v>
      </c>
      <c r="O90" s="458" t="s">
        <v>3585</v>
      </c>
      <c r="P90" s="458" t="s">
        <v>44</v>
      </c>
      <c r="Q90" s="458" t="str">
        <f t="shared" si="14"/>
        <v xml:space="preserve">Hydro </v>
      </c>
      <c r="R90" s="458" t="str">
        <f t="shared" si="12"/>
        <v>//**Hydro : **</v>
      </c>
      <c r="S90" s="459" t="str">
        <f t="shared" si="13"/>
        <v>//**Hydro : **</v>
      </c>
      <c r="T90" s="465"/>
    </row>
    <row r="91" spans="1:20" x14ac:dyDescent="0.25">
      <c r="B91" s="461" t="s">
        <v>8</v>
      </c>
      <c r="C91" s="461" t="s">
        <v>350</v>
      </c>
      <c r="D91" s="461" t="s">
        <v>351</v>
      </c>
      <c r="E91" s="462" t="s">
        <v>473</v>
      </c>
      <c r="F91" s="446"/>
      <c r="G91" s="462" t="s">
        <v>476</v>
      </c>
      <c r="H91" s="446"/>
      <c r="I91" s="185">
        <v>608</v>
      </c>
      <c r="J91" s="446" t="s">
        <v>45</v>
      </c>
      <c r="K91" s="463"/>
      <c r="L91" s="456"/>
      <c r="M91" s="457" t="s">
        <v>3584</v>
      </c>
      <c r="N91" s="451" t="str">
        <f>INDEX('Standard Descriptions'!$E:$E,MATCH(D91,'Standard Descriptions'!$C:$C,0))</f>
        <v xml:space="preserve"> This policy prevents new capacity of the selected type(s) from being built or deployed.//</v>
      </c>
      <c r="O91" s="458" t="s">
        <v>3585</v>
      </c>
      <c r="P91" s="458" t="s">
        <v>44</v>
      </c>
      <c r="Q91" s="458" t="str">
        <f t="shared" si="14"/>
        <v xml:space="preserve">Onshore Wind </v>
      </c>
      <c r="R91" s="458" t="str">
        <f t="shared" si="12"/>
        <v>//**Onshore Wind : **</v>
      </c>
      <c r="S91" s="459" t="str">
        <f t="shared" si="13"/>
        <v/>
      </c>
      <c r="T91" s="465"/>
    </row>
    <row r="92" spans="1:20" x14ac:dyDescent="0.25">
      <c r="B92" s="461" t="s">
        <v>8</v>
      </c>
      <c r="C92" s="461" t="s">
        <v>350</v>
      </c>
      <c r="D92" s="461" t="s">
        <v>351</v>
      </c>
      <c r="E92" s="462" t="s">
        <v>79</v>
      </c>
      <c r="F92" s="446"/>
      <c r="G92" s="462" t="s">
        <v>91</v>
      </c>
      <c r="H92" s="446"/>
      <c r="I92" s="185">
        <v>609</v>
      </c>
      <c r="J92" s="446" t="s">
        <v>45</v>
      </c>
      <c r="K92" s="463"/>
      <c r="L92" s="456"/>
      <c r="M92" s="457" t="s">
        <v>3584</v>
      </c>
      <c r="N92" s="451" t="str">
        <f>INDEX('Standard Descriptions'!$E:$E,MATCH(D92,'Standard Descriptions'!$C:$C,0))</f>
        <v xml:space="preserve"> This policy prevents new capacity of the selected type(s) from being built or deployed.//</v>
      </c>
      <c r="O92" s="458" t="s">
        <v>3585</v>
      </c>
      <c r="P92" s="458" t="s">
        <v>44</v>
      </c>
      <c r="Q92" s="458" t="str">
        <f t="shared" si="14"/>
        <v xml:space="preserve">Solar PV </v>
      </c>
      <c r="R92" s="458" t="str">
        <f t="shared" si="12"/>
        <v>//**Solar PV : **</v>
      </c>
      <c r="S92" s="459" t="str">
        <f t="shared" si="13"/>
        <v/>
      </c>
      <c r="T92" s="465"/>
    </row>
    <row r="93" spans="1:20" x14ac:dyDescent="0.25">
      <c r="B93" s="461" t="s">
        <v>8</v>
      </c>
      <c r="C93" s="461" t="s">
        <v>350</v>
      </c>
      <c r="D93" s="461" t="s">
        <v>351</v>
      </c>
      <c r="E93" s="462" t="s">
        <v>80</v>
      </c>
      <c r="F93" s="446"/>
      <c r="G93" s="462" t="s">
        <v>92</v>
      </c>
      <c r="H93" s="446"/>
      <c r="I93" s="185">
        <v>610</v>
      </c>
      <c r="J93" s="446" t="s">
        <v>45</v>
      </c>
      <c r="K93" s="463"/>
      <c r="L93" s="456"/>
      <c r="M93" s="457" t="s">
        <v>3584</v>
      </c>
      <c r="N93" s="451" t="str">
        <f>INDEX('Standard Descriptions'!$E:$E,MATCH(D93,'Standard Descriptions'!$C:$C,0))</f>
        <v xml:space="preserve"> This policy prevents new capacity of the selected type(s) from being built or deployed.//</v>
      </c>
      <c r="O93" s="458" t="s">
        <v>3585</v>
      </c>
      <c r="P93" s="458" t="s">
        <v>44</v>
      </c>
      <c r="Q93" s="458" t="str">
        <f t="shared" si="14"/>
        <v xml:space="preserve">Solar Thermal </v>
      </c>
      <c r="R93" s="458" t="str">
        <f t="shared" si="12"/>
        <v>//**Solar Thermal : **</v>
      </c>
      <c r="S93" s="459" t="str">
        <f t="shared" si="13"/>
        <v/>
      </c>
      <c r="T93" s="465"/>
    </row>
    <row r="94" spans="1:20" x14ac:dyDescent="0.25">
      <c r="B94" s="461" t="s">
        <v>8</v>
      </c>
      <c r="C94" s="461" t="s">
        <v>350</v>
      </c>
      <c r="D94" s="461" t="s">
        <v>351</v>
      </c>
      <c r="E94" s="462" t="s">
        <v>81</v>
      </c>
      <c r="F94" s="446"/>
      <c r="G94" s="462" t="s">
        <v>93</v>
      </c>
      <c r="H94" s="446"/>
      <c r="I94" s="185">
        <v>611</v>
      </c>
      <c r="J94" s="446" t="s">
        <v>45</v>
      </c>
      <c r="K94" s="463"/>
      <c r="L94" s="456"/>
      <c r="M94" s="457" t="s">
        <v>3584</v>
      </c>
      <c r="N94" s="451" t="str">
        <f>INDEX('Standard Descriptions'!$E:$E,MATCH(D94,'Standard Descriptions'!$C:$C,0))</f>
        <v xml:space="preserve"> This policy prevents new capacity of the selected type(s) from being built or deployed.//</v>
      </c>
      <c r="O94" s="458" t="s">
        <v>3585</v>
      </c>
      <c r="P94" s="458" t="s">
        <v>44</v>
      </c>
      <c r="Q94" s="458" t="str">
        <f t="shared" si="14"/>
        <v xml:space="preserve">Biomass </v>
      </c>
      <c r="R94" s="458" t="str">
        <f t="shared" si="12"/>
        <v>//**Biomass : **</v>
      </c>
      <c r="S94" s="459" t="str">
        <f t="shared" si="13"/>
        <v/>
      </c>
      <c r="T94" s="465"/>
    </row>
    <row r="95" spans="1:20" x14ac:dyDescent="0.25">
      <c r="B95" s="461" t="s">
        <v>8</v>
      </c>
      <c r="C95" s="461" t="s">
        <v>350</v>
      </c>
      <c r="D95" s="461" t="s">
        <v>351</v>
      </c>
      <c r="E95" s="462" t="s">
        <v>2478</v>
      </c>
      <c r="F95" s="446"/>
      <c r="G95" s="462" t="s">
        <v>461</v>
      </c>
      <c r="H95" s="446"/>
      <c r="I95" s="185">
        <v>612</v>
      </c>
      <c r="J95" s="446" t="s">
        <v>45</v>
      </c>
      <c r="K95" s="463"/>
      <c r="L95" s="456"/>
      <c r="M95" s="457" t="s">
        <v>3584</v>
      </c>
      <c r="N95" s="451" t="str">
        <f>INDEX('Standard Descriptions'!$E:$E,MATCH(D95,'Standard Descriptions'!$C:$C,0))</f>
        <v xml:space="preserve"> This policy prevents new capacity of the selected type(s) from being built or deployed.//</v>
      </c>
      <c r="O95" s="458" t="s">
        <v>3585</v>
      </c>
      <c r="P95" s="458" t="s">
        <v>44</v>
      </c>
      <c r="Q95" s="458" t="str">
        <f t="shared" si="14"/>
        <v xml:space="preserve">Geothermal </v>
      </c>
      <c r="R95" s="458" t="str">
        <f t="shared" si="12"/>
        <v>//**Geothermal : **</v>
      </c>
      <c r="S95" s="459" t="str">
        <f t="shared" si="13"/>
        <v/>
      </c>
      <c r="T95" s="465"/>
    </row>
    <row r="96" spans="1:20" x14ac:dyDescent="0.25">
      <c r="B96" s="461" t="s">
        <v>8</v>
      </c>
      <c r="C96" s="461" t="s">
        <v>350</v>
      </c>
      <c r="D96" s="461" t="s">
        <v>351</v>
      </c>
      <c r="E96" s="462" t="s">
        <v>328</v>
      </c>
      <c r="F96" s="446"/>
      <c r="G96" s="462" t="s">
        <v>330</v>
      </c>
      <c r="H96" s="446"/>
      <c r="I96" s="185">
        <v>613</v>
      </c>
      <c r="J96" s="446" t="s">
        <v>45</v>
      </c>
      <c r="K96" s="463"/>
      <c r="L96" s="456"/>
      <c r="M96" s="457" t="s">
        <v>3584</v>
      </c>
      <c r="N96" s="451" t="str">
        <f>INDEX('Standard Descriptions'!$E:$E,MATCH(D96,'Standard Descriptions'!$C:$C,0))</f>
        <v xml:space="preserve"> This policy prevents new capacity of the selected type(s) from being built or deployed.//</v>
      </c>
      <c r="O96" s="458" t="s">
        <v>3585</v>
      </c>
      <c r="P96" s="458" t="s">
        <v>44</v>
      </c>
      <c r="Q96" s="458" t="str">
        <f t="shared" si="14"/>
        <v xml:space="preserve">Petroleum </v>
      </c>
      <c r="R96" s="458" t="str">
        <f t="shared" si="12"/>
        <v>//**Petroleum : **</v>
      </c>
      <c r="S96" s="459" t="str">
        <f t="shared" si="13"/>
        <v/>
      </c>
      <c r="T96" s="465"/>
    </row>
    <row r="97" spans="1:20" x14ac:dyDescent="0.25">
      <c r="B97" s="461" t="s">
        <v>8</v>
      </c>
      <c r="C97" s="461" t="s">
        <v>350</v>
      </c>
      <c r="D97" s="461" t="s">
        <v>351</v>
      </c>
      <c r="E97" s="462" t="s">
        <v>329</v>
      </c>
      <c r="F97" s="446"/>
      <c r="G97" s="462" t="s">
        <v>331</v>
      </c>
      <c r="H97" s="446"/>
      <c r="I97" s="185">
        <v>614</v>
      </c>
      <c r="J97" s="446" t="s">
        <v>45</v>
      </c>
      <c r="K97" s="463"/>
      <c r="L97" s="456"/>
      <c r="M97" s="457" t="s">
        <v>3584</v>
      </c>
      <c r="N97" s="451" t="str">
        <f>INDEX('Standard Descriptions'!$E:$E,MATCH(D97,'Standard Descriptions'!$C:$C,0))</f>
        <v xml:space="preserve"> This policy prevents new capacity of the selected type(s) from being built or deployed.//</v>
      </c>
      <c r="O97" s="458" t="s">
        <v>3585</v>
      </c>
      <c r="P97" s="458" t="s">
        <v>44</v>
      </c>
      <c r="Q97" s="458" t="str">
        <f t="shared" si="14"/>
        <v xml:space="preserve">Natural Gas Peaker </v>
      </c>
      <c r="R97" s="458" t="str">
        <f t="shared" si="12"/>
        <v>//**Natural Gas Peaker : **</v>
      </c>
      <c r="S97" s="459" t="str">
        <f t="shared" si="13"/>
        <v/>
      </c>
      <c r="T97" s="465"/>
    </row>
    <row r="98" spans="1:20" x14ac:dyDescent="0.25">
      <c r="B98" s="461" t="s">
        <v>8</v>
      </c>
      <c r="C98" s="461" t="s">
        <v>350</v>
      </c>
      <c r="D98" s="461" t="s">
        <v>351</v>
      </c>
      <c r="E98" s="462" t="s">
        <v>469</v>
      </c>
      <c r="F98" s="446"/>
      <c r="G98" s="462" t="s">
        <v>468</v>
      </c>
      <c r="H98" s="446"/>
      <c r="I98" s="185">
        <v>116</v>
      </c>
      <c r="J98" s="446" t="s">
        <v>44</v>
      </c>
      <c r="K98" s="463"/>
      <c r="L98" s="456"/>
      <c r="M98" s="457" t="s">
        <v>3584</v>
      </c>
      <c r="N98" s="451" t="str">
        <f>INDEX('Standard Descriptions'!$E:$E,MATCH(D98,'Standard Descriptions'!$C:$C,0))</f>
        <v xml:space="preserve"> This policy prevents new capacity of the selected type(s) from being built or deployed.//</v>
      </c>
      <c r="O98" s="458" t="s">
        <v>3585</v>
      </c>
      <c r="P98" s="458" t="s">
        <v>44</v>
      </c>
      <c r="Q98" s="458" t="str">
        <f t="shared" si="14"/>
        <v xml:space="preserve">Lignite </v>
      </c>
      <c r="R98" s="458" t="str">
        <f t="shared" si="12"/>
        <v>//**Lignite : **</v>
      </c>
      <c r="S98" s="459" t="str">
        <f t="shared" si="13"/>
        <v>//**Lignite : **</v>
      </c>
      <c r="T98" s="465"/>
    </row>
    <row r="99" spans="1:20" x14ac:dyDescent="0.25">
      <c r="B99" s="461" t="s">
        <v>8</v>
      </c>
      <c r="C99" s="461" t="s">
        <v>350</v>
      </c>
      <c r="D99" s="461" t="s">
        <v>351</v>
      </c>
      <c r="E99" s="462" t="s">
        <v>478</v>
      </c>
      <c r="F99" s="446"/>
      <c r="G99" s="462" t="s">
        <v>479</v>
      </c>
      <c r="H99" s="446"/>
      <c r="I99" s="185">
        <v>615</v>
      </c>
      <c r="J99" s="446" t="s">
        <v>45</v>
      </c>
      <c r="K99" s="463"/>
      <c r="L99" s="456"/>
      <c r="M99" s="457" t="s">
        <v>3584</v>
      </c>
      <c r="N99" s="451" t="str">
        <f>INDEX('Standard Descriptions'!$E:$E,MATCH(D99,'Standard Descriptions'!$C:$C,0))</f>
        <v xml:space="preserve"> This policy prevents new capacity of the selected type(s) from being built or deployed.//</v>
      </c>
      <c r="O99" s="458" t="s">
        <v>3585</v>
      </c>
      <c r="P99" s="458" t="s">
        <v>44</v>
      </c>
      <c r="Q99" s="458" t="str">
        <f t="shared" si="14"/>
        <v xml:space="preserve">Offshore Wind </v>
      </c>
      <c r="R99" s="458" t="str">
        <f t="shared" si="12"/>
        <v>//**Offshore Wind : **</v>
      </c>
      <c r="S99" s="459" t="str">
        <f t="shared" si="13"/>
        <v/>
      </c>
      <c r="T99" s="465"/>
    </row>
    <row r="100" spans="1:20" x14ac:dyDescent="0.25">
      <c r="B100" s="461" t="s">
        <v>8</v>
      </c>
      <c r="C100" s="461" t="s">
        <v>350</v>
      </c>
      <c r="D100" s="461" t="s">
        <v>351</v>
      </c>
      <c r="E100" s="462" t="s">
        <v>2845</v>
      </c>
      <c r="F100" s="446"/>
      <c r="G100" s="462" t="s">
        <v>2528</v>
      </c>
      <c r="H100" s="446"/>
      <c r="I100" s="185">
        <v>616</v>
      </c>
      <c r="J100" s="446" t="s">
        <v>45</v>
      </c>
      <c r="K100" s="463"/>
      <c r="L100" s="456"/>
      <c r="M100" s="457" t="s">
        <v>3584</v>
      </c>
      <c r="N100" s="451" t="str">
        <f>INDEX('Standard Descriptions'!$E:$E,MATCH(D100,'Standard Descriptions'!$C:$C,0))</f>
        <v xml:space="preserve"> This policy prevents new capacity of the selected type(s) from being built or deployed.//</v>
      </c>
      <c r="O100" s="458" t="s">
        <v>3585</v>
      </c>
      <c r="P100" s="458" t="s">
        <v>44</v>
      </c>
      <c r="Q100" s="458" t="str">
        <f t="shared" si="14"/>
        <v xml:space="preserve">Crude Oil </v>
      </c>
      <c r="R100" s="458" t="str">
        <f t="shared" si="12"/>
        <v>//**Crude Oil : **</v>
      </c>
      <c r="S100" s="459" t="str">
        <f t="shared" si="13"/>
        <v/>
      </c>
      <c r="T100" s="465"/>
    </row>
    <row r="101" spans="1:20" x14ac:dyDescent="0.25">
      <c r="B101" s="461" t="s">
        <v>8</v>
      </c>
      <c r="C101" s="461" t="s">
        <v>350</v>
      </c>
      <c r="D101" s="461" t="s">
        <v>351</v>
      </c>
      <c r="E101" s="462" t="s">
        <v>2846</v>
      </c>
      <c r="F101" s="446"/>
      <c r="G101" s="462" t="s">
        <v>2677</v>
      </c>
      <c r="H101" s="446"/>
      <c r="I101" s="185">
        <v>617</v>
      </c>
      <c r="J101" s="446" t="s">
        <v>45</v>
      </c>
      <c r="K101" s="463"/>
      <c r="L101" s="456"/>
      <c r="M101" s="457" t="s">
        <v>3584</v>
      </c>
      <c r="N101" s="451" t="str">
        <f>INDEX('Standard Descriptions'!$E:$E,MATCH(D101,'Standard Descriptions'!$C:$C,0))</f>
        <v xml:space="preserve"> This policy prevents new capacity of the selected type(s) from being built or deployed.//</v>
      </c>
      <c r="O101" s="458" t="s">
        <v>3585</v>
      </c>
      <c r="P101" s="458" t="s">
        <v>44</v>
      </c>
      <c r="Q101" s="458" t="str">
        <f t="shared" si="14"/>
        <v xml:space="preserve">Heavy or Residual Fuel Oil </v>
      </c>
      <c r="R101" s="458" t="str">
        <f t="shared" si="12"/>
        <v>//**Heavy or Residual Fuel Oil : **</v>
      </c>
      <c r="S101" s="459" t="str">
        <f t="shared" si="13"/>
        <v/>
      </c>
      <c r="T101" s="465"/>
    </row>
    <row r="102" spans="1:20" x14ac:dyDescent="0.25">
      <c r="B102" s="461" t="s">
        <v>8</v>
      </c>
      <c r="C102" s="461" t="s">
        <v>350</v>
      </c>
      <c r="D102" s="461" t="s">
        <v>351</v>
      </c>
      <c r="E102" s="462" t="s">
        <v>2847</v>
      </c>
      <c r="F102" s="446"/>
      <c r="G102" s="462" t="s">
        <v>2530</v>
      </c>
      <c r="H102" s="446"/>
      <c r="I102" s="185">
        <v>618</v>
      </c>
      <c r="J102" s="446" t="s">
        <v>45</v>
      </c>
      <c r="K102" s="463"/>
      <c r="L102" s="456"/>
      <c r="M102" s="457" t="s">
        <v>3584</v>
      </c>
      <c r="N102" s="451" t="str">
        <f>INDEX('Standard Descriptions'!$E:$E,MATCH(D102,'Standard Descriptions'!$C:$C,0))</f>
        <v xml:space="preserve"> This policy prevents new capacity of the selected type(s) from being built or deployed.//</v>
      </c>
      <c r="O102" s="458" t="s">
        <v>3585</v>
      </c>
      <c r="P102" s="458" t="s">
        <v>44</v>
      </c>
      <c r="Q102" s="458" t="str">
        <f t="shared" si="14"/>
        <v xml:space="preserve">Municipal Solid Waste </v>
      </c>
      <c r="R102" s="458" t="str">
        <f t="shared" si="12"/>
        <v>//**Municipal Solid Waste : **</v>
      </c>
      <c r="S102" s="459" t="str">
        <f t="shared" si="13"/>
        <v/>
      </c>
      <c r="T102" s="465"/>
    </row>
    <row r="104" spans="1:20" x14ac:dyDescent="0.2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3584</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3585</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3584</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3585</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3584</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3585</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3584</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3585</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3584</v>
      </c>
      <c r="N112" s="451" t="str">
        <f>INDEX('Standard Descriptions'!$E:$E,MATCH(D112,'Standard Descriptions'!$C:$C,0))</f>
        <v xml:space="preserve"> This policy causes grid-scale electricity storage from chemical batteries to increase above the amount predicted in the BAU Scenario. // </v>
      </c>
      <c r="O112" s="449" t="s">
        <v>3585</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38">
        <v>11</v>
      </c>
      <c r="B114" s="449" t="s">
        <v>8</v>
      </c>
      <c r="C114" s="449" t="s">
        <v>2886</v>
      </c>
      <c r="D114" s="449" t="str">
        <f>D115</f>
        <v>Perc Subsidy for Elec Capacity Construction</v>
      </c>
      <c r="E114" s="449"/>
      <c r="F114" s="449"/>
      <c r="G114" s="449"/>
      <c r="H114" s="449"/>
      <c r="I114" s="449"/>
      <c r="J114" s="449"/>
      <c r="K114" s="449"/>
      <c r="L114" s="450"/>
      <c r="M114" s="469" t="s">
        <v>3584</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3585</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3" t="s">
        <v>8</v>
      </c>
      <c r="C115" s="173" t="s">
        <v>2886</v>
      </c>
      <c r="D115" s="443" t="s">
        <v>2888</v>
      </c>
      <c r="E115" s="446" t="s">
        <v>472</v>
      </c>
      <c r="F115" s="446"/>
      <c r="G115" s="462" t="s">
        <v>471</v>
      </c>
      <c r="H115" s="462"/>
      <c r="I115" s="454">
        <v>691</v>
      </c>
      <c r="J115" s="462" t="s">
        <v>45</v>
      </c>
      <c r="K115" s="463"/>
      <c r="L115" s="456"/>
      <c r="M115" s="457" t="s">
        <v>3584</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3585</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25">
      <c r="B116" s="477" t="s">
        <v>8</v>
      </c>
      <c r="C116" s="477" t="s">
        <v>2886</v>
      </c>
      <c r="D116" s="477" t="s">
        <v>2888</v>
      </c>
      <c r="E116" s="462" t="s">
        <v>3596</v>
      </c>
      <c r="F116" s="478"/>
      <c r="G116" s="462" t="s">
        <v>88</v>
      </c>
      <c r="H116" s="462"/>
      <c r="I116" s="454">
        <v>692</v>
      </c>
      <c r="J116" s="462" t="s">
        <v>45</v>
      </c>
      <c r="K116" s="463"/>
      <c r="L116" s="456"/>
      <c r="M116" s="457" t="s">
        <v>3584</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3585</v>
      </c>
      <c r="P116" s="458" t="s">
        <v>44</v>
      </c>
      <c r="Q116" s="458" t="str">
        <f t="shared" si="25"/>
        <v xml:space="preserve">Natural Gas </v>
      </c>
      <c r="R116" s="458" t="str">
        <f t="shared" si="26"/>
        <v>//**Natural Gas : **</v>
      </c>
      <c r="S116" s="459" t="str">
        <f t="shared" si="24"/>
        <v/>
      </c>
      <c r="T116" s="465"/>
    </row>
    <row r="117" spans="1:20" x14ac:dyDescent="0.25">
      <c r="B117" s="477" t="s">
        <v>8</v>
      </c>
      <c r="C117" s="477" t="s">
        <v>2886</v>
      </c>
      <c r="D117" s="477" t="s">
        <v>2888</v>
      </c>
      <c r="E117" s="462" t="s">
        <v>77</v>
      </c>
      <c r="F117" s="478"/>
      <c r="G117" s="462" t="s">
        <v>89</v>
      </c>
      <c r="H117" s="462"/>
      <c r="I117" s="454">
        <v>517</v>
      </c>
      <c r="J117" s="462" t="s">
        <v>44</v>
      </c>
      <c r="K117" s="463" t="s">
        <v>3597</v>
      </c>
      <c r="L117" s="456"/>
      <c r="M117" s="457" t="s">
        <v>3584</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3585</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25">
      <c r="B118" s="477" t="s">
        <v>8</v>
      </c>
      <c r="C118" s="477" t="s">
        <v>2886</v>
      </c>
      <c r="D118" s="477" t="s">
        <v>2888</v>
      </c>
      <c r="E118" s="462" t="s">
        <v>78</v>
      </c>
      <c r="F118" s="478"/>
      <c r="G118" s="462" t="s">
        <v>90</v>
      </c>
      <c r="H118" s="462"/>
      <c r="I118" s="454">
        <v>693</v>
      </c>
      <c r="J118" s="462" t="s">
        <v>45</v>
      </c>
      <c r="K118" s="463"/>
      <c r="L118" s="456"/>
      <c r="M118" s="457" t="s">
        <v>3584</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3585</v>
      </c>
      <c r="P118" s="458" t="s">
        <v>44</v>
      </c>
      <c r="Q118" s="458" t="str">
        <f t="shared" si="25"/>
        <v xml:space="preserve">Hydro </v>
      </c>
      <c r="R118" s="458" t="str">
        <f t="shared" si="26"/>
        <v>//**Hydro : **</v>
      </c>
      <c r="S118" s="459" t="str">
        <f t="shared" si="24"/>
        <v/>
      </c>
      <c r="T118" s="465"/>
    </row>
    <row r="119" spans="1:20" x14ac:dyDescent="0.2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3584</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3585</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2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3584</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3585</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25">
      <c r="B121" s="477" t="s">
        <v>8</v>
      </c>
      <c r="C121" s="477" t="s">
        <v>2886</v>
      </c>
      <c r="D121" s="477" t="s">
        <v>2888</v>
      </c>
      <c r="E121" s="462" t="s">
        <v>80</v>
      </c>
      <c r="F121" s="478"/>
      <c r="G121" s="462" t="s">
        <v>92</v>
      </c>
      <c r="H121" s="462"/>
      <c r="I121" s="454">
        <v>520</v>
      </c>
      <c r="J121" s="462" t="s">
        <v>44</v>
      </c>
      <c r="K121" s="443"/>
      <c r="L121" s="456"/>
      <c r="M121" s="457" t="s">
        <v>3584</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3585</v>
      </c>
      <c r="P121" s="458" t="s">
        <v>44</v>
      </c>
      <c r="Q121" s="458" t="str">
        <f t="shared" si="25"/>
        <v xml:space="preserve">Solar Thermal </v>
      </c>
      <c r="R121" s="458" t="str">
        <f t="shared" si="26"/>
        <v>//**Solar Thermal : **</v>
      </c>
      <c r="S121" s="459" t="str">
        <f>R121</f>
        <v>//**Solar Thermal : **</v>
      </c>
      <c r="T121" s="465"/>
    </row>
    <row r="122" spans="1:20" x14ac:dyDescent="0.25">
      <c r="B122" s="477" t="s">
        <v>8</v>
      </c>
      <c r="C122" s="477" t="s">
        <v>2886</v>
      </c>
      <c r="D122" s="477" t="s">
        <v>2888</v>
      </c>
      <c r="E122" s="462" t="s">
        <v>81</v>
      </c>
      <c r="F122" s="478"/>
      <c r="G122" s="462" t="s">
        <v>93</v>
      </c>
      <c r="H122" s="462"/>
      <c r="I122" s="454">
        <v>521</v>
      </c>
      <c r="J122" s="462" t="s">
        <v>44</v>
      </c>
      <c r="K122" s="463" t="s">
        <v>3598</v>
      </c>
      <c r="L122" s="456"/>
      <c r="M122" s="457" t="s">
        <v>3584</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3585</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25">
      <c r="B123" s="477" t="s">
        <v>8</v>
      </c>
      <c r="C123" s="477" t="s">
        <v>2886</v>
      </c>
      <c r="D123" s="477" t="s">
        <v>2888</v>
      </c>
      <c r="E123" s="462" t="s">
        <v>469</v>
      </c>
      <c r="F123" s="478"/>
      <c r="G123" s="462" t="s">
        <v>468</v>
      </c>
      <c r="H123" s="462"/>
      <c r="I123" s="454">
        <v>694</v>
      </c>
      <c r="J123" s="462" t="s">
        <v>45</v>
      </c>
      <c r="K123" s="463"/>
      <c r="L123" s="456"/>
      <c r="M123" s="457" t="s">
        <v>3584</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3585</v>
      </c>
      <c r="P123" s="458" t="s">
        <v>44</v>
      </c>
      <c r="Q123" s="458" t="str">
        <f t="shared" si="25"/>
        <v xml:space="preserve">Lignite </v>
      </c>
      <c r="R123" s="458" t="str">
        <f t="shared" si="26"/>
        <v>//**Lignite : **</v>
      </c>
      <c r="S123" s="459" t="str">
        <f t="shared" si="24"/>
        <v/>
      </c>
      <c r="T123" s="465"/>
    </row>
    <row r="124" spans="1:20" x14ac:dyDescent="0.2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3584</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3585</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25">
      <c r="B125" s="477" t="s">
        <v>8</v>
      </c>
      <c r="C125" s="477" t="s">
        <v>2886</v>
      </c>
      <c r="D125" s="477" t="s">
        <v>2888</v>
      </c>
      <c r="E125" s="462" t="s">
        <v>2845</v>
      </c>
      <c r="F125" s="446"/>
      <c r="G125" s="462" t="s">
        <v>2528</v>
      </c>
      <c r="H125" s="462"/>
      <c r="I125" s="454">
        <v>695</v>
      </c>
      <c r="J125" s="462" t="s">
        <v>45</v>
      </c>
      <c r="K125" s="463"/>
      <c r="L125" s="456"/>
      <c r="M125" s="457" t="s">
        <v>3584</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3585</v>
      </c>
      <c r="P125" s="458" t="s">
        <v>44</v>
      </c>
      <c r="Q125" s="458" t="str">
        <f t="shared" si="25"/>
        <v xml:space="preserve">Crude Oil </v>
      </c>
      <c r="R125" s="458" t="str">
        <f t="shared" si="26"/>
        <v>//**Crude Oil : **</v>
      </c>
      <c r="S125" s="459" t="str">
        <f t="shared" si="24"/>
        <v/>
      </c>
      <c r="T125" s="465"/>
    </row>
    <row r="126" spans="1:20" x14ac:dyDescent="0.25">
      <c r="B126" s="477" t="s">
        <v>8</v>
      </c>
      <c r="C126" s="477" t="s">
        <v>2886</v>
      </c>
      <c r="D126" s="477" t="s">
        <v>2888</v>
      </c>
      <c r="E126" s="462" t="s">
        <v>2846</v>
      </c>
      <c r="F126" s="446"/>
      <c r="G126" s="462" t="s">
        <v>2677</v>
      </c>
      <c r="H126" s="462"/>
      <c r="I126" s="454">
        <v>696</v>
      </c>
      <c r="J126" s="462" t="s">
        <v>45</v>
      </c>
      <c r="K126" s="463"/>
      <c r="L126" s="456"/>
      <c r="M126" s="457" t="s">
        <v>3584</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3585</v>
      </c>
      <c r="P126" s="458" t="s">
        <v>44</v>
      </c>
      <c r="Q126" s="458" t="str">
        <f t="shared" si="25"/>
        <v xml:space="preserve">Heavy or Residual Fuel Oil </v>
      </c>
      <c r="R126" s="458" t="str">
        <f t="shared" si="26"/>
        <v>//**Heavy or Residual Fuel Oil : **</v>
      </c>
      <c r="S126" s="459" t="str">
        <f t="shared" si="24"/>
        <v/>
      </c>
      <c r="T126" s="465"/>
    </row>
    <row r="127" spans="1:20" x14ac:dyDescent="0.25">
      <c r="B127" s="477" t="s">
        <v>8</v>
      </c>
      <c r="C127" s="477" t="s">
        <v>2886</v>
      </c>
      <c r="D127" s="477" t="s">
        <v>2888</v>
      </c>
      <c r="E127" s="462" t="s">
        <v>2847</v>
      </c>
      <c r="F127" s="446"/>
      <c r="G127" s="462" t="s">
        <v>2530</v>
      </c>
      <c r="H127" s="462"/>
      <c r="I127" s="454">
        <v>697</v>
      </c>
      <c r="J127" s="462" t="s">
        <v>45</v>
      </c>
      <c r="K127" s="463"/>
      <c r="L127" s="456"/>
      <c r="M127" s="457" t="s">
        <v>3584</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3585</v>
      </c>
      <c r="P127" s="458" t="s">
        <v>44</v>
      </c>
      <c r="Q127" s="458" t="str">
        <f t="shared" si="25"/>
        <v xml:space="preserve">Municipal Solid Waste </v>
      </c>
      <c r="R127" s="458" t="str">
        <f t="shared" si="26"/>
        <v>//**Municipal Solid Waste : **</v>
      </c>
      <c r="S127" s="459" t="str">
        <f t="shared" si="24"/>
        <v/>
      </c>
      <c r="T127" s="465"/>
    </row>
    <row r="129" spans="1:20" x14ac:dyDescent="0.25">
      <c r="A129" s="438">
        <v>12</v>
      </c>
      <c r="B129" s="452" t="s">
        <v>8</v>
      </c>
      <c r="C129" s="452" t="s">
        <v>18</v>
      </c>
      <c r="D129" s="452" t="str">
        <f>D130</f>
        <v>Subsidy for Elec Production by Fuel</v>
      </c>
      <c r="E129" s="452"/>
      <c r="F129" s="452"/>
      <c r="G129" s="452"/>
      <c r="H129" s="452"/>
      <c r="I129" s="452"/>
      <c r="J129" s="452"/>
      <c r="K129" s="452"/>
      <c r="L129" s="456"/>
      <c r="M129" s="451" t="s">
        <v>3584</v>
      </c>
      <c r="N129" s="451" t="str">
        <f>INDEX('Standard Descriptions'!$E:$E,MATCH(D129,'Standard Descriptions'!$C:$C,0))</f>
        <v xml:space="preserve"> This policy is a subsidy paid by the government to suppliers of electricity per unit of electricity generated from the selected plant type(s). // </v>
      </c>
      <c r="O129" s="452" t="s">
        <v>3585</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3" t="s">
        <v>8</v>
      </c>
      <c r="C130" s="173" t="s">
        <v>18</v>
      </c>
      <c r="D130" s="173" t="s">
        <v>133</v>
      </c>
      <c r="E130" s="446" t="s">
        <v>472</v>
      </c>
      <c r="F130" s="446"/>
      <c r="G130" s="462" t="s">
        <v>471</v>
      </c>
      <c r="H130" s="446"/>
      <c r="I130" s="454">
        <v>698</v>
      </c>
      <c r="J130" s="462" t="s">
        <v>45</v>
      </c>
      <c r="K130" s="463"/>
      <c r="L130" s="456"/>
      <c r="M130" s="457" t="s">
        <v>3584</v>
      </c>
      <c r="N130" s="451" t="str">
        <f>INDEX('Standard Descriptions'!$E:$E,MATCH(D130,'Standard Descriptions'!$C:$C,0))</f>
        <v xml:space="preserve"> This policy is a subsidy paid by the government to suppliers of electricity per unit of electricity generated from the selected plant type(s). // </v>
      </c>
      <c r="O130" s="458" t="s">
        <v>3585</v>
      </c>
      <c r="P130" s="458" t="s">
        <v>44</v>
      </c>
      <c r="Q130" s="458" t="str">
        <f t="shared" ref="Q130:Q142" si="29">G130&amp;" "&amp;H130</f>
        <v xml:space="preserve">Hard Coal </v>
      </c>
      <c r="R130" s="458" t="str">
        <f t="shared" si="27"/>
        <v>//**Hard Coal : **</v>
      </c>
      <c r="S130" s="459" t="str">
        <f t="shared" si="28"/>
        <v/>
      </c>
      <c r="T130" s="465"/>
    </row>
    <row r="131" spans="1:20" x14ac:dyDescent="0.25">
      <c r="B131" s="461" t="s">
        <v>8</v>
      </c>
      <c r="C131" s="461" t="s">
        <v>18</v>
      </c>
      <c r="D131" s="461" t="s">
        <v>133</v>
      </c>
      <c r="E131" s="462" t="s">
        <v>3596</v>
      </c>
      <c r="F131" s="478"/>
      <c r="G131" s="462" t="s">
        <v>88</v>
      </c>
      <c r="H131" s="478"/>
      <c r="I131" s="454">
        <v>699</v>
      </c>
      <c r="J131" s="462" t="s">
        <v>45</v>
      </c>
      <c r="K131" s="463"/>
      <c r="L131" s="456"/>
      <c r="M131" s="457" t="s">
        <v>3584</v>
      </c>
      <c r="N131" s="451" t="str">
        <f>INDEX('Standard Descriptions'!$E:$E,MATCH(D131,'Standard Descriptions'!$C:$C,0))</f>
        <v xml:space="preserve"> This policy is a subsidy paid by the government to suppliers of electricity per unit of electricity generated from the selected plant type(s). // </v>
      </c>
      <c r="O131" s="458" t="s">
        <v>3585</v>
      </c>
      <c r="P131" s="458" t="s">
        <v>44</v>
      </c>
      <c r="Q131" s="458" t="str">
        <f t="shared" si="29"/>
        <v xml:space="preserve">Natural Gas </v>
      </c>
      <c r="R131" s="458" t="str">
        <f t="shared" si="27"/>
        <v>//**Natural Gas : **</v>
      </c>
      <c r="S131" s="459" t="str">
        <f t="shared" si="28"/>
        <v/>
      </c>
      <c r="T131" s="465"/>
    </row>
    <row r="132" spans="1:20" x14ac:dyDescent="0.2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3584</v>
      </c>
      <c r="N132" s="451" t="str">
        <f>INDEX('Standard Descriptions'!$E:$E,MATCH(D132,'Standard Descriptions'!$C:$C,0))</f>
        <v xml:space="preserve"> This policy is a subsidy paid by the government to suppliers of electricity per unit of electricity generated from the selected plant type(s). // </v>
      </c>
      <c r="O132" s="458" t="s">
        <v>3585</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2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3584</v>
      </c>
      <c r="N133" s="451" t="str">
        <f>INDEX('Standard Descriptions'!$E:$E,MATCH(D133,'Standard Descriptions'!$C:$C,0))</f>
        <v xml:space="preserve"> This policy is a subsidy paid by the government to suppliers of electricity per unit of electricity generated from the selected plant type(s). // </v>
      </c>
      <c r="O133" s="458" t="s">
        <v>3585</v>
      </c>
      <c r="P133" s="458" t="s">
        <v>44</v>
      </c>
      <c r="Q133" s="458" t="str">
        <f t="shared" si="29"/>
        <v xml:space="preserve">Hydro </v>
      </c>
      <c r="R133" s="458" t="str">
        <f t="shared" si="27"/>
        <v>//**Hydro : **</v>
      </c>
      <c r="S133" s="459" t="str">
        <f t="shared" si="28"/>
        <v/>
      </c>
      <c r="T133" s="465"/>
    </row>
    <row r="134" spans="1:20" x14ac:dyDescent="0.2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3584</v>
      </c>
      <c r="N134" s="451" t="str">
        <f>INDEX('Standard Descriptions'!$E:$E,MATCH(D134,'Standard Descriptions'!$C:$C,0))</f>
        <v xml:space="preserve"> This policy is a subsidy paid by the government to suppliers of electricity per unit of electricity generated from the selected plant type(s). // </v>
      </c>
      <c r="O134" s="458" t="s">
        <v>3585</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2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3584</v>
      </c>
      <c r="N135" s="451" t="str">
        <f>INDEX('Standard Descriptions'!$E:$E,MATCH(D135,'Standard Descriptions'!$C:$C,0))</f>
        <v xml:space="preserve"> This policy is a subsidy paid by the government to suppliers of electricity per unit of electricity generated from the selected plant type(s). // </v>
      </c>
      <c r="O135" s="458" t="s">
        <v>3585</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2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3584</v>
      </c>
      <c r="N136" s="451" t="str">
        <f>INDEX('Standard Descriptions'!$E:$E,MATCH(D136,'Standard Descriptions'!$C:$C,0))</f>
        <v xml:space="preserve"> This policy is a subsidy paid by the government to suppliers of electricity per unit of electricity generated from the selected plant type(s). // </v>
      </c>
      <c r="O136" s="458" t="s">
        <v>3585</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2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3584</v>
      </c>
      <c r="N137" s="451" t="str">
        <f>INDEX('Standard Descriptions'!$E:$E,MATCH(D137,'Standard Descriptions'!$C:$C,0))</f>
        <v xml:space="preserve"> This policy is a subsidy paid by the government to suppliers of electricity per unit of electricity generated from the selected plant type(s). // </v>
      </c>
      <c r="O137" s="458" t="s">
        <v>3585</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25">
      <c r="B138" s="461" t="s">
        <v>8</v>
      </c>
      <c r="C138" s="461" t="s">
        <v>18</v>
      </c>
      <c r="D138" s="461" t="s">
        <v>133</v>
      </c>
      <c r="E138" s="462" t="s">
        <v>469</v>
      </c>
      <c r="F138" s="478"/>
      <c r="G138" s="462" t="s">
        <v>468</v>
      </c>
      <c r="H138" s="478"/>
      <c r="I138" s="185">
        <v>701</v>
      </c>
      <c r="J138" s="462" t="s">
        <v>45</v>
      </c>
      <c r="L138" s="456"/>
      <c r="M138" s="457" t="s">
        <v>3584</v>
      </c>
      <c r="N138" s="451" t="str">
        <f>INDEX('Standard Descriptions'!$E:$E,MATCH(D138,'Standard Descriptions'!$C:$C,0))</f>
        <v xml:space="preserve"> This policy is a subsidy paid by the government to suppliers of electricity per unit of electricity generated from the selected plant type(s). // </v>
      </c>
      <c r="O138" s="458" t="s">
        <v>3585</v>
      </c>
      <c r="P138" s="458" t="s">
        <v>44</v>
      </c>
      <c r="Q138" s="458" t="str">
        <f t="shared" si="29"/>
        <v xml:space="preserve">Lignite </v>
      </c>
      <c r="R138" s="458" t="str">
        <f t="shared" si="27"/>
        <v>//**Lignite : **</v>
      </c>
      <c r="S138" s="459" t="str">
        <f t="shared" si="28"/>
        <v/>
      </c>
      <c r="T138" s="465"/>
    </row>
    <row r="139" spans="1:20" x14ac:dyDescent="0.2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3584</v>
      </c>
      <c r="N139" s="451" t="str">
        <f>INDEX('Standard Descriptions'!$E:$E,MATCH(D139,'Standard Descriptions'!$C:$C,0))</f>
        <v xml:space="preserve"> This policy is a subsidy paid by the government to suppliers of electricity per unit of electricity generated from the selected plant type(s). // </v>
      </c>
      <c r="O139" s="458" t="s">
        <v>3585</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25">
      <c r="B140" s="461" t="s">
        <v>8</v>
      </c>
      <c r="C140" s="461" t="s">
        <v>18</v>
      </c>
      <c r="D140" s="461" t="s">
        <v>133</v>
      </c>
      <c r="E140" s="462" t="s">
        <v>2845</v>
      </c>
      <c r="F140" s="446"/>
      <c r="G140" s="462" t="s">
        <v>2528</v>
      </c>
      <c r="H140" s="478"/>
      <c r="I140" s="185">
        <v>702</v>
      </c>
      <c r="J140" s="462" t="s">
        <v>45</v>
      </c>
      <c r="K140" s="463"/>
      <c r="L140" s="456"/>
      <c r="M140" s="457" t="s">
        <v>3584</v>
      </c>
      <c r="N140" s="451" t="str">
        <f>INDEX('Standard Descriptions'!$E:$E,MATCH(D140,'Standard Descriptions'!$C:$C,0))</f>
        <v xml:space="preserve"> This policy is a subsidy paid by the government to suppliers of electricity per unit of electricity generated from the selected plant type(s). // </v>
      </c>
      <c r="O140" s="458" t="s">
        <v>3585</v>
      </c>
      <c r="P140" s="458" t="s">
        <v>44</v>
      </c>
      <c r="Q140" s="458" t="str">
        <f t="shared" si="29"/>
        <v xml:space="preserve">Crude Oil </v>
      </c>
      <c r="R140" s="458" t="str">
        <f t="shared" si="27"/>
        <v>//**Crude Oil : **</v>
      </c>
      <c r="S140" s="459" t="str">
        <f t="shared" si="28"/>
        <v/>
      </c>
      <c r="T140" s="465"/>
    </row>
    <row r="141" spans="1:20" x14ac:dyDescent="0.25">
      <c r="B141" s="461" t="s">
        <v>8</v>
      </c>
      <c r="C141" s="461" t="s">
        <v>18</v>
      </c>
      <c r="D141" s="461" t="s">
        <v>133</v>
      </c>
      <c r="E141" s="462" t="s">
        <v>2846</v>
      </c>
      <c r="F141" s="446"/>
      <c r="G141" s="462" t="s">
        <v>2677</v>
      </c>
      <c r="H141" s="478"/>
      <c r="I141" s="185">
        <v>703</v>
      </c>
      <c r="J141" s="462" t="s">
        <v>45</v>
      </c>
      <c r="K141" s="463"/>
      <c r="L141" s="456"/>
      <c r="M141" s="457" t="s">
        <v>3584</v>
      </c>
      <c r="N141" s="451" t="str">
        <f>INDEX('Standard Descriptions'!$E:$E,MATCH(D141,'Standard Descriptions'!$C:$C,0))</f>
        <v xml:space="preserve"> This policy is a subsidy paid by the government to suppliers of electricity per unit of electricity generated from the selected plant type(s). // </v>
      </c>
      <c r="O141" s="458" t="s">
        <v>3585</v>
      </c>
      <c r="P141" s="458" t="s">
        <v>44</v>
      </c>
      <c r="Q141" s="458" t="str">
        <f t="shared" si="29"/>
        <v xml:space="preserve">Heavy or Residual Fuel Oil </v>
      </c>
      <c r="R141" s="458" t="str">
        <f t="shared" si="27"/>
        <v>//**Heavy or Residual Fuel Oil : **</v>
      </c>
      <c r="S141" s="459" t="str">
        <f t="shared" si="28"/>
        <v/>
      </c>
      <c r="T141" s="465"/>
    </row>
    <row r="142" spans="1:20" x14ac:dyDescent="0.25">
      <c r="B142" s="461" t="s">
        <v>8</v>
      </c>
      <c r="C142" s="461" t="s">
        <v>18</v>
      </c>
      <c r="D142" s="461" t="s">
        <v>133</v>
      </c>
      <c r="E142" s="462" t="s">
        <v>2847</v>
      </c>
      <c r="F142" s="446"/>
      <c r="G142" s="462" t="s">
        <v>2530</v>
      </c>
      <c r="H142" s="478"/>
      <c r="I142" s="185">
        <v>704</v>
      </c>
      <c r="J142" s="462" t="s">
        <v>45</v>
      </c>
      <c r="K142" s="463"/>
      <c r="L142" s="456"/>
      <c r="M142" s="457" t="s">
        <v>3584</v>
      </c>
      <c r="N142" s="451" t="str">
        <f>INDEX('Standard Descriptions'!$E:$E,MATCH(D142,'Standard Descriptions'!$C:$C,0))</f>
        <v xml:space="preserve"> This policy is a subsidy paid by the government to suppliers of electricity per unit of electricity generated from the selected plant type(s). // </v>
      </c>
      <c r="O142" s="458" t="s">
        <v>3585</v>
      </c>
      <c r="P142" s="458" t="s">
        <v>44</v>
      </c>
      <c r="Q142" s="458" t="str">
        <f t="shared" si="29"/>
        <v xml:space="preserve">Municipal Solid Waste </v>
      </c>
      <c r="R142" s="458" t="str">
        <f t="shared" si="27"/>
        <v>//**Municipal Solid Waste : **</v>
      </c>
      <c r="S142" s="459" t="str">
        <f t="shared" si="28"/>
        <v/>
      </c>
      <c r="T142" s="465"/>
    </row>
    <row r="144" spans="1:20" x14ac:dyDescent="0.2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3584</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3585</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0" customWidth="1"/>
    <col min="2" max="2" width="19.42578125" style="480" bestFit="1" customWidth="1"/>
    <col min="3" max="3" width="29.28515625" style="480" customWidth="1"/>
    <col min="4" max="4" width="12.140625" style="480" customWidth="1"/>
    <col min="5" max="5" width="17.140625" style="480" customWidth="1"/>
    <col min="6" max="6" width="16.28515625" style="480" customWidth="1"/>
    <col min="7" max="7" width="11.85546875" style="480" customWidth="1"/>
    <col min="8" max="8" width="20.42578125" style="480" customWidth="1"/>
    <col min="9" max="9" width="17.28515625" style="480" customWidth="1"/>
    <col min="10" max="10" width="20.28515625" style="480" customWidth="1"/>
    <col min="11" max="11" width="17.7109375" style="480" customWidth="1"/>
    <col min="12" max="12" width="12.140625" style="480" customWidth="1"/>
    <col min="13" max="13" width="17.140625" style="480" customWidth="1"/>
    <col min="14" max="14" width="21" style="480" customWidth="1"/>
    <col min="15" max="15" width="11.42578125" style="480" customWidth="1"/>
    <col min="16" max="16" width="15.140625" style="480" customWidth="1"/>
    <col min="17" max="17" width="17.28515625" style="480" customWidth="1"/>
    <col min="18" max="18" width="12" style="480" customWidth="1"/>
    <col min="19" max="19" width="13" style="480" customWidth="1"/>
    <col min="20" max="20" width="14" style="480" customWidth="1"/>
    <col min="21" max="25" width="13" style="480" customWidth="1"/>
    <col min="26" max="26" width="11.7109375" style="480" customWidth="1"/>
    <col min="27" max="33" width="11.28515625" style="480" customWidth="1"/>
    <col min="34" max="38" width="11.42578125" style="480" customWidth="1"/>
    <col min="39" max="39" width="12.28515625" style="480" customWidth="1"/>
    <col min="40" max="40" width="11.140625" style="482" customWidth="1"/>
    <col min="41" max="44" width="10.85546875" style="480" customWidth="1"/>
    <col min="45" max="45" width="14.42578125" style="480" customWidth="1"/>
    <col min="46" max="46" width="16.140625" style="480" customWidth="1"/>
    <col min="47" max="47" width="19.140625" style="480" customWidth="1"/>
    <col min="48" max="51" width="10.85546875" style="480" customWidth="1"/>
    <col min="52" max="16384" width="10.85546875" style="480"/>
  </cols>
  <sheetData>
    <row r="2" spans="1:59" x14ac:dyDescent="0.25">
      <c r="E2" s="481" t="s">
        <v>3599</v>
      </c>
    </row>
    <row r="3" spans="1:59" ht="17.100000000000001" customHeight="1" x14ac:dyDescent="0.25">
      <c r="E3" s="480">
        <f>COUNTIF(E7:E57,1)</f>
        <v>12</v>
      </c>
      <c r="Q3" s="602" t="s">
        <v>3600</v>
      </c>
      <c r="R3" s="598"/>
      <c r="S3" s="598"/>
      <c r="T3" s="598"/>
      <c r="U3" s="598"/>
      <c r="V3" s="598"/>
      <c r="W3" s="598"/>
      <c r="X3" s="597" t="s">
        <v>3601</v>
      </c>
      <c r="Y3" s="597"/>
      <c r="Z3" s="597"/>
      <c r="AA3" s="597"/>
      <c r="AB3" s="597"/>
      <c r="AC3" s="597"/>
      <c r="AD3" s="597"/>
      <c r="AE3" s="597"/>
      <c r="AF3" s="597"/>
      <c r="AG3" s="597"/>
      <c r="AH3" s="597"/>
      <c r="AI3" s="597"/>
      <c r="AJ3" s="597"/>
      <c r="AK3" s="597"/>
      <c r="AL3" s="597"/>
      <c r="AM3" s="597"/>
      <c r="AN3" s="602" t="s">
        <v>3602</v>
      </c>
      <c r="AO3" s="598"/>
      <c r="AP3" s="598"/>
      <c r="AV3" s="597" t="s">
        <v>3603</v>
      </c>
      <c r="AW3" s="598"/>
      <c r="AX3" s="598"/>
    </row>
    <row r="4" spans="1:59" ht="32.1" customHeight="1" x14ac:dyDescent="0.25">
      <c r="B4" s="481" t="s">
        <v>3604</v>
      </c>
      <c r="D4" s="481" t="s">
        <v>3604</v>
      </c>
      <c r="E4" s="480" t="s">
        <v>3605</v>
      </c>
      <c r="F4" s="480" t="s">
        <v>3606</v>
      </c>
      <c r="G4" s="480" t="s">
        <v>3606</v>
      </c>
      <c r="H4" s="480" t="s">
        <v>3606</v>
      </c>
      <c r="I4" s="480" t="s">
        <v>3607</v>
      </c>
      <c r="J4" s="480" t="s">
        <v>3607</v>
      </c>
      <c r="K4" s="480" t="s">
        <v>3607</v>
      </c>
      <c r="L4" s="480" t="s">
        <v>3607</v>
      </c>
      <c r="M4" s="480" t="s">
        <v>3607</v>
      </c>
      <c r="N4" s="480" t="s">
        <v>3607</v>
      </c>
      <c r="O4" s="480" t="s">
        <v>3608</v>
      </c>
      <c r="P4" s="480" t="s">
        <v>3608</v>
      </c>
      <c r="Q4" s="480" t="s">
        <v>3609</v>
      </c>
      <c r="R4" s="480" t="s">
        <v>3609</v>
      </c>
      <c r="S4" s="480" t="s">
        <v>3609</v>
      </c>
      <c r="T4" s="480" t="s">
        <v>3609</v>
      </c>
      <c r="U4" s="480" t="s">
        <v>3609</v>
      </c>
      <c r="V4" s="480" t="s">
        <v>3609</v>
      </c>
      <c r="W4" s="480" t="s">
        <v>3609</v>
      </c>
      <c r="X4" s="480" t="s">
        <v>3609</v>
      </c>
      <c r="Y4" s="480" t="s">
        <v>3609</v>
      </c>
      <c r="Z4" s="480" t="s">
        <v>3609</v>
      </c>
      <c r="AA4" s="480" t="s">
        <v>3609</v>
      </c>
      <c r="AB4" s="480" t="s">
        <v>3609</v>
      </c>
      <c r="AC4" s="480" t="s">
        <v>3609</v>
      </c>
      <c r="AD4" s="480" t="s">
        <v>3609</v>
      </c>
      <c r="AE4" s="480" t="s">
        <v>3609</v>
      </c>
      <c r="AF4" s="480" t="s">
        <v>3609</v>
      </c>
      <c r="AG4" s="480" t="s">
        <v>3609</v>
      </c>
      <c r="AH4" s="480" t="s">
        <v>3609</v>
      </c>
      <c r="AI4" s="480" t="s">
        <v>3609</v>
      </c>
      <c r="AJ4" s="480" t="s">
        <v>3609</v>
      </c>
      <c r="AK4" s="480" t="s">
        <v>3609</v>
      </c>
      <c r="AL4" s="480" t="s">
        <v>3609</v>
      </c>
      <c r="AM4" s="480" t="s">
        <v>3609</v>
      </c>
      <c r="AN4" s="482" t="s">
        <v>3610</v>
      </c>
      <c r="AO4" s="480" t="s">
        <v>3610</v>
      </c>
      <c r="AP4" s="480" t="s">
        <v>3610</v>
      </c>
      <c r="AZ4" s="481" t="s">
        <v>3611</v>
      </c>
      <c r="BE4" s="599" t="s">
        <v>3612</v>
      </c>
      <c r="BF4" s="599"/>
      <c r="BG4" s="599"/>
    </row>
    <row r="5" spans="1:59" ht="63.95" customHeight="1" x14ac:dyDescent="0.25">
      <c r="A5" s="483"/>
      <c r="B5" s="481" t="s">
        <v>3613</v>
      </c>
      <c r="C5" s="481" t="s">
        <v>3614</v>
      </c>
      <c r="D5" s="481" t="s">
        <v>3615</v>
      </c>
      <c r="E5" s="481" t="s">
        <v>3616</v>
      </c>
      <c r="F5" s="481" t="s">
        <v>3617</v>
      </c>
      <c r="G5" s="480" t="s">
        <v>3618</v>
      </c>
      <c r="H5" s="481" t="s">
        <v>3619</v>
      </c>
      <c r="I5" s="481" t="s">
        <v>3620</v>
      </c>
      <c r="J5" s="480" t="s">
        <v>3621</v>
      </c>
      <c r="K5" s="481" t="s">
        <v>3622</v>
      </c>
      <c r="L5" s="480" t="s">
        <v>3623</v>
      </c>
      <c r="M5" s="480" t="s">
        <v>3624</v>
      </c>
      <c r="N5" s="480" t="s">
        <v>3625</v>
      </c>
      <c r="O5" s="480" t="s">
        <v>3626</v>
      </c>
      <c r="P5" s="480" t="s">
        <v>3627</v>
      </c>
      <c r="Q5" s="480" t="s">
        <v>3628</v>
      </c>
      <c r="R5" s="480" t="s">
        <v>3629</v>
      </c>
      <c r="S5" s="480" t="s">
        <v>3630</v>
      </c>
      <c r="T5" s="480" t="s">
        <v>3631</v>
      </c>
      <c r="U5" s="480" t="s">
        <v>3632</v>
      </c>
      <c r="V5" s="480" t="s">
        <v>3633</v>
      </c>
      <c r="W5" s="480" t="s">
        <v>3634</v>
      </c>
      <c r="X5" s="480" t="s">
        <v>3635</v>
      </c>
      <c r="Y5" s="480" t="s">
        <v>3636</v>
      </c>
      <c r="Z5" s="480" t="s">
        <v>3637</v>
      </c>
      <c r="AA5" s="480" t="s">
        <v>3638</v>
      </c>
      <c r="AB5" s="480" t="s">
        <v>3639</v>
      </c>
      <c r="AC5" s="480" t="s">
        <v>3640</v>
      </c>
      <c r="AD5" s="480" t="s">
        <v>3641</v>
      </c>
      <c r="AE5" s="480" t="s">
        <v>3642</v>
      </c>
      <c r="AF5" s="480" t="s">
        <v>3643</v>
      </c>
      <c r="AG5" s="480" t="s">
        <v>3644</v>
      </c>
      <c r="AH5" s="480" t="s">
        <v>3645</v>
      </c>
      <c r="AI5" s="480" t="s">
        <v>3646</v>
      </c>
      <c r="AJ5" s="480" t="s">
        <v>3647</v>
      </c>
      <c r="AK5" s="480" t="s">
        <v>3648</v>
      </c>
      <c r="AL5" s="480" t="s">
        <v>3649</v>
      </c>
      <c r="AM5" s="480" t="s">
        <v>3650</v>
      </c>
      <c r="AN5" s="482" t="s">
        <v>3651</v>
      </c>
      <c r="AO5" s="480" t="s">
        <v>3652</v>
      </c>
      <c r="AP5" s="480" t="s">
        <v>3653</v>
      </c>
      <c r="AQ5" s="480" t="s">
        <v>3654</v>
      </c>
      <c r="AR5" s="480" t="s">
        <v>3655</v>
      </c>
      <c r="AS5" s="480" t="s">
        <v>3656</v>
      </c>
      <c r="AT5" s="480" t="s">
        <v>3657</v>
      </c>
      <c r="AU5" s="480" t="s">
        <v>3658</v>
      </c>
      <c r="AV5" s="484">
        <v>2020</v>
      </c>
      <c r="AW5" s="484">
        <v>2030</v>
      </c>
      <c r="AX5" s="484">
        <v>2050</v>
      </c>
      <c r="AY5" s="480" t="s">
        <v>3659</v>
      </c>
      <c r="AZ5" s="480" t="s">
        <v>3660</v>
      </c>
      <c r="BE5" s="480" t="s">
        <v>3651</v>
      </c>
      <c r="BF5" s="480" t="s">
        <v>3652</v>
      </c>
      <c r="BG5" s="480" t="s">
        <v>3653</v>
      </c>
    </row>
    <row r="6" spans="1:59" s="485" customFormat="1" ht="15.95" customHeight="1" x14ac:dyDescent="0.2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5.95" customHeight="1" x14ac:dyDescent="0.25">
      <c r="A7" s="481" t="s">
        <v>3477</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5.95" customHeight="1" x14ac:dyDescent="0.25">
      <c r="A8" s="481" t="s">
        <v>3479</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5.95" customHeight="1" x14ac:dyDescent="0.25">
      <c r="A9" s="481" t="s">
        <v>3481</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5.95" customHeight="1" x14ac:dyDescent="0.25">
      <c r="A10" s="481" t="s">
        <v>3483</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5.95" customHeight="1" x14ac:dyDescent="0.25">
      <c r="A11" s="481" t="s">
        <v>3485</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5.95" customHeight="1" x14ac:dyDescent="0.25">
      <c r="A12" s="481" t="s">
        <v>3487</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5.95" customHeight="1" x14ac:dyDescent="0.25">
      <c r="A13" s="481" t="s">
        <v>3488</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5.95" customHeight="1" x14ac:dyDescent="0.25">
      <c r="A14" s="481" t="s">
        <v>3490</v>
      </c>
      <c r="B14" s="481">
        <v>192</v>
      </c>
      <c r="C14" s="488">
        <v>987393</v>
      </c>
      <c r="D14" s="481">
        <f t="shared" si="3"/>
        <v>19.445144942287417</v>
      </c>
      <c r="E14" s="481">
        <v>0</v>
      </c>
      <c r="F14" s="489">
        <v>0.2</v>
      </c>
      <c r="G14" s="490">
        <v>0.25</v>
      </c>
      <c r="H14" s="489">
        <v>0.25</v>
      </c>
      <c r="I14" s="481">
        <v>5877137</v>
      </c>
      <c r="J14" s="480">
        <v>0</v>
      </c>
      <c r="K14" s="480">
        <v>6925928</v>
      </c>
      <c r="L14" s="480" t="s">
        <v>3661</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5.95" customHeight="1" x14ac:dyDescent="0.25">
      <c r="A15" s="498" t="s">
        <v>3662</v>
      </c>
      <c r="B15" s="498">
        <v>605</v>
      </c>
      <c r="C15" s="499">
        <v>732552</v>
      </c>
      <c r="D15" s="498">
        <f t="shared" si="3"/>
        <v>82.587993753344477</v>
      </c>
      <c r="E15" s="498">
        <v>0</v>
      </c>
      <c r="F15" s="500">
        <v>0.2</v>
      </c>
      <c r="G15" s="501">
        <v>0.87</v>
      </c>
      <c r="H15" s="500">
        <v>1</v>
      </c>
      <c r="I15" s="502" t="s">
        <v>3663</v>
      </c>
      <c r="J15" s="502" t="s">
        <v>3663</v>
      </c>
      <c r="K15" s="502" t="s">
        <v>3663</v>
      </c>
      <c r="L15" s="502" t="s">
        <v>3663</v>
      </c>
      <c r="M15" s="502" t="s">
        <v>3663</v>
      </c>
      <c r="N15" s="502" t="s">
        <v>3663</v>
      </c>
      <c r="O15" s="502" t="s">
        <v>3663</v>
      </c>
      <c r="P15" s="502" t="s">
        <v>3663</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5.95" customHeight="1" x14ac:dyDescent="0.25">
      <c r="A16" s="481" t="s">
        <v>3492</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5.95" customHeight="1" x14ac:dyDescent="0.25">
      <c r="A17" s="481" t="s">
        <v>3494</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5.95" customHeight="1" x14ac:dyDescent="0.25">
      <c r="A18" s="481" t="s">
        <v>3496</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5.95" customHeight="1" x14ac:dyDescent="0.25">
      <c r="A19" s="481" t="s">
        <v>3498</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5.95" customHeight="1" x14ac:dyDescent="0.25">
      <c r="A20" s="481" t="s">
        <v>3500</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5.95" customHeight="1" x14ac:dyDescent="0.25">
      <c r="A21" s="481" t="s">
        <v>3502</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5.95" customHeight="1" x14ac:dyDescent="0.25">
      <c r="A22" s="481" t="s">
        <v>3504</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5.95" customHeight="1" x14ac:dyDescent="0.25">
      <c r="A23" s="481" t="s">
        <v>3506</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5.95" customHeight="1" x14ac:dyDescent="0.25">
      <c r="A24" s="481" t="s">
        <v>3508</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5.95" customHeight="1" x14ac:dyDescent="0.25">
      <c r="A25" s="481" t="s">
        <v>3510</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5.95" customHeight="1" x14ac:dyDescent="0.25">
      <c r="A26" s="481" t="s">
        <v>3512</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5.95" customHeight="1" x14ac:dyDescent="0.25">
      <c r="A27" s="481" t="s">
        <v>3514</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5.95" customHeight="1" x14ac:dyDescent="0.25">
      <c r="A28" s="481" t="s">
        <v>3516</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5.95" customHeight="1" x14ac:dyDescent="0.25">
      <c r="A29" s="481" t="s">
        <v>3518</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5.95" customHeight="1" x14ac:dyDescent="0.25">
      <c r="A30" s="481" t="s">
        <v>3520</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5.95" customHeight="1" x14ac:dyDescent="0.25">
      <c r="A31" s="481" t="s">
        <v>3522</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5.95" customHeight="1" x14ac:dyDescent="0.25">
      <c r="A32" s="481" t="s">
        <v>3524</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5.95" customHeight="1" x14ac:dyDescent="0.25">
      <c r="A33" s="481" t="s">
        <v>3526</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5.95" customHeight="1" x14ac:dyDescent="0.25">
      <c r="A34" s="481" t="s">
        <v>3528</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5.95" customHeight="1" x14ac:dyDescent="0.25">
      <c r="A35" s="481" t="s">
        <v>3529</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5.95" customHeight="1" x14ac:dyDescent="0.25">
      <c r="A36" s="481" t="s">
        <v>3531</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5.95" customHeight="1" x14ac:dyDescent="0.25">
      <c r="A37" s="481" t="s">
        <v>3533</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5.95" customHeight="1" x14ac:dyDescent="0.25">
      <c r="A38" s="481" t="s">
        <v>3535</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5.95" customHeight="1" x14ac:dyDescent="0.25">
      <c r="A39" s="481" t="s">
        <v>3537</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5.95" customHeight="1" x14ac:dyDescent="0.25">
      <c r="A40" s="481" t="s">
        <v>3539</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5.95" customHeight="1" x14ac:dyDescent="0.25">
      <c r="A41" s="481" t="s">
        <v>3541</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5.95" customHeight="1" x14ac:dyDescent="0.25">
      <c r="A42" s="481" t="s">
        <v>3543</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5.95" customHeight="1" x14ac:dyDescent="0.25">
      <c r="A43" s="481" t="s">
        <v>3545</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5.95" customHeight="1" x14ac:dyDescent="0.25">
      <c r="A44" s="481" t="s">
        <v>3547</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5.95" customHeight="1" x14ac:dyDescent="0.25">
      <c r="A45" s="481" t="s">
        <v>3549</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5.95" customHeight="1" x14ac:dyDescent="0.25">
      <c r="A46" s="481" t="s">
        <v>3551</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5.95" customHeight="1" x14ac:dyDescent="0.25">
      <c r="A47" s="481" t="s">
        <v>3553</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5.95" customHeight="1" x14ac:dyDescent="0.25">
      <c r="A48" s="481" t="s">
        <v>3555</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5.95" customHeight="1" x14ac:dyDescent="0.25">
      <c r="A49" s="481" t="s">
        <v>3557</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5.95" customHeight="1" x14ac:dyDescent="0.25">
      <c r="A50" s="481" t="s">
        <v>3559</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5.95" customHeight="1" x14ac:dyDescent="0.25">
      <c r="A51" s="481" t="s">
        <v>3561</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5.95" customHeight="1" x14ac:dyDescent="0.25">
      <c r="A52" s="481" t="s">
        <v>3563</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5.95" customHeight="1" x14ac:dyDescent="0.25">
      <c r="A53" s="481" t="s">
        <v>3565</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5.95" customHeight="1" x14ac:dyDescent="0.25">
      <c r="A54" s="481" t="s">
        <v>3567</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5.95" customHeight="1" x14ac:dyDescent="0.25">
      <c r="A55" s="481" t="s">
        <v>3569</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5.95" customHeight="1" x14ac:dyDescent="0.25">
      <c r="A56" s="481" t="s">
        <v>3571</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5.95" customHeight="1" x14ac:dyDescent="0.25">
      <c r="A57" s="481" t="s">
        <v>3573</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5.95" customHeight="1" x14ac:dyDescent="0.25">
      <c r="A58" s="481"/>
      <c r="B58" s="481"/>
      <c r="D58" s="481"/>
      <c r="E58" s="481"/>
      <c r="I58" s="481"/>
      <c r="AQ58" s="492"/>
    </row>
    <row r="59" spans="1:59" ht="15.95" customHeight="1" x14ac:dyDescent="0.25">
      <c r="A59" s="481"/>
      <c r="B59" s="481"/>
      <c r="C59" s="481"/>
      <c r="D59" s="481"/>
      <c r="E59" s="481"/>
      <c r="F59" s="481"/>
      <c r="H59" s="481"/>
      <c r="I59" s="481"/>
      <c r="AQ59" s="492"/>
    </row>
    <row r="60" spans="1:59" ht="15.95" customHeight="1" x14ac:dyDescent="0.25">
      <c r="A60" s="481"/>
      <c r="B60" s="509"/>
      <c r="C60" s="509"/>
      <c r="D60" s="509"/>
      <c r="E60" s="509"/>
      <c r="F60" s="509"/>
      <c r="G60" s="509"/>
      <c r="H60" s="509"/>
      <c r="I60" s="509"/>
      <c r="J60" s="509"/>
      <c r="K60" s="509"/>
      <c r="L60" s="509"/>
      <c r="M60" s="509"/>
      <c r="N60" s="509"/>
      <c r="O60" s="509"/>
      <c r="P60" s="509"/>
      <c r="Q60" s="509"/>
      <c r="AQ60" s="510"/>
    </row>
    <row r="61" spans="1:59" ht="15.95" customHeight="1" x14ac:dyDescent="0.25">
      <c r="B61" s="599" t="s">
        <v>3664</v>
      </c>
      <c r="C61" s="598"/>
      <c r="D61" s="598"/>
      <c r="E61" s="598"/>
      <c r="F61" s="598"/>
      <c r="G61" s="598"/>
      <c r="H61" s="598"/>
      <c r="I61" s="598"/>
      <c r="J61" s="511" t="s">
        <v>3665</v>
      </c>
      <c r="K61" s="511"/>
      <c r="L61" s="511"/>
      <c r="M61" s="511"/>
      <c r="N61" s="511"/>
      <c r="O61" s="511"/>
      <c r="P61" s="511"/>
      <c r="Q61" s="511"/>
      <c r="R61" s="600" t="s">
        <v>3666</v>
      </c>
      <c r="S61" s="598"/>
      <c r="T61" s="598"/>
      <c r="U61" s="598"/>
      <c r="V61" s="598"/>
      <c r="W61" s="598"/>
      <c r="X61" s="598"/>
      <c r="Y61" s="598"/>
      <c r="AH61" s="601"/>
      <c r="AI61" s="598"/>
      <c r="AJ61" s="598"/>
      <c r="AK61" s="598"/>
      <c r="AL61" s="598"/>
      <c r="AM61" s="598"/>
      <c r="AN61" s="598"/>
    </row>
    <row r="62" spans="1:59" ht="15.95" customHeight="1" x14ac:dyDescent="0.25">
      <c r="A62" s="481"/>
      <c r="B62" s="481" t="s">
        <v>2524</v>
      </c>
      <c r="C62" s="481" t="s">
        <v>474</v>
      </c>
      <c r="D62" s="481" t="s">
        <v>3667</v>
      </c>
      <c r="E62" s="481" t="s">
        <v>2532</v>
      </c>
      <c r="F62" s="481" t="s">
        <v>2525</v>
      </c>
      <c r="G62" s="481" t="s">
        <v>47</v>
      </c>
      <c r="H62" s="481" t="s">
        <v>55</v>
      </c>
      <c r="I62" s="481" t="s">
        <v>54</v>
      </c>
      <c r="J62" s="480" t="s">
        <v>2524</v>
      </c>
      <c r="K62" s="480" t="s">
        <v>474</v>
      </c>
      <c r="L62" s="480" t="s">
        <v>3667</v>
      </c>
      <c r="M62" s="480" t="s">
        <v>2532</v>
      </c>
      <c r="N62" s="480" t="s">
        <v>2525</v>
      </c>
      <c r="O62" s="480" t="s">
        <v>47</v>
      </c>
      <c r="P62" s="480" t="s">
        <v>55</v>
      </c>
      <c r="Q62" s="480" t="s">
        <v>54</v>
      </c>
      <c r="R62" s="481" t="s">
        <v>2524</v>
      </c>
      <c r="S62" s="481" t="s">
        <v>474</v>
      </c>
      <c r="T62" s="481" t="s">
        <v>3667</v>
      </c>
      <c r="U62" s="481" t="s">
        <v>2532</v>
      </c>
      <c r="V62" s="481" t="s">
        <v>2525</v>
      </c>
      <c r="W62" s="481" t="s">
        <v>47</v>
      </c>
      <c r="X62" s="481" t="s">
        <v>55</v>
      </c>
      <c r="Y62" s="481" t="s">
        <v>54</v>
      </c>
      <c r="AH62" s="481"/>
      <c r="AI62" s="481"/>
      <c r="AJ62" s="481"/>
      <c r="AK62" s="481"/>
      <c r="AL62" s="481"/>
      <c r="AM62" s="481"/>
      <c r="AN62" s="512"/>
    </row>
    <row r="63" spans="1:59" s="513" customFormat="1" ht="15.95" customHeight="1" x14ac:dyDescent="0.2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2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25">
      <c r="A65" s="516" t="s">
        <v>3521</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25">
      <c r="A66" s="516" t="s">
        <v>3540</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25">
      <c r="A67" s="516" t="s">
        <v>3536</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25">
      <c r="A68" s="516" t="s">
        <v>3530</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25">
      <c r="A69" s="516" t="s">
        <v>3548</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25">
      <c r="A70" s="516" t="s">
        <v>3550</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25">
      <c r="A71" s="516" t="s">
        <v>3560</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25">
      <c r="A72" s="516" t="s">
        <v>3566</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25">
      <c r="A73" s="516" t="s">
        <v>3572</v>
      </c>
      <c r="B73" s="481">
        <v>0</v>
      </c>
      <c r="C73" s="481">
        <v>0</v>
      </c>
      <c r="D73" s="481">
        <v>0</v>
      </c>
      <c r="E73" s="481">
        <v>0</v>
      </c>
      <c r="F73" s="481">
        <v>0</v>
      </c>
      <c r="G73" s="481">
        <v>0</v>
      </c>
      <c r="H73" s="481">
        <v>0</v>
      </c>
      <c r="I73" s="481">
        <v>0</v>
      </c>
      <c r="J73" s="481">
        <v>0</v>
      </c>
      <c r="K73" s="516" t="s">
        <v>3572</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25">
      <c r="A74" s="481"/>
      <c r="B74" s="481"/>
      <c r="C74" s="481"/>
      <c r="D74" s="481"/>
      <c r="E74" s="481"/>
      <c r="F74" s="481"/>
      <c r="G74" s="481"/>
      <c r="H74" s="481"/>
      <c r="I74" s="481"/>
    </row>
    <row r="75" spans="1:40" x14ac:dyDescent="0.25">
      <c r="A75" s="481"/>
      <c r="B75" s="481"/>
      <c r="C75" s="480" t="s">
        <v>3668</v>
      </c>
      <c r="D75" s="481"/>
    </row>
    <row r="76" spans="1:40" ht="15.95" customHeight="1" x14ac:dyDescent="0.25">
      <c r="A76" s="481"/>
    </row>
    <row r="77" spans="1:40" ht="15.95" customHeight="1" x14ac:dyDescent="0.25">
      <c r="A77" s="481"/>
      <c r="C77" s="513" t="str">
        <f>LOOKUP('Repeating Values'!C1,About!G1:H50,About!H1:H50)</f>
        <v>CA</v>
      </c>
      <c r="D77" s="480">
        <v>2019</v>
      </c>
      <c r="E77" s="480">
        <v>2050</v>
      </c>
    </row>
    <row r="78" spans="1:40" ht="15.95" customHeight="1" x14ac:dyDescent="0.25">
      <c r="B78" s="480" t="s">
        <v>3669</v>
      </c>
      <c r="C78" s="480" t="s">
        <v>122</v>
      </c>
      <c r="D78" s="480" cm="1">
        <f t="array" ref="D78">ROUND(INDEX($B$95:$H$845,MATCH(1,($C78=$E$95:$E$845)*($B78=$F$95:$F$845)*($C$77=$B$95:$B$845),0),MATCH(D$77,$B$95:$H$95,0))*100,1)</f>
        <v>5.4</v>
      </c>
      <c r="E78" s="480" cm="1">
        <f t="array" ref="E78">ROUND(INDEX($B$95:$H$845,MATCH(1,($C78=$E$95:$E$845)*($B78=$F$95:$F$845)*($C$77=$B$95:$B$845),0),MATCH(E$77,$B$95:$H$95,0))*100,1)</f>
        <v>12.2</v>
      </c>
    </row>
    <row r="79" spans="1:40" ht="15.95" customHeight="1" x14ac:dyDescent="0.25">
      <c r="B79" s="480" t="s">
        <v>3669</v>
      </c>
      <c r="C79" s="480" t="s">
        <v>3670</v>
      </c>
      <c r="D79" s="480" cm="1">
        <f t="array" ref="D79">ROUND(INDEX($B$95:$H$845,MATCH(1,($C79=$E$95:$E$845)*($B79=$F$95:$F$845)*($C$77=$B$95:$B$845),0),MATCH(D$77,$B$95:$H$95,0))*100,1)</f>
        <v>47.4</v>
      </c>
      <c r="E79" s="480" cm="1">
        <f t="array" ref="E79">ROUND(INDEX($B$95:$H$845,MATCH(1,($C79=$E$95:$E$845)*($B79=$F$95:$F$845)*($C$77=$B$95:$B$845),0),MATCH(E$77,$B$95:$H$95,0))*100,1)</f>
        <v>55.9</v>
      </c>
    </row>
    <row r="80" spans="1:40" ht="15.95" customHeight="1" x14ac:dyDescent="0.25">
      <c r="B80" s="480" t="s">
        <v>3669</v>
      </c>
      <c r="C80" s="480" t="s">
        <v>785</v>
      </c>
      <c r="D80" s="480" cm="1">
        <f t="array" ref="D80">ROUND(INDEX($B$95:$H$845,MATCH(1,($C80=$E$95:$E$845)*($B80=$F$95:$F$845)*($C$77=$B$95:$B$845),0),MATCH(D$77,$B$95:$H$95,0))*100,1)</f>
        <v>100</v>
      </c>
      <c r="E80" s="480" cm="1">
        <f t="array" ref="E80">ROUND(INDEX($B$95:$H$845,MATCH(1,($C80=$E$95:$E$845)*($B80=$F$95:$F$845)*($C$77=$B$95:$B$845),0),MATCH(E$77,$B$95:$H$95,0))*100,1)</f>
        <v>100</v>
      </c>
    </row>
    <row r="81" spans="2:26" ht="15.95" customHeight="1" x14ac:dyDescent="0.25">
      <c r="B81" s="480" t="s">
        <v>3671</v>
      </c>
      <c r="C81" s="480" t="s">
        <v>122</v>
      </c>
      <c r="D81" s="480" cm="1">
        <f t="array" ref="D81">ROUND(INDEX($B$95:$H$845,MATCH(1,($C81=$E$95:$E$845)*($B81=$F$95:$F$845)*($C$77=$B$95:$B$845),0),MATCH(D$77,$B$95:$H$95,0))*100,1)</f>
        <v>5.4</v>
      </c>
      <c r="E81" s="480" cm="1">
        <f t="array" ref="E81">ROUND(INDEX($B$95:$H$845,MATCH(1,($C81=$E$95:$E$845)*($B81=$F$95:$F$845)*($C$77=$B$95:$B$845),0),MATCH(E$77,$B$95:$H$95,0))*100,1)</f>
        <v>12.2</v>
      </c>
    </row>
    <row r="82" spans="2:26" ht="15.95" customHeight="1" x14ac:dyDescent="0.25">
      <c r="B82" s="480" t="s">
        <v>3671</v>
      </c>
      <c r="C82" s="480" t="s">
        <v>3670</v>
      </c>
      <c r="D82" s="480" cm="1">
        <f t="array" ref="D82">ROUND(INDEX($B$95:$H$845,MATCH(1,($C82=$E$95:$E$845)*($B82=$F$95:$F$845)*($C$77=$B$95:$B$845),0),MATCH(D$77,$B$95:$H$95,0))*100,1)</f>
        <v>47.4</v>
      </c>
      <c r="E82" s="480" cm="1">
        <f t="array" ref="E82">ROUND(INDEX($B$95:$H$845,MATCH(1,($C82=$E$95:$E$845)*($B82=$F$95:$F$845)*($C$77=$B$95:$B$845),0),MATCH(E$77,$B$95:$H$95,0))*100,1)</f>
        <v>55.9</v>
      </c>
      <c r="M82" s="480" t="s">
        <v>3672</v>
      </c>
    </row>
    <row r="83" spans="2:26" ht="15.95" customHeight="1" x14ac:dyDescent="0.25">
      <c r="B83" s="480" t="s">
        <v>3671</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5.95" customHeight="1" x14ac:dyDescent="0.2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5.95" customHeight="1" x14ac:dyDescent="0.25">
      <c r="B85" s="480" t="s">
        <v>522</v>
      </c>
      <c r="C85" s="480" t="s">
        <v>3670</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3667</v>
      </c>
      <c r="N85" s="481" t="s">
        <v>3673</v>
      </c>
      <c r="O85" s="481" t="s">
        <v>3674</v>
      </c>
      <c r="P85" s="481" t="s">
        <v>47</v>
      </c>
      <c r="Q85" s="481" t="s">
        <v>55</v>
      </c>
      <c r="R85" s="481" t="s">
        <v>54</v>
      </c>
    </row>
    <row r="86" spans="2:26" ht="15.95" customHeight="1" x14ac:dyDescent="0.2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3675</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5.95" customHeight="1" x14ac:dyDescent="0.25">
      <c r="B87" s="519" t="s">
        <v>3676</v>
      </c>
      <c r="J87" s="480" t="s">
        <v>3677</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5.95" customHeight="1" x14ac:dyDescent="0.25">
      <c r="J88" s="480" t="s">
        <v>3678</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5.95" customHeight="1" x14ac:dyDescent="0.25"/>
    <row r="90" spans="2:26" ht="15.95" customHeight="1" x14ac:dyDescent="0.25"/>
    <row r="91" spans="2:26" ht="15.95" customHeight="1" x14ac:dyDescent="0.25"/>
    <row r="94" spans="2:26" ht="30" x14ac:dyDescent="0.25">
      <c r="B94" s="494" t="s">
        <v>3679</v>
      </c>
      <c r="C94" s="480" t="s">
        <v>3680</v>
      </c>
      <c r="J94" s="494" t="s">
        <v>3681</v>
      </c>
    </row>
    <row r="95" spans="2:26" x14ac:dyDescent="0.25">
      <c r="B95" s="521" t="s">
        <v>3682</v>
      </c>
      <c r="C95" s="521" t="s">
        <v>3683</v>
      </c>
      <c r="D95" s="521" t="s">
        <v>3684</v>
      </c>
      <c r="E95" s="521" t="s">
        <v>3685</v>
      </c>
      <c r="F95" s="521" t="s">
        <v>3686</v>
      </c>
      <c r="G95" s="521">
        <v>2019</v>
      </c>
      <c r="H95" s="521">
        <v>2050</v>
      </c>
      <c r="J95" s="491"/>
      <c r="K95" s="491" t="s">
        <v>3682</v>
      </c>
      <c r="L95" s="491" t="s">
        <v>3687</v>
      </c>
      <c r="M95" s="491" t="s">
        <v>474</v>
      </c>
      <c r="N95" s="491" t="s">
        <v>467</v>
      </c>
      <c r="O95" s="491" t="s">
        <v>47</v>
      </c>
      <c r="P95" s="491" t="s">
        <v>48</v>
      </c>
      <c r="Q95" s="491" t="s">
        <v>52</v>
      </c>
      <c r="R95" s="491" t="s">
        <v>56</v>
      </c>
      <c r="S95" s="491" t="s">
        <v>57</v>
      </c>
      <c r="T95" s="491" t="s">
        <v>2524</v>
      </c>
      <c r="U95" s="491" t="s">
        <v>3667</v>
      </c>
      <c r="V95" s="491" t="s">
        <v>3674</v>
      </c>
      <c r="W95" s="491" t="s">
        <v>3688</v>
      </c>
      <c r="X95" s="491" t="s">
        <v>54</v>
      </c>
      <c r="Y95" s="491" t="s">
        <v>55</v>
      </c>
      <c r="Z95" s="491" t="s">
        <v>3673</v>
      </c>
    </row>
    <row r="96" spans="2:26" x14ac:dyDescent="0.25">
      <c r="B96" s="491" t="s">
        <v>3478</v>
      </c>
      <c r="C96" s="491" t="s">
        <v>53</v>
      </c>
      <c r="D96" s="491" t="s">
        <v>627</v>
      </c>
      <c r="E96" s="491" t="s">
        <v>122</v>
      </c>
      <c r="F96" s="491" t="s">
        <v>3671</v>
      </c>
      <c r="G96" s="491">
        <v>3.9998729637069498E-2</v>
      </c>
      <c r="H96" s="491">
        <v>4.0399940641462399E-2</v>
      </c>
      <c r="J96" s="491" t="s">
        <v>3478</v>
      </c>
      <c r="K96" s="491" t="s">
        <v>3478</v>
      </c>
      <c r="L96" s="491" t="s">
        <v>3665</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25">
      <c r="B97" s="491" t="s">
        <v>3478</v>
      </c>
      <c r="C97" s="491" t="s">
        <v>53</v>
      </c>
      <c r="D97" s="491" t="s">
        <v>627</v>
      </c>
      <c r="E97" s="491" t="s">
        <v>3689</v>
      </c>
      <c r="F97" s="491" t="s">
        <v>3671</v>
      </c>
      <c r="G97" s="491">
        <v>0.99963148385309297</v>
      </c>
      <c r="H97" s="491">
        <v>0.99920715825439799</v>
      </c>
      <c r="J97" s="491" t="s">
        <v>3478</v>
      </c>
      <c r="K97" s="491" t="s">
        <v>3478</v>
      </c>
      <c r="L97" s="491" t="s">
        <v>3675</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25">
      <c r="B98" s="491" t="s">
        <v>3478</v>
      </c>
      <c r="C98" s="491" t="s">
        <v>53</v>
      </c>
      <c r="D98" s="491" t="s">
        <v>627</v>
      </c>
      <c r="E98" s="491" t="s">
        <v>125</v>
      </c>
      <c r="F98" s="491" t="s">
        <v>3671</v>
      </c>
      <c r="G98" s="491">
        <v>1</v>
      </c>
      <c r="H98" s="491">
        <v>1</v>
      </c>
      <c r="J98" s="491" t="s">
        <v>3480</v>
      </c>
      <c r="K98" s="491" t="s">
        <v>3480</v>
      </c>
      <c r="L98" s="491" t="s">
        <v>3665</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25">
      <c r="B99" s="491" t="s">
        <v>3478</v>
      </c>
      <c r="C99" s="491" t="s">
        <v>53</v>
      </c>
      <c r="D99" s="491" t="s">
        <v>627</v>
      </c>
      <c r="E99" s="491" t="s">
        <v>3670</v>
      </c>
      <c r="F99" s="491" t="s">
        <v>3671</v>
      </c>
      <c r="G99" s="491">
        <v>0.57516558823078101</v>
      </c>
      <c r="H99" s="491">
        <v>0.44472588335528701</v>
      </c>
      <c r="J99" s="491" t="s">
        <v>3480</v>
      </c>
      <c r="K99" s="491" t="s">
        <v>3480</v>
      </c>
      <c r="L99" s="491" t="s">
        <v>3675</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25">
      <c r="B100" s="491" t="s">
        <v>3478</v>
      </c>
      <c r="C100" s="491" t="s">
        <v>53</v>
      </c>
      <c r="D100" s="491" t="s">
        <v>627</v>
      </c>
      <c r="E100" s="491" t="s">
        <v>785</v>
      </c>
      <c r="F100" s="491" t="s">
        <v>3671</v>
      </c>
      <c r="G100" s="491">
        <v>1</v>
      </c>
      <c r="H100" s="491">
        <v>1</v>
      </c>
      <c r="J100" s="491" t="s">
        <v>3482</v>
      </c>
      <c r="K100" s="491" t="s">
        <v>3482</v>
      </c>
      <c r="L100" s="491" t="s">
        <v>3665</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25">
      <c r="B101" s="491" t="s">
        <v>3478</v>
      </c>
      <c r="C101" s="491" t="s">
        <v>53</v>
      </c>
      <c r="D101" s="491" t="s">
        <v>627</v>
      </c>
      <c r="E101" s="491" t="s">
        <v>122</v>
      </c>
      <c r="F101" s="491" t="s">
        <v>3669</v>
      </c>
      <c r="G101" s="491">
        <v>3.9998729637069498E-2</v>
      </c>
      <c r="H101" s="491">
        <v>4.0399940641462399E-2</v>
      </c>
      <c r="J101" s="491" t="s">
        <v>3482</v>
      </c>
      <c r="K101" s="491" t="s">
        <v>3482</v>
      </c>
      <c r="L101" s="491" t="s">
        <v>3675</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25">
      <c r="B102" s="491" t="s">
        <v>3478</v>
      </c>
      <c r="C102" s="491" t="s">
        <v>53</v>
      </c>
      <c r="D102" s="491" t="s">
        <v>627</v>
      </c>
      <c r="E102" s="491" t="s">
        <v>3689</v>
      </c>
      <c r="F102" s="491" t="s">
        <v>3669</v>
      </c>
      <c r="G102" s="491">
        <v>0.99963148385309297</v>
      </c>
      <c r="H102" s="491">
        <v>0.99920715825439899</v>
      </c>
      <c r="J102" s="491" t="s">
        <v>3484</v>
      </c>
      <c r="K102" s="491" t="s">
        <v>3484</v>
      </c>
      <c r="L102" s="491" t="s">
        <v>3665</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25">
      <c r="B103" s="491" t="s">
        <v>3478</v>
      </c>
      <c r="C103" s="491" t="s">
        <v>53</v>
      </c>
      <c r="D103" s="491" t="s">
        <v>627</v>
      </c>
      <c r="E103" s="491" t="s">
        <v>125</v>
      </c>
      <c r="F103" s="491" t="s">
        <v>3669</v>
      </c>
      <c r="G103" s="491">
        <v>1</v>
      </c>
      <c r="H103" s="491">
        <v>1</v>
      </c>
      <c r="J103" s="491" t="s">
        <v>3484</v>
      </c>
      <c r="K103" s="491" t="s">
        <v>3484</v>
      </c>
      <c r="L103" s="491" t="s">
        <v>3675</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25">
      <c r="B104" s="491" t="s">
        <v>3478</v>
      </c>
      <c r="C104" s="491" t="s">
        <v>53</v>
      </c>
      <c r="D104" s="491" t="s">
        <v>627</v>
      </c>
      <c r="E104" s="491" t="s">
        <v>3670</v>
      </c>
      <c r="F104" s="491" t="s">
        <v>3669</v>
      </c>
      <c r="G104" s="491">
        <v>0.57516558823078001</v>
      </c>
      <c r="H104" s="491">
        <v>0.44472588335528701</v>
      </c>
      <c r="J104" s="491" t="s">
        <v>3486</v>
      </c>
      <c r="K104" s="491" t="s">
        <v>3486</v>
      </c>
      <c r="L104" s="491" t="s">
        <v>3665</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25">
      <c r="B105" s="491" t="s">
        <v>3478</v>
      </c>
      <c r="C105" s="491" t="s">
        <v>53</v>
      </c>
      <c r="D105" s="491" t="s">
        <v>627</v>
      </c>
      <c r="E105" s="491" t="s">
        <v>785</v>
      </c>
      <c r="F105" s="491" t="s">
        <v>3669</v>
      </c>
      <c r="G105" s="491">
        <v>1</v>
      </c>
      <c r="H105" s="491">
        <v>1</v>
      </c>
      <c r="J105" s="491" t="s">
        <v>3486</v>
      </c>
      <c r="K105" s="491" t="s">
        <v>3486</v>
      </c>
      <c r="L105" s="491" t="s">
        <v>3675</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25">
      <c r="B106" s="491" t="s">
        <v>3478</v>
      </c>
      <c r="C106" s="491" t="s">
        <v>53</v>
      </c>
      <c r="D106" s="491" t="s">
        <v>171</v>
      </c>
      <c r="E106" s="491" t="s">
        <v>122</v>
      </c>
      <c r="F106" s="491" t="s">
        <v>522</v>
      </c>
      <c r="G106" s="491">
        <v>7.01306018613635E-3</v>
      </c>
      <c r="H106" s="491">
        <v>6.8877775581482302E-3</v>
      </c>
      <c r="J106" s="491" t="s">
        <v>513</v>
      </c>
      <c r="K106" s="491" t="s">
        <v>513</v>
      </c>
      <c r="L106" s="491" t="s">
        <v>3665</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25">
      <c r="B107" s="491" t="s">
        <v>3478</v>
      </c>
      <c r="C107" s="491" t="s">
        <v>53</v>
      </c>
      <c r="D107" s="491" t="s">
        <v>171</v>
      </c>
      <c r="E107" s="491" t="s">
        <v>3689</v>
      </c>
      <c r="F107" s="491" t="s">
        <v>522</v>
      </c>
      <c r="G107" s="491">
        <v>0.99937619603415895</v>
      </c>
      <c r="H107" s="491">
        <v>0.99985422739603103</v>
      </c>
      <c r="J107" s="491" t="s">
        <v>513</v>
      </c>
      <c r="K107" s="491" t="s">
        <v>513</v>
      </c>
      <c r="L107" s="491" t="s">
        <v>3675</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25">
      <c r="B108" s="491" t="s">
        <v>3478</v>
      </c>
      <c r="C108" s="491" t="s">
        <v>53</v>
      </c>
      <c r="D108" s="491" t="s">
        <v>171</v>
      </c>
      <c r="E108" s="491" t="s">
        <v>125</v>
      </c>
      <c r="F108" s="491" t="s">
        <v>522</v>
      </c>
      <c r="G108" s="491">
        <v>1</v>
      </c>
      <c r="H108" s="491">
        <v>1</v>
      </c>
      <c r="J108" s="491" t="s">
        <v>3489</v>
      </c>
      <c r="K108" s="491" t="s">
        <v>3489</v>
      </c>
      <c r="L108" s="491" t="s">
        <v>3665</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25">
      <c r="B109" s="491" t="s">
        <v>3478</v>
      </c>
      <c r="C109" s="491" t="s">
        <v>53</v>
      </c>
      <c r="D109" s="491" t="s">
        <v>171</v>
      </c>
      <c r="E109" s="491" t="s">
        <v>3670</v>
      </c>
      <c r="F109" s="491" t="s">
        <v>522</v>
      </c>
      <c r="G109" s="491">
        <v>0.44908583278976999</v>
      </c>
      <c r="H109" s="491">
        <v>0.26862976122403998</v>
      </c>
      <c r="J109" s="491" t="s">
        <v>3489</v>
      </c>
      <c r="K109" s="491" t="s">
        <v>3489</v>
      </c>
      <c r="L109" s="491" t="s">
        <v>3675</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25">
      <c r="B110" s="491" t="s">
        <v>3478</v>
      </c>
      <c r="C110" s="491" t="s">
        <v>53</v>
      </c>
      <c r="D110" s="491" t="s">
        <v>171</v>
      </c>
      <c r="E110" s="491" t="s">
        <v>785</v>
      </c>
      <c r="F110" s="491" t="s">
        <v>522</v>
      </c>
      <c r="G110" s="491">
        <v>0.66022825495453197</v>
      </c>
      <c r="H110" s="491">
        <v>0.802091929896664</v>
      </c>
      <c r="J110" s="491" t="s">
        <v>3491</v>
      </c>
      <c r="K110" s="491" t="s">
        <v>3491</v>
      </c>
      <c r="L110" s="491" t="s">
        <v>3665</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25">
      <c r="B111" s="491" t="s">
        <v>3480</v>
      </c>
      <c r="C111" s="491" t="s">
        <v>53</v>
      </c>
      <c r="D111" s="491" t="s">
        <v>627</v>
      </c>
      <c r="E111" s="491" t="s">
        <v>122</v>
      </c>
      <c r="F111" s="491" t="s">
        <v>3671</v>
      </c>
      <c r="G111" s="491">
        <v>0.163579767718085</v>
      </c>
      <c r="H111" s="491">
        <v>0.28795521475715702</v>
      </c>
      <c r="J111" s="491" t="s">
        <v>3491</v>
      </c>
      <c r="K111" s="491" t="s">
        <v>3491</v>
      </c>
      <c r="L111" s="491" t="s">
        <v>3675</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25">
      <c r="B112" s="491" t="s">
        <v>3480</v>
      </c>
      <c r="C112" s="491" t="s">
        <v>53</v>
      </c>
      <c r="D112" s="491" t="s">
        <v>627</v>
      </c>
      <c r="E112" s="491" t="s">
        <v>3689</v>
      </c>
      <c r="F112" s="491" t="s">
        <v>3671</v>
      </c>
      <c r="G112" s="491">
        <v>1</v>
      </c>
      <c r="H112" s="491">
        <v>1</v>
      </c>
      <c r="J112" s="491" t="s">
        <v>3493</v>
      </c>
      <c r="K112" s="491" t="s">
        <v>3493</v>
      </c>
      <c r="L112" s="491" t="s">
        <v>3665</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25">
      <c r="B113" s="491" t="s">
        <v>3480</v>
      </c>
      <c r="C113" s="491" t="s">
        <v>53</v>
      </c>
      <c r="D113" s="491" t="s">
        <v>627</v>
      </c>
      <c r="E113" s="491" t="s">
        <v>125</v>
      </c>
      <c r="F113" s="491" t="s">
        <v>3671</v>
      </c>
      <c r="G113" s="491">
        <v>1</v>
      </c>
      <c r="H113" s="491">
        <v>1</v>
      </c>
      <c r="J113" s="491" t="s">
        <v>3493</v>
      </c>
      <c r="K113" s="491" t="s">
        <v>3493</v>
      </c>
      <c r="L113" s="491" t="s">
        <v>3675</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25">
      <c r="B114" s="491" t="s">
        <v>3480</v>
      </c>
      <c r="C114" s="491" t="s">
        <v>53</v>
      </c>
      <c r="D114" s="491" t="s">
        <v>627</v>
      </c>
      <c r="E114" s="491" t="s">
        <v>3670</v>
      </c>
      <c r="F114" s="491" t="s">
        <v>3671</v>
      </c>
      <c r="G114" s="491">
        <v>0.78230644320604803</v>
      </c>
      <c r="H114" s="491">
        <v>0.804056755069393</v>
      </c>
      <c r="J114" s="491" t="s">
        <v>3495</v>
      </c>
      <c r="K114" s="491" t="s">
        <v>3495</v>
      </c>
      <c r="L114" s="491" t="s">
        <v>3665</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25">
      <c r="B115" s="491" t="s">
        <v>3480</v>
      </c>
      <c r="C115" s="491" t="s">
        <v>53</v>
      </c>
      <c r="D115" s="491" t="s">
        <v>627</v>
      </c>
      <c r="E115" s="491" t="s">
        <v>785</v>
      </c>
      <c r="F115" s="491" t="s">
        <v>3671</v>
      </c>
      <c r="G115" s="491">
        <v>1</v>
      </c>
      <c r="H115" s="491">
        <v>1</v>
      </c>
      <c r="J115" s="491" t="s">
        <v>3495</v>
      </c>
      <c r="K115" s="491" t="s">
        <v>3495</v>
      </c>
      <c r="L115" s="491" t="s">
        <v>3675</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25">
      <c r="B116" s="491" t="s">
        <v>3480</v>
      </c>
      <c r="C116" s="491" t="s">
        <v>53</v>
      </c>
      <c r="D116" s="491" t="s">
        <v>627</v>
      </c>
      <c r="E116" s="491" t="s">
        <v>122</v>
      </c>
      <c r="F116" s="491" t="s">
        <v>3669</v>
      </c>
      <c r="G116" s="491">
        <v>0.163579767718085</v>
      </c>
      <c r="H116" s="491">
        <v>0.28795521475715702</v>
      </c>
      <c r="J116" s="491" t="s">
        <v>3497</v>
      </c>
      <c r="K116" s="491" t="s">
        <v>3497</v>
      </c>
      <c r="L116" s="491" t="s">
        <v>3665</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25">
      <c r="B117" s="491" t="s">
        <v>3480</v>
      </c>
      <c r="C117" s="491" t="s">
        <v>53</v>
      </c>
      <c r="D117" s="491" t="s">
        <v>627</v>
      </c>
      <c r="E117" s="491" t="s">
        <v>3689</v>
      </c>
      <c r="F117" s="491" t="s">
        <v>3669</v>
      </c>
      <c r="G117" s="491">
        <v>1</v>
      </c>
      <c r="H117" s="491">
        <v>1</v>
      </c>
      <c r="J117" s="491" t="s">
        <v>3497</v>
      </c>
      <c r="K117" s="491" t="s">
        <v>3497</v>
      </c>
      <c r="L117" s="491" t="s">
        <v>3675</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25">
      <c r="B118" s="491" t="s">
        <v>3480</v>
      </c>
      <c r="C118" s="491" t="s">
        <v>53</v>
      </c>
      <c r="D118" s="491" t="s">
        <v>627</v>
      </c>
      <c r="E118" s="491" t="s">
        <v>125</v>
      </c>
      <c r="F118" s="491" t="s">
        <v>3669</v>
      </c>
      <c r="G118" s="491">
        <v>1</v>
      </c>
      <c r="H118" s="491">
        <v>1</v>
      </c>
      <c r="J118" s="491" t="s">
        <v>3499</v>
      </c>
      <c r="K118" s="491" t="s">
        <v>3499</v>
      </c>
      <c r="L118" s="491" t="s">
        <v>3665</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25">
      <c r="B119" s="491" t="s">
        <v>3480</v>
      </c>
      <c r="C119" s="491" t="s">
        <v>53</v>
      </c>
      <c r="D119" s="491" t="s">
        <v>627</v>
      </c>
      <c r="E119" s="491" t="s">
        <v>3670</v>
      </c>
      <c r="F119" s="491" t="s">
        <v>3669</v>
      </c>
      <c r="G119" s="491">
        <v>0.78230644320604803</v>
      </c>
      <c r="H119" s="491">
        <v>0.804056755069393</v>
      </c>
      <c r="J119" s="491" t="s">
        <v>3499</v>
      </c>
      <c r="K119" s="491" t="s">
        <v>3499</v>
      </c>
      <c r="L119" s="491" t="s">
        <v>3675</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25">
      <c r="B120" s="491" t="s">
        <v>3480</v>
      </c>
      <c r="C120" s="491" t="s">
        <v>53</v>
      </c>
      <c r="D120" s="491" t="s">
        <v>627</v>
      </c>
      <c r="E120" s="491" t="s">
        <v>785</v>
      </c>
      <c r="F120" s="491" t="s">
        <v>3669</v>
      </c>
      <c r="G120" s="491">
        <v>1</v>
      </c>
      <c r="H120" s="491">
        <v>1</v>
      </c>
      <c r="J120" s="491" t="s">
        <v>3501</v>
      </c>
      <c r="K120" s="491" t="s">
        <v>3501</v>
      </c>
      <c r="L120" s="491" t="s">
        <v>3665</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25">
      <c r="B121" s="491" t="s">
        <v>3480</v>
      </c>
      <c r="C121" s="491" t="s">
        <v>53</v>
      </c>
      <c r="D121" s="491" t="s">
        <v>171</v>
      </c>
      <c r="E121" s="491" t="s">
        <v>122</v>
      </c>
      <c r="F121" s="491" t="s">
        <v>522</v>
      </c>
      <c r="G121" s="491">
        <v>8.1887857763477997E-2</v>
      </c>
      <c r="H121" s="491">
        <v>3.6271895481627202E-2</v>
      </c>
      <c r="J121" s="491" t="s">
        <v>3501</v>
      </c>
      <c r="K121" s="491" t="s">
        <v>3501</v>
      </c>
      <c r="L121" s="491" t="s">
        <v>3675</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25">
      <c r="B122" s="491" t="s">
        <v>3480</v>
      </c>
      <c r="C122" s="491" t="s">
        <v>53</v>
      </c>
      <c r="D122" s="491" t="s">
        <v>171</v>
      </c>
      <c r="E122" s="491" t="s">
        <v>3689</v>
      </c>
      <c r="F122" s="491" t="s">
        <v>522</v>
      </c>
      <c r="G122" s="491">
        <v>1</v>
      </c>
      <c r="H122" s="491">
        <v>1</v>
      </c>
      <c r="J122" s="491" t="s">
        <v>3503</v>
      </c>
      <c r="K122" s="491" t="s">
        <v>3503</v>
      </c>
      <c r="L122" s="491" t="s">
        <v>3665</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25">
      <c r="B123" s="491" t="s">
        <v>3480</v>
      </c>
      <c r="C123" s="491" t="s">
        <v>53</v>
      </c>
      <c r="D123" s="491" t="s">
        <v>171</v>
      </c>
      <c r="E123" s="491" t="s">
        <v>125</v>
      </c>
      <c r="F123" s="491" t="s">
        <v>522</v>
      </c>
      <c r="G123" s="491">
        <v>1</v>
      </c>
      <c r="H123" s="491">
        <v>1</v>
      </c>
      <c r="J123" s="491" t="s">
        <v>3503</v>
      </c>
      <c r="K123" s="491" t="s">
        <v>3503</v>
      </c>
      <c r="L123" s="491" t="s">
        <v>3675</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25">
      <c r="B124" s="491" t="s">
        <v>3480</v>
      </c>
      <c r="C124" s="491" t="s">
        <v>53</v>
      </c>
      <c r="D124" s="491" t="s">
        <v>171</v>
      </c>
      <c r="E124" s="491" t="s">
        <v>3670</v>
      </c>
      <c r="F124" s="491" t="s">
        <v>522</v>
      </c>
      <c r="G124" s="491">
        <v>0.61783497147322497</v>
      </c>
      <c r="H124" s="491">
        <v>0.38261151406011101</v>
      </c>
      <c r="J124" s="491" t="s">
        <v>3505</v>
      </c>
      <c r="K124" s="491" t="s">
        <v>3505</v>
      </c>
      <c r="L124" s="491" t="s">
        <v>3665</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25">
      <c r="B125" s="491" t="s">
        <v>3480</v>
      </c>
      <c r="C125" s="491" t="s">
        <v>53</v>
      </c>
      <c r="D125" s="491" t="s">
        <v>171</v>
      </c>
      <c r="E125" s="491" t="s">
        <v>785</v>
      </c>
      <c r="F125" s="491" t="s">
        <v>522</v>
      </c>
      <c r="G125" s="491">
        <v>0.68581963010232505</v>
      </c>
      <c r="H125" s="491">
        <v>0.84369397132716795</v>
      </c>
      <c r="J125" s="491" t="s">
        <v>3505</v>
      </c>
      <c r="K125" s="491" t="s">
        <v>3505</v>
      </c>
      <c r="L125" s="491" t="s">
        <v>3675</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25">
      <c r="B126" s="491" t="s">
        <v>3482</v>
      </c>
      <c r="C126" s="491" t="s">
        <v>53</v>
      </c>
      <c r="D126" s="491" t="s">
        <v>627</v>
      </c>
      <c r="E126" s="491" t="s">
        <v>122</v>
      </c>
      <c r="F126" s="491" t="s">
        <v>3671</v>
      </c>
      <c r="G126" s="491">
        <v>3.0752265786294801E-2</v>
      </c>
      <c r="H126" s="491">
        <v>6.7755972695367497E-2</v>
      </c>
      <c r="J126" s="491" t="s">
        <v>3507</v>
      </c>
      <c r="K126" s="491" t="s">
        <v>3507</v>
      </c>
      <c r="L126" s="491" t="s">
        <v>3665</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25">
      <c r="B127" s="491" t="s">
        <v>3482</v>
      </c>
      <c r="C127" s="491" t="s">
        <v>53</v>
      </c>
      <c r="D127" s="491" t="s">
        <v>627</v>
      </c>
      <c r="E127" s="491" t="s">
        <v>3689</v>
      </c>
      <c r="F127" s="491" t="s">
        <v>3671</v>
      </c>
      <c r="G127" s="491">
        <v>0.99972747176746102</v>
      </c>
      <c r="H127" s="491">
        <v>0.99968961585000404</v>
      </c>
      <c r="J127" s="491" t="s">
        <v>3507</v>
      </c>
      <c r="K127" s="491" t="s">
        <v>3507</v>
      </c>
      <c r="L127" s="491" t="s">
        <v>3675</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25">
      <c r="B128" s="491" t="s">
        <v>3482</v>
      </c>
      <c r="C128" s="491" t="s">
        <v>53</v>
      </c>
      <c r="D128" s="491" t="s">
        <v>627</v>
      </c>
      <c r="E128" s="491" t="s">
        <v>125</v>
      </c>
      <c r="F128" s="491" t="s">
        <v>3671</v>
      </c>
      <c r="G128" s="491">
        <v>1</v>
      </c>
      <c r="H128" s="491">
        <v>1</v>
      </c>
      <c r="J128" s="491" t="s">
        <v>3509</v>
      </c>
      <c r="K128" s="491" t="s">
        <v>3509</v>
      </c>
      <c r="L128" s="491" t="s">
        <v>3665</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25">
      <c r="A129" s="481"/>
      <c r="B129" s="491" t="s">
        <v>3482</v>
      </c>
      <c r="C129" s="491" t="s">
        <v>53</v>
      </c>
      <c r="D129" s="491" t="s">
        <v>627</v>
      </c>
      <c r="E129" s="491" t="s">
        <v>3670</v>
      </c>
      <c r="F129" s="491" t="s">
        <v>3671</v>
      </c>
      <c r="G129" s="491">
        <v>0.322640956272359</v>
      </c>
      <c r="H129" s="491">
        <v>0.39079126217530002</v>
      </c>
      <c r="J129" s="491" t="s">
        <v>3509</v>
      </c>
      <c r="K129" s="491" t="s">
        <v>3509</v>
      </c>
      <c r="L129" s="491" t="s">
        <v>3675</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25">
      <c r="A130" s="481"/>
      <c r="B130" s="491" t="s">
        <v>3482</v>
      </c>
      <c r="C130" s="491" t="s">
        <v>53</v>
      </c>
      <c r="D130" s="491" t="s">
        <v>627</v>
      </c>
      <c r="E130" s="491" t="s">
        <v>785</v>
      </c>
      <c r="F130" s="491" t="s">
        <v>3671</v>
      </c>
      <c r="G130" s="491">
        <v>1</v>
      </c>
      <c r="H130" s="491">
        <v>1</v>
      </c>
      <c r="J130" s="491" t="s">
        <v>3511</v>
      </c>
      <c r="K130" s="491" t="s">
        <v>3511</v>
      </c>
      <c r="L130" s="491" t="s">
        <v>3665</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25">
      <c r="A131" s="481"/>
      <c r="B131" s="491" t="s">
        <v>3482</v>
      </c>
      <c r="C131" s="491" t="s">
        <v>53</v>
      </c>
      <c r="D131" s="491" t="s">
        <v>627</v>
      </c>
      <c r="E131" s="491" t="s">
        <v>122</v>
      </c>
      <c r="F131" s="491" t="s">
        <v>3669</v>
      </c>
      <c r="G131" s="491">
        <v>3.0752265786294801E-2</v>
      </c>
      <c r="H131" s="491">
        <v>6.7755972695367594E-2</v>
      </c>
      <c r="J131" s="491" t="s">
        <v>3511</v>
      </c>
      <c r="K131" s="491" t="s">
        <v>3511</v>
      </c>
      <c r="L131" s="491" t="s">
        <v>3675</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25">
      <c r="A132" s="481"/>
      <c r="B132" s="491" t="s">
        <v>3482</v>
      </c>
      <c r="C132" s="491" t="s">
        <v>53</v>
      </c>
      <c r="D132" s="491" t="s">
        <v>627</v>
      </c>
      <c r="E132" s="491" t="s">
        <v>3689</v>
      </c>
      <c r="F132" s="491" t="s">
        <v>3669</v>
      </c>
      <c r="G132" s="491">
        <v>0.99972747176746102</v>
      </c>
      <c r="H132" s="491">
        <v>0.99968961585000404</v>
      </c>
      <c r="J132" s="491" t="s">
        <v>3513</v>
      </c>
      <c r="K132" s="491" t="s">
        <v>3513</v>
      </c>
      <c r="L132" s="491" t="s">
        <v>3665</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25">
      <c r="A133" s="481"/>
      <c r="B133" s="491" t="s">
        <v>3482</v>
      </c>
      <c r="C133" s="491" t="s">
        <v>53</v>
      </c>
      <c r="D133" s="491" t="s">
        <v>627</v>
      </c>
      <c r="E133" s="491" t="s">
        <v>125</v>
      </c>
      <c r="F133" s="491" t="s">
        <v>3669</v>
      </c>
      <c r="G133" s="491">
        <v>1</v>
      </c>
      <c r="H133" s="491">
        <v>1</v>
      </c>
      <c r="J133" s="491" t="s">
        <v>3513</v>
      </c>
      <c r="K133" s="491" t="s">
        <v>3513</v>
      </c>
      <c r="L133" s="491" t="s">
        <v>3675</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25">
      <c r="A134" s="481"/>
      <c r="B134" s="491" t="s">
        <v>3482</v>
      </c>
      <c r="C134" s="491" t="s">
        <v>53</v>
      </c>
      <c r="D134" s="491" t="s">
        <v>627</v>
      </c>
      <c r="E134" s="491" t="s">
        <v>3670</v>
      </c>
      <c r="F134" s="491" t="s">
        <v>3669</v>
      </c>
      <c r="G134" s="491">
        <v>0.32264095627236</v>
      </c>
      <c r="H134" s="491">
        <v>0.39079126217530002</v>
      </c>
      <c r="J134" s="491" t="s">
        <v>3515</v>
      </c>
      <c r="K134" s="491" t="s">
        <v>3515</v>
      </c>
      <c r="L134" s="491" t="s">
        <v>3665</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25">
      <c r="A135" s="481"/>
      <c r="B135" s="491" t="s">
        <v>3482</v>
      </c>
      <c r="C135" s="491" t="s">
        <v>53</v>
      </c>
      <c r="D135" s="491" t="s">
        <v>627</v>
      </c>
      <c r="E135" s="491" t="s">
        <v>785</v>
      </c>
      <c r="F135" s="491" t="s">
        <v>3669</v>
      </c>
      <c r="G135" s="491">
        <v>1</v>
      </c>
      <c r="H135" s="491">
        <v>1</v>
      </c>
      <c r="J135" s="491" t="s">
        <v>3515</v>
      </c>
      <c r="K135" s="491" t="s">
        <v>3515</v>
      </c>
      <c r="L135" s="491" t="s">
        <v>3675</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25">
      <c r="A136" s="481"/>
      <c r="B136" s="491" t="s">
        <v>3482</v>
      </c>
      <c r="C136" s="491" t="s">
        <v>53</v>
      </c>
      <c r="D136" s="491" t="s">
        <v>171</v>
      </c>
      <c r="E136" s="491" t="s">
        <v>122</v>
      </c>
      <c r="F136" s="491" t="s">
        <v>522</v>
      </c>
      <c r="G136" s="491">
        <v>2.2621868203252398E-3</v>
      </c>
      <c r="H136" s="491">
        <v>3.2360972945333398E-3</v>
      </c>
      <c r="J136" s="491" t="s">
        <v>3517</v>
      </c>
      <c r="K136" s="491" t="s">
        <v>3517</v>
      </c>
      <c r="L136" s="491" t="s">
        <v>3665</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25">
      <c r="A137" s="481"/>
      <c r="B137" s="491" t="s">
        <v>3482</v>
      </c>
      <c r="C137" s="491" t="s">
        <v>53</v>
      </c>
      <c r="D137" s="491" t="s">
        <v>171</v>
      </c>
      <c r="E137" s="491" t="s">
        <v>3689</v>
      </c>
      <c r="F137" s="491" t="s">
        <v>522</v>
      </c>
      <c r="G137" s="491">
        <v>0.999666313480437</v>
      </c>
      <c r="H137" s="491">
        <v>0.99965017930966604</v>
      </c>
      <c r="J137" s="491" t="s">
        <v>3517</v>
      </c>
      <c r="K137" s="491" t="s">
        <v>3517</v>
      </c>
      <c r="L137" s="491" t="s">
        <v>3675</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25">
      <c r="A138" s="481"/>
      <c r="B138" s="491" t="s">
        <v>3482</v>
      </c>
      <c r="C138" s="491" t="s">
        <v>53</v>
      </c>
      <c r="D138" s="491" t="s">
        <v>171</v>
      </c>
      <c r="E138" s="491" t="s">
        <v>125</v>
      </c>
      <c r="F138" s="491" t="s">
        <v>522</v>
      </c>
      <c r="G138" s="491">
        <v>1</v>
      </c>
      <c r="H138" s="491">
        <v>1</v>
      </c>
      <c r="J138" s="491" t="s">
        <v>3519</v>
      </c>
      <c r="K138" s="491" t="s">
        <v>3519</v>
      </c>
      <c r="L138" s="491" t="s">
        <v>3665</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25">
      <c r="A139" s="481"/>
      <c r="B139" s="491" t="s">
        <v>3482</v>
      </c>
      <c r="C139" s="491" t="s">
        <v>53</v>
      </c>
      <c r="D139" s="491" t="s">
        <v>171</v>
      </c>
      <c r="E139" s="491" t="s">
        <v>3670</v>
      </c>
      <c r="F139" s="491" t="s">
        <v>522</v>
      </c>
      <c r="G139" s="491">
        <v>0.24949287458917099</v>
      </c>
      <c r="H139" s="491">
        <v>0.14847776214359501</v>
      </c>
      <c r="J139" s="491" t="s">
        <v>3519</v>
      </c>
      <c r="K139" s="491" t="s">
        <v>3519</v>
      </c>
      <c r="L139" s="491" t="s">
        <v>3675</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25">
      <c r="A140" s="481"/>
      <c r="B140" s="491" t="s">
        <v>3482</v>
      </c>
      <c r="C140" s="491" t="s">
        <v>53</v>
      </c>
      <c r="D140" s="491" t="s">
        <v>171</v>
      </c>
      <c r="E140" s="491" t="s">
        <v>785</v>
      </c>
      <c r="F140" s="491" t="s">
        <v>522</v>
      </c>
      <c r="G140" s="491">
        <v>0.64678343980347197</v>
      </c>
      <c r="H140" s="491">
        <v>0.82568442100121398</v>
      </c>
      <c r="J140" s="491" t="s">
        <v>3521</v>
      </c>
      <c r="K140" s="491" t="s">
        <v>3521</v>
      </c>
      <c r="L140" s="491" t="s">
        <v>3665</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25">
      <c r="A141" s="481"/>
      <c r="B141" s="491" t="s">
        <v>3484</v>
      </c>
      <c r="C141" s="491" t="s">
        <v>53</v>
      </c>
      <c r="D141" s="491" t="s">
        <v>627</v>
      </c>
      <c r="E141" s="491" t="s">
        <v>122</v>
      </c>
      <c r="F141" s="491" t="s">
        <v>3671</v>
      </c>
      <c r="G141" s="491">
        <v>6.5953928091628505E-2</v>
      </c>
      <c r="H141" s="491">
        <v>8.5217338913260804E-2</v>
      </c>
      <c r="J141" s="491" t="s">
        <v>3521</v>
      </c>
      <c r="K141" s="491" t="s">
        <v>3521</v>
      </c>
      <c r="L141" s="491" t="s">
        <v>3675</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25">
      <c r="A142" s="481"/>
      <c r="B142" s="491" t="s">
        <v>3484</v>
      </c>
      <c r="C142" s="491" t="s">
        <v>53</v>
      </c>
      <c r="D142" s="491" t="s">
        <v>627</v>
      </c>
      <c r="E142" s="491" t="s">
        <v>3689</v>
      </c>
      <c r="F142" s="491" t="s">
        <v>3671</v>
      </c>
      <c r="G142" s="491">
        <v>0.99998751787595297</v>
      </c>
      <c r="H142" s="491">
        <v>0.99996350359678599</v>
      </c>
      <c r="J142" s="491" t="s">
        <v>3523</v>
      </c>
      <c r="K142" s="491" t="s">
        <v>3523</v>
      </c>
      <c r="L142" s="491" t="s">
        <v>3665</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25">
      <c r="A143" s="481"/>
      <c r="B143" s="491" t="s">
        <v>3484</v>
      </c>
      <c r="C143" s="491" t="s">
        <v>53</v>
      </c>
      <c r="D143" s="491" t="s">
        <v>627</v>
      </c>
      <c r="E143" s="491" t="s">
        <v>125</v>
      </c>
      <c r="F143" s="491" t="s">
        <v>3671</v>
      </c>
      <c r="G143" s="491">
        <v>1</v>
      </c>
      <c r="H143" s="491">
        <v>1</v>
      </c>
      <c r="J143" s="491" t="s">
        <v>3523</v>
      </c>
      <c r="K143" s="491" t="s">
        <v>3523</v>
      </c>
      <c r="L143" s="491" t="s">
        <v>3675</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25">
      <c r="A144" s="481"/>
      <c r="B144" s="491" t="s">
        <v>3484</v>
      </c>
      <c r="C144" s="491" t="s">
        <v>53</v>
      </c>
      <c r="D144" s="491" t="s">
        <v>627</v>
      </c>
      <c r="E144" s="491" t="s">
        <v>3670</v>
      </c>
      <c r="F144" s="491" t="s">
        <v>3671</v>
      </c>
      <c r="G144" s="491">
        <v>0.46000051524485103</v>
      </c>
      <c r="H144" s="491">
        <v>0.32038330120049202</v>
      </c>
      <c r="J144" s="491" t="s">
        <v>3525</v>
      </c>
      <c r="K144" s="491" t="s">
        <v>3525</v>
      </c>
      <c r="L144" s="491" t="s">
        <v>3665</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25">
      <c r="A145" s="481"/>
      <c r="B145" s="491" t="s">
        <v>3484</v>
      </c>
      <c r="C145" s="491" t="s">
        <v>53</v>
      </c>
      <c r="D145" s="491" t="s">
        <v>627</v>
      </c>
      <c r="E145" s="491" t="s">
        <v>785</v>
      </c>
      <c r="F145" s="491" t="s">
        <v>3671</v>
      </c>
      <c r="G145" s="491">
        <v>1</v>
      </c>
      <c r="H145" s="491">
        <v>1</v>
      </c>
      <c r="J145" s="491" t="s">
        <v>3525</v>
      </c>
      <c r="K145" s="491" t="s">
        <v>3525</v>
      </c>
      <c r="L145" s="491" t="s">
        <v>3675</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25">
      <c r="A146" s="481"/>
      <c r="B146" s="491" t="s">
        <v>3484</v>
      </c>
      <c r="C146" s="491" t="s">
        <v>53</v>
      </c>
      <c r="D146" s="491" t="s">
        <v>627</v>
      </c>
      <c r="E146" s="491" t="s">
        <v>122</v>
      </c>
      <c r="F146" s="491" t="s">
        <v>3669</v>
      </c>
      <c r="G146" s="491">
        <v>6.5953928091628505E-2</v>
      </c>
      <c r="H146" s="491">
        <v>8.5217338913260804E-2</v>
      </c>
      <c r="J146" s="491" t="s">
        <v>3527</v>
      </c>
      <c r="K146" s="491" t="s">
        <v>3527</v>
      </c>
      <c r="L146" s="491" t="s">
        <v>3665</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25">
      <c r="A147" s="481"/>
      <c r="B147" s="491" t="s">
        <v>3484</v>
      </c>
      <c r="C147" s="491" t="s">
        <v>53</v>
      </c>
      <c r="D147" s="491" t="s">
        <v>627</v>
      </c>
      <c r="E147" s="491" t="s">
        <v>3689</v>
      </c>
      <c r="F147" s="491" t="s">
        <v>3669</v>
      </c>
      <c r="G147" s="491">
        <v>0.99998751787595197</v>
      </c>
      <c r="H147" s="491">
        <v>0.99996350359678599</v>
      </c>
      <c r="J147" s="491" t="s">
        <v>3527</v>
      </c>
      <c r="K147" s="491" t="s">
        <v>3527</v>
      </c>
      <c r="L147" s="491" t="s">
        <v>3675</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25">
      <c r="A148" s="481"/>
      <c r="B148" s="491" t="s">
        <v>3484</v>
      </c>
      <c r="C148" s="491" t="s">
        <v>53</v>
      </c>
      <c r="D148" s="491" t="s">
        <v>627</v>
      </c>
      <c r="E148" s="491" t="s">
        <v>125</v>
      </c>
      <c r="F148" s="491" t="s">
        <v>3669</v>
      </c>
      <c r="G148" s="491">
        <v>1</v>
      </c>
      <c r="H148" s="491">
        <v>1</v>
      </c>
      <c r="J148" s="491" t="s">
        <v>549</v>
      </c>
      <c r="K148" s="491" t="s">
        <v>549</v>
      </c>
      <c r="L148" s="491" t="s">
        <v>3665</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25">
      <c r="A149" s="481"/>
      <c r="B149" s="491" t="s">
        <v>3484</v>
      </c>
      <c r="C149" s="491" t="s">
        <v>53</v>
      </c>
      <c r="D149" s="491" t="s">
        <v>627</v>
      </c>
      <c r="E149" s="491" t="s">
        <v>3670</v>
      </c>
      <c r="F149" s="491" t="s">
        <v>3669</v>
      </c>
      <c r="G149" s="491">
        <v>0.46000051524485103</v>
      </c>
      <c r="H149" s="491">
        <v>0.32038330120049202</v>
      </c>
      <c r="J149" s="491" t="s">
        <v>549</v>
      </c>
      <c r="K149" s="491" t="s">
        <v>549</v>
      </c>
      <c r="L149" s="491" t="s">
        <v>3675</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25">
      <c r="A150" s="481"/>
      <c r="B150" s="491" t="s">
        <v>3484</v>
      </c>
      <c r="C150" s="491" t="s">
        <v>53</v>
      </c>
      <c r="D150" s="491" t="s">
        <v>627</v>
      </c>
      <c r="E150" s="491" t="s">
        <v>785</v>
      </c>
      <c r="F150" s="491" t="s">
        <v>3669</v>
      </c>
      <c r="G150" s="491">
        <v>1</v>
      </c>
      <c r="H150" s="491">
        <v>1</v>
      </c>
      <c r="J150" s="491" t="s">
        <v>3530</v>
      </c>
      <c r="K150" s="491" t="s">
        <v>3530</v>
      </c>
      <c r="L150" s="491" t="s">
        <v>3665</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25">
      <c r="A151" s="481"/>
      <c r="B151" s="491" t="s">
        <v>3484</v>
      </c>
      <c r="C151" s="491" t="s">
        <v>53</v>
      </c>
      <c r="D151" s="491" t="s">
        <v>171</v>
      </c>
      <c r="E151" s="491" t="s">
        <v>122</v>
      </c>
      <c r="F151" s="491" t="s">
        <v>522</v>
      </c>
      <c r="G151" s="491">
        <v>9.1294579645895997E-3</v>
      </c>
      <c r="H151" s="491">
        <v>1.11763762426004E-2</v>
      </c>
      <c r="J151" s="491" t="s">
        <v>3530</v>
      </c>
      <c r="K151" s="491" t="s">
        <v>3530</v>
      </c>
      <c r="L151" s="491" t="s">
        <v>3675</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25">
      <c r="A152" s="481"/>
      <c r="B152" s="491" t="s">
        <v>3484</v>
      </c>
      <c r="C152" s="491" t="s">
        <v>53</v>
      </c>
      <c r="D152" s="491" t="s">
        <v>171</v>
      </c>
      <c r="E152" s="491" t="s">
        <v>3689</v>
      </c>
      <c r="F152" s="491" t="s">
        <v>522</v>
      </c>
      <c r="G152" s="491">
        <v>0.99925804639253102</v>
      </c>
      <c r="H152" s="491">
        <v>0.99953795154974101</v>
      </c>
      <c r="J152" s="491" t="s">
        <v>3532</v>
      </c>
      <c r="K152" s="491" t="s">
        <v>3532</v>
      </c>
      <c r="L152" s="491" t="s">
        <v>3665</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25">
      <c r="A153" s="481"/>
      <c r="B153" s="491" t="s">
        <v>3484</v>
      </c>
      <c r="C153" s="491" t="s">
        <v>53</v>
      </c>
      <c r="D153" s="491" t="s">
        <v>171</v>
      </c>
      <c r="E153" s="491" t="s">
        <v>125</v>
      </c>
      <c r="F153" s="491" t="s">
        <v>522</v>
      </c>
      <c r="G153" s="491">
        <v>1</v>
      </c>
      <c r="H153" s="491">
        <v>1</v>
      </c>
      <c r="J153" s="491" t="s">
        <v>3532</v>
      </c>
      <c r="K153" s="491" t="s">
        <v>3532</v>
      </c>
      <c r="L153" s="491" t="s">
        <v>3675</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25">
      <c r="A154" s="481"/>
      <c r="B154" s="491" t="s">
        <v>3484</v>
      </c>
      <c r="C154" s="491" t="s">
        <v>53</v>
      </c>
      <c r="D154" s="491" t="s">
        <v>171</v>
      </c>
      <c r="E154" s="491" t="s">
        <v>3670</v>
      </c>
      <c r="F154" s="491" t="s">
        <v>522</v>
      </c>
      <c r="G154" s="491">
        <v>0.44928608416659399</v>
      </c>
      <c r="H154" s="491">
        <v>0.26786861186424099</v>
      </c>
      <c r="J154" s="491" t="s">
        <v>3534</v>
      </c>
      <c r="K154" s="491" t="s">
        <v>3534</v>
      </c>
      <c r="L154" s="491" t="s">
        <v>3665</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25">
      <c r="A155" s="481"/>
      <c r="B155" s="491" t="s">
        <v>3484</v>
      </c>
      <c r="C155" s="491" t="s">
        <v>53</v>
      </c>
      <c r="D155" s="491" t="s">
        <v>171</v>
      </c>
      <c r="E155" s="491" t="s">
        <v>785</v>
      </c>
      <c r="F155" s="491" t="s">
        <v>522</v>
      </c>
      <c r="G155" s="491">
        <v>0.60648960928898998</v>
      </c>
      <c r="H155" s="491">
        <v>0.80599250832125902</v>
      </c>
      <c r="J155" s="491" t="s">
        <v>3534</v>
      </c>
      <c r="K155" s="491" t="s">
        <v>3534</v>
      </c>
      <c r="L155" s="491" t="s">
        <v>3675</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25">
      <c r="A156" s="481"/>
      <c r="B156" s="491" t="s">
        <v>3486</v>
      </c>
      <c r="C156" s="491" t="s">
        <v>53</v>
      </c>
      <c r="D156" s="491" t="s">
        <v>627</v>
      </c>
      <c r="E156" s="491" t="s">
        <v>122</v>
      </c>
      <c r="F156" s="491" t="s">
        <v>3671</v>
      </c>
      <c r="G156" s="491">
        <v>5.4445833781760399E-2</v>
      </c>
      <c r="H156" s="491">
        <v>0.121918465764992</v>
      </c>
      <c r="J156" s="491" t="s">
        <v>3536</v>
      </c>
      <c r="K156" s="491" t="s">
        <v>3536</v>
      </c>
      <c r="L156" s="491" t="s">
        <v>3665</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25">
      <c r="A157" s="481"/>
      <c r="B157" s="491" t="s">
        <v>3486</v>
      </c>
      <c r="C157" s="491" t="s">
        <v>53</v>
      </c>
      <c r="D157" s="491" t="s">
        <v>627</v>
      </c>
      <c r="E157" s="491" t="s">
        <v>3689</v>
      </c>
      <c r="F157" s="491" t="s">
        <v>3671</v>
      </c>
      <c r="G157" s="491">
        <v>0.99998739279698501</v>
      </c>
      <c r="H157" s="491">
        <v>0.99999087624026395</v>
      </c>
      <c r="J157" s="491" t="s">
        <v>3536</v>
      </c>
      <c r="K157" s="491" t="s">
        <v>3536</v>
      </c>
      <c r="L157" s="491" t="s">
        <v>3675</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25">
      <c r="A158" s="481"/>
      <c r="B158" s="491" t="s">
        <v>3486</v>
      </c>
      <c r="C158" s="491" t="s">
        <v>53</v>
      </c>
      <c r="D158" s="491" t="s">
        <v>627</v>
      </c>
      <c r="E158" s="491" t="s">
        <v>125</v>
      </c>
      <c r="F158" s="491" t="s">
        <v>3671</v>
      </c>
      <c r="G158" s="491">
        <v>1</v>
      </c>
      <c r="H158" s="491">
        <v>1</v>
      </c>
      <c r="J158" s="491" t="s">
        <v>3538</v>
      </c>
      <c r="K158" s="491" t="s">
        <v>3538</v>
      </c>
      <c r="L158" s="491" t="s">
        <v>3665</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25">
      <c r="A159" s="481"/>
      <c r="B159" s="491" t="s">
        <v>3486</v>
      </c>
      <c r="C159" s="491" t="s">
        <v>53</v>
      </c>
      <c r="D159" s="491" t="s">
        <v>627</v>
      </c>
      <c r="E159" s="491" t="s">
        <v>3670</v>
      </c>
      <c r="F159" s="491" t="s">
        <v>3671</v>
      </c>
      <c r="G159" s="491">
        <v>0.47406947630970903</v>
      </c>
      <c r="H159" s="491">
        <v>0.55897330362326403</v>
      </c>
      <c r="J159" s="491" t="s">
        <v>3538</v>
      </c>
      <c r="K159" s="491" t="s">
        <v>3538</v>
      </c>
      <c r="L159" s="491" t="s">
        <v>3675</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25">
      <c r="A160" s="481"/>
      <c r="B160" s="491" t="s">
        <v>3486</v>
      </c>
      <c r="C160" s="491" t="s">
        <v>53</v>
      </c>
      <c r="D160" s="491" t="s">
        <v>627</v>
      </c>
      <c r="E160" s="491" t="s">
        <v>785</v>
      </c>
      <c r="F160" s="491" t="s">
        <v>3671</v>
      </c>
      <c r="G160" s="491">
        <v>1</v>
      </c>
      <c r="H160" s="491">
        <v>1</v>
      </c>
      <c r="J160" s="491" t="s">
        <v>3540</v>
      </c>
      <c r="K160" s="491" t="s">
        <v>3540</v>
      </c>
      <c r="L160" s="491" t="s">
        <v>3665</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25">
      <c r="A161" s="481"/>
      <c r="B161" s="491" t="s">
        <v>3486</v>
      </c>
      <c r="C161" s="491" t="s">
        <v>53</v>
      </c>
      <c r="D161" s="491" t="s">
        <v>627</v>
      </c>
      <c r="E161" s="491" t="s">
        <v>122</v>
      </c>
      <c r="F161" s="491" t="s">
        <v>3669</v>
      </c>
      <c r="G161" s="491">
        <v>5.4445833781760399E-2</v>
      </c>
      <c r="H161" s="491">
        <v>0.121918465764992</v>
      </c>
      <c r="J161" s="491" t="s">
        <v>3540</v>
      </c>
      <c r="K161" s="491" t="s">
        <v>3540</v>
      </c>
      <c r="L161" s="491" t="s">
        <v>3675</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25">
      <c r="A162" s="481"/>
      <c r="B162" s="491" t="s">
        <v>3486</v>
      </c>
      <c r="C162" s="491" t="s">
        <v>53</v>
      </c>
      <c r="D162" s="491" t="s">
        <v>627</v>
      </c>
      <c r="E162" s="491" t="s">
        <v>3689</v>
      </c>
      <c r="F162" s="491" t="s">
        <v>3669</v>
      </c>
      <c r="G162" s="491">
        <v>0.99998739279698401</v>
      </c>
      <c r="H162" s="491">
        <v>0.99999087624026395</v>
      </c>
      <c r="J162" s="491" t="s">
        <v>3542</v>
      </c>
      <c r="K162" s="491" t="s">
        <v>3542</v>
      </c>
      <c r="L162" s="491" t="s">
        <v>3665</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25">
      <c r="B163" s="491" t="s">
        <v>3486</v>
      </c>
      <c r="C163" s="491" t="s">
        <v>53</v>
      </c>
      <c r="D163" s="491" t="s">
        <v>627</v>
      </c>
      <c r="E163" s="491" t="s">
        <v>125</v>
      </c>
      <c r="F163" s="491" t="s">
        <v>3669</v>
      </c>
      <c r="G163" s="491">
        <v>1</v>
      </c>
      <c r="H163" s="491">
        <v>1</v>
      </c>
      <c r="J163" s="491" t="s">
        <v>3542</v>
      </c>
      <c r="K163" s="491" t="s">
        <v>3542</v>
      </c>
      <c r="L163" s="491" t="s">
        <v>3675</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25">
      <c r="B164" s="491" t="s">
        <v>3486</v>
      </c>
      <c r="C164" s="491" t="s">
        <v>53</v>
      </c>
      <c r="D164" s="491" t="s">
        <v>627</v>
      </c>
      <c r="E164" s="491" t="s">
        <v>3670</v>
      </c>
      <c r="F164" s="491" t="s">
        <v>3669</v>
      </c>
      <c r="G164" s="491">
        <v>0.47406947630970903</v>
      </c>
      <c r="H164" s="491">
        <v>0.55897330362326403</v>
      </c>
      <c r="J164" s="491" t="s">
        <v>3544</v>
      </c>
      <c r="K164" s="491" t="s">
        <v>3544</v>
      </c>
      <c r="L164" s="491" t="s">
        <v>3665</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25">
      <c r="B165" s="491" t="s">
        <v>3486</v>
      </c>
      <c r="C165" s="491" t="s">
        <v>53</v>
      </c>
      <c r="D165" s="491" t="s">
        <v>627</v>
      </c>
      <c r="E165" s="491" t="s">
        <v>785</v>
      </c>
      <c r="F165" s="491" t="s">
        <v>3669</v>
      </c>
      <c r="G165" s="491">
        <v>1</v>
      </c>
      <c r="H165" s="491">
        <v>1</v>
      </c>
      <c r="J165" s="491" t="s">
        <v>3544</v>
      </c>
      <c r="K165" s="491" t="s">
        <v>3544</v>
      </c>
      <c r="L165" s="491" t="s">
        <v>3675</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25">
      <c r="B166" s="491" t="s">
        <v>3486</v>
      </c>
      <c r="C166" s="491" t="s">
        <v>53</v>
      </c>
      <c r="D166" s="491" t="s">
        <v>171</v>
      </c>
      <c r="E166" s="491" t="s">
        <v>122</v>
      </c>
      <c r="F166" s="491" t="s">
        <v>522</v>
      </c>
      <c r="G166" s="491">
        <v>2.5710829049795599E-2</v>
      </c>
      <c r="H166" s="491">
        <v>1.9522309804504701E-2</v>
      </c>
      <c r="J166" s="491" t="s">
        <v>3546</v>
      </c>
      <c r="K166" s="491" t="s">
        <v>3546</v>
      </c>
      <c r="L166" s="491" t="s">
        <v>3665</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25">
      <c r="B167" s="491" t="s">
        <v>3486</v>
      </c>
      <c r="C167" s="491" t="s">
        <v>53</v>
      </c>
      <c r="D167" s="491" t="s">
        <v>171</v>
      </c>
      <c r="E167" s="491" t="s">
        <v>3689</v>
      </c>
      <c r="F167" s="491" t="s">
        <v>522</v>
      </c>
      <c r="G167" s="491">
        <v>0.99983048927499396</v>
      </c>
      <c r="H167" s="491">
        <v>0.99994534372121402</v>
      </c>
      <c r="J167" s="491" t="s">
        <v>3546</v>
      </c>
      <c r="K167" s="491" t="s">
        <v>3546</v>
      </c>
      <c r="L167" s="491" t="s">
        <v>3675</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25">
      <c r="B168" s="491" t="s">
        <v>3486</v>
      </c>
      <c r="C168" s="491" t="s">
        <v>53</v>
      </c>
      <c r="D168" s="491" t="s">
        <v>171</v>
      </c>
      <c r="E168" s="491" t="s">
        <v>125</v>
      </c>
      <c r="F168" s="491" t="s">
        <v>522</v>
      </c>
      <c r="G168" s="491">
        <v>1</v>
      </c>
      <c r="H168" s="491">
        <v>1</v>
      </c>
      <c r="J168" s="491" t="s">
        <v>3548</v>
      </c>
      <c r="K168" s="491" t="s">
        <v>3548</v>
      </c>
      <c r="L168" s="491" t="s">
        <v>3665</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25">
      <c r="B169" s="491" t="s">
        <v>3486</v>
      </c>
      <c r="C169" s="491" t="s">
        <v>53</v>
      </c>
      <c r="D169" s="491" t="s">
        <v>171</v>
      </c>
      <c r="E169" s="491" t="s">
        <v>3670</v>
      </c>
      <c r="F169" s="491" t="s">
        <v>522</v>
      </c>
      <c r="G169" s="491">
        <v>0.33236832504477798</v>
      </c>
      <c r="H169" s="491">
        <v>0.18899889226609701</v>
      </c>
      <c r="J169" s="491" t="s">
        <v>3548</v>
      </c>
      <c r="K169" s="491" t="s">
        <v>3548</v>
      </c>
      <c r="L169" s="491" t="s">
        <v>3675</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25">
      <c r="B170" s="491" t="s">
        <v>3486</v>
      </c>
      <c r="C170" s="491" t="s">
        <v>53</v>
      </c>
      <c r="D170" s="491" t="s">
        <v>171</v>
      </c>
      <c r="E170" s="491" t="s">
        <v>785</v>
      </c>
      <c r="F170" s="491" t="s">
        <v>522</v>
      </c>
      <c r="G170" s="491">
        <v>0.64842027123012702</v>
      </c>
      <c r="H170" s="491">
        <v>0.82758022658284702</v>
      </c>
      <c r="J170" s="491" t="s">
        <v>3550</v>
      </c>
      <c r="K170" s="491" t="s">
        <v>3550</v>
      </c>
      <c r="L170" s="491" t="s">
        <v>3665</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25">
      <c r="B171" s="491" t="s">
        <v>513</v>
      </c>
      <c r="C171" s="491" t="s">
        <v>53</v>
      </c>
      <c r="D171" s="491" t="s">
        <v>627</v>
      </c>
      <c r="E171" s="491" t="s">
        <v>122</v>
      </c>
      <c r="F171" s="491" t="s">
        <v>3671</v>
      </c>
      <c r="G171" s="491">
        <v>7.9945498314140107E-2</v>
      </c>
      <c r="H171" s="491">
        <v>0.12140553844248</v>
      </c>
      <c r="J171" s="491" t="s">
        <v>3550</v>
      </c>
      <c r="K171" s="491" t="s">
        <v>3550</v>
      </c>
      <c r="L171" s="491" t="s">
        <v>3675</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25">
      <c r="B172" s="491" t="s">
        <v>513</v>
      </c>
      <c r="C172" s="491" t="s">
        <v>53</v>
      </c>
      <c r="D172" s="491" t="s">
        <v>627</v>
      </c>
      <c r="E172" s="491" t="s">
        <v>3689</v>
      </c>
      <c r="F172" s="491" t="s">
        <v>3671</v>
      </c>
      <c r="G172" s="491">
        <v>0.99995481746739601</v>
      </c>
      <c r="H172" s="491">
        <v>0.99994292638332605</v>
      </c>
      <c r="J172" s="491" t="s">
        <v>3552</v>
      </c>
      <c r="K172" s="491" t="s">
        <v>3552</v>
      </c>
      <c r="L172" s="491" t="s">
        <v>3665</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25">
      <c r="B173" s="491" t="s">
        <v>513</v>
      </c>
      <c r="C173" s="491" t="s">
        <v>53</v>
      </c>
      <c r="D173" s="491" t="s">
        <v>627</v>
      </c>
      <c r="E173" s="491" t="s">
        <v>125</v>
      </c>
      <c r="F173" s="491" t="s">
        <v>3671</v>
      </c>
      <c r="G173" s="491">
        <v>1</v>
      </c>
      <c r="H173" s="491">
        <v>1</v>
      </c>
      <c r="J173" s="491" t="s">
        <v>3552</v>
      </c>
      <c r="K173" s="491" t="s">
        <v>3552</v>
      </c>
      <c r="L173" s="491" t="s">
        <v>3675</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25">
      <c r="B174" s="491" t="s">
        <v>513</v>
      </c>
      <c r="C174" s="491" t="s">
        <v>53</v>
      </c>
      <c r="D174" s="491" t="s">
        <v>627</v>
      </c>
      <c r="E174" s="491" t="s">
        <v>3670</v>
      </c>
      <c r="F174" s="491" t="s">
        <v>3671</v>
      </c>
      <c r="G174" s="491">
        <v>0.74231481615444395</v>
      </c>
      <c r="H174" s="491">
        <v>0.77495081246300801</v>
      </c>
      <c r="J174" s="491" t="s">
        <v>3554</v>
      </c>
      <c r="K174" s="491" t="s">
        <v>3554</v>
      </c>
      <c r="L174" s="491" t="s">
        <v>3665</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25">
      <c r="B175" s="491" t="s">
        <v>513</v>
      </c>
      <c r="C175" s="491" t="s">
        <v>53</v>
      </c>
      <c r="D175" s="491" t="s">
        <v>627</v>
      </c>
      <c r="E175" s="491" t="s">
        <v>785</v>
      </c>
      <c r="F175" s="491" t="s">
        <v>3671</v>
      </c>
      <c r="G175" s="491">
        <v>1</v>
      </c>
      <c r="H175" s="491">
        <v>1</v>
      </c>
      <c r="J175" s="491" t="s">
        <v>3554</v>
      </c>
      <c r="K175" s="491" t="s">
        <v>3554</v>
      </c>
      <c r="L175" s="491" t="s">
        <v>3675</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25">
      <c r="B176" s="491" t="s">
        <v>513</v>
      </c>
      <c r="C176" s="491" t="s">
        <v>53</v>
      </c>
      <c r="D176" s="491" t="s">
        <v>627</v>
      </c>
      <c r="E176" s="491" t="s">
        <v>122</v>
      </c>
      <c r="F176" s="491" t="s">
        <v>3669</v>
      </c>
      <c r="G176" s="491">
        <v>7.9945498314140204E-2</v>
      </c>
      <c r="H176" s="491">
        <v>0.12140553844248</v>
      </c>
      <c r="J176" s="491" t="s">
        <v>3556</v>
      </c>
      <c r="K176" s="491" t="s">
        <v>3556</v>
      </c>
      <c r="L176" s="491" t="s">
        <v>3665</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25">
      <c r="B177" s="491" t="s">
        <v>513</v>
      </c>
      <c r="C177" s="491" t="s">
        <v>53</v>
      </c>
      <c r="D177" s="491" t="s">
        <v>627</v>
      </c>
      <c r="E177" s="491" t="s">
        <v>3689</v>
      </c>
      <c r="F177" s="491" t="s">
        <v>3669</v>
      </c>
      <c r="G177" s="491">
        <v>0.99995481746739601</v>
      </c>
      <c r="H177" s="491">
        <v>0.99994292638332605</v>
      </c>
      <c r="J177" s="491" t="s">
        <v>3556</v>
      </c>
      <c r="K177" s="491" t="s">
        <v>3556</v>
      </c>
      <c r="L177" s="491" t="s">
        <v>3675</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25">
      <c r="B178" s="491" t="s">
        <v>513</v>
      </c>
      <c r="C178" s="491" t="s">
        <v>53</v>
      </c>
      <c r="D178" s="491" t="s">
        <v>627</v>
      </c>
      <c r="E178" s="491" t="s">
        <v>125</v>
      </c>
      <c r="F178" s="491" t="s">
        <v>3669</v>
      </c>
      <c r="G178" s="491">
        <v>1</v>
      </c>
      <c r="H178" s="491">
        <v>1</v>
      </c>
      <c r="J178" s="491" t="s">
        <v>3558</v>
      </c>
      <c r="K178" s="491" t="s">
        <v>3558</v>
      </c>
      <c r="L178" s="491" t="s">
        <v>3665</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25">
      <c r="B179" s="491" t="s">
        <v>513</v>
      </c>
      <c r="C179" s="491" t="s">
        <v>53</v>
      </c>
      <c r="D179" s="491" t="s">
        <v>627</v>
      </c>
      <c r="E179" s="491" t="s">
        <v>3670</v>
      </c>
      <c r="F179" s="491" t="s">
        <v>3669</v>
      </c>
      <c r="G179" s="491">
        <v>0.74231481615444395</v>
      </c>
      <c r="H179" s="491">
        <v>0.77495081246300901</v>
      </c>
      <c r="J179" s="491" t="s">
        <v>3558</v>
      </c>
      <c r="K179" s="491" t="s">
        <v>3558</v>
      </c>
      <c r="L179" s="491" t="s">
        <v>3675</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25">
      <c r="B180" s="491" t="s">
        <v>513</v>
      </c>
      <c r="C180" s="491" t="s">
        <v>53</v>
      </c>
      <c r="D180" s="491" t="s">
        <v>627</v>
      </c>
      <c r="E180" s="491" t="s">
        <v>785</v>
      </c>
      <c r="F180" s="491" t="s">
        <v>3669</v>
      </c>
      <c r="G180" s="491">
        <v>1</v>
      </c>
      <c r="H180" s="491">
        <v>1</v>
      </c>
      <c r="J180" s="491" t="s">
        <v>3560</v>
      </c>
      <c r="K180" s="491" t="s">
        <v>3560</v>
      </c>
      <c r="L180" s="491" t="s">
        <v>3665</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25">
      <c r="B181" s="491" t="s">
        <v>513</v>
      </c>
      <c r="C181" s="491" t="s">
        <v>53</v>
      </c>
      <c r="D181" s="491" t="s">
        <v>171</v>
      </c>
      <c r="E181" s="491" t="s">
        <v>122</v>
      </c>
      <c r="F181" s="491" t="s">
        <v>522</v>
      </c>
      <c r="G181" s="491">
        <v>7.4252061025569301E-3</v>
      </c>
      <c r="H181" s="491">
        <v>5.8481200188358401E-3</v>
      </c>
      <c r="J181" s="491" t="s">
        <v>3560</v>
      </c>
      <c r="K181" s="491" t="s">
        <v>3560</v>
      </c>
      <c r="L181" s="491" t="s">
        <v>3675</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25">
      <c r="B182" s="491" t="s">
        <v>513</v>
      </c>
      <c r="C182" s="491" t="s">
        <v>53</v>
      </c>
      <c r="D182" s="491" t="s">
        <v>171</v>
      </c>
      <c r="E182" s="491" t="s">
        <v>3689</v>
      </c>
      <c r="F182" s="491" t="s">
        <v>522</v>
      </c>
      <c r="G182" s="491">
        <v>0.99999736191526101</v>
      </c>
      <c r="H182" s="491">
        <v>0.99999938651922504</v>
      </c>
      <c r="J182" s="491" t="s">
        <v>3562</v>
      </c>
      <c r="K182" s="491" t="s">
        <v>3562</v>
      </c>
      <c r="L182" s="491" t="s">
        <v>3665</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25">
      <c r="B183" s="491" t="s">
        <v>513</v>
      </c>
      <c r="C183" s="491" t="s">
        <v>53</v>
      </c>
      <c r="D183" s="491" t="s">
        <v>171</v>
      </c>
      <c r="E183" s="491" t="s">
        <v>125</v>
      </c>
      <c r="F183" s="491" t="s">
        <v>522</v>
      </c>
      <c r="G183" s="491">
        <v>1</v>
      </c>
      <c r="H183" s="491">
        <v>1</v>
      </c>
      <c r="J183" s="491" t="s">
        <v>3562</v>
      </c>
      <c r="K183" s="491" t="s">
        <v>3562</v>
      </c>
      <c r="L183" s="491" t="s">
        <v>3675</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25">
      <c r="B184" s="491" t="s">
        <v>513</v>
      </c>
      <c r="C184" s="491" t="s">
        <v>53</v>
      </c>
      <c r="D184" s="491" t="s">
        <v>171</v>
      </c>
      <c r="E184" s="491" t="s">
        <v>3670</v>
      </c>
      <c r="F184" s="491" t="s">
        <v>522</v>
      </c>
      <c r="G184" s="491">
        <v>0.55737934687170299</v>
      </c>
      <c r="H184" s="491">
        <v>0.370405625864835</v>
      </c>
      <c r="J184" s="491" t="s">
        <v>3564</v>
      </c>
      <c r="K184" s="491" t="s">
        <v>3564</v>
      </c>
      <c r="L184" s="491" t="s">
        <v>3665</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25">
      <c r="B185" s="491" t="s">
        <v>513</v>
      </c>
      <c r="C185" s="491" t="s">
        <v>53</v>
      </c>
      <c r="D185" s="491" t="s">
        <v>171</v>
      </c>
      <c r="E185" s="491" t="s">
        <v>785</v>
      </c>
      <c r="F185" s="491" t="s">
        <v>522</v>
      </c>
      <c r="G185" s="491">
        <v>0.75874018616855499</v>
      </c>
      <c r="H185" s="491">
        <v>0.87014525641129703</v>
      </c>
      <c r="J185" s="491" t="s">
        <v>3564</v>
      </c>
      <c r="K185" s="491" t="s">
        <v>3564</v>
      </c>
      <c r="L185" s="491" t="s">
        <v>3675</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25">
      <c r="B186" s="491" t="s">
        <v>3489</v>
      </c>
      <c r="C186" s="491" t="s">
        <v>53</v>
      </c>
      <c r="D186" s="491" t="s">
        <v>627</v>
      </c>
      <c r="E186" s="491" t="s">
        <v>122</v>
      </c>
      <c r="F186" s="491" t="s">
        <v>3671</v>
      </c>
      <c r="G186" s="491">
        <v>5.4298053861345202E-2</v>
      </c>
      <c r="H186" s="491">
        <v>0.142835101295543</v>
      </c>
      <c r="J186" s="491" t="s">
        <v>3566</v>
      </c>
      <c r="K186" s="491" t="s">
        <v>3566</v>
      </c>
      <c r="L186" s="491" t="s">
        <v>3665</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25">
      <c r="B187" s="491" t="s">
        <v>3489</v>
      </c>
      <c r="C187" s="491" t="s">
        <v>53</v>
      </c>
      <c r="D187" s="491" t="s">
        <v>627</v>
      </c>
      <c r="E187" s="491" t="s">
        <v>3689</v>
      </c>
      <c r="F187" s="491" t="s">
        <v>3671</v>
      </c>
      <c r="G187" s="491">
        <v>0.99999999998971201</v>
      </c>
      <c r="H187" s="491">
        <v>0.99999999999506395</v>
      </c>
      <c r="J187" s="491" t="s">
        <v>3566</v>
      </c>
      <c r="K187" s="491" t="s">
        <v>3566</v>
      </c>
      <c r="L187" s="491" t="s">
        <v>3675</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25">
      <c r="B188" s="491" t="s">
        <v>3489</v>
      </c>
      <c r="C188" s="491" t="s">
        <v>53</v>
      </c>
      <c r="D188" s="491" t="s">
        <v>627</v>
      </c>
      <c r="E188" s="491" t="s">
        <v>125</v>
      </c>
      <c r="F188" s="491" t="s">
        <v>3671</v>
      </c>
      <c r="G188" s="491">
        <v>1</v>
      </c>
      <c r="H188" s="491">
        <v>1</v>
      </c>
      <c r="J188" s="491" t="s">
        <v>3568</v>
      </c>
      <c r="K188" s="491" t="s">
        <v>3568</v>
      </c>
      <c r="L188" s="491" t="s">
        <v>3665</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25">
      <c r="B189" s="491" t="s">
        <v>3489</v>
      </c>
      <c r="C189" s="491" t="s">
        <v>53</v>
      </c>
      <c r="D189" s="491" t="s">
        <v>627</v>
      </c>
      <c r="E189" s="491" t="s">
        <v>3670</v>
      </c>
      <c r="F189" s="491" t="s">
        <v>3671</v>
      </c>
      <c r="G189" s="491">
        <v>0.76500765813719795</v>
      </c>
      <c r="H189" s="491">
        <v>0.84128530869954299</v>
      </c>
      <c r="J189" s="491" t="s">
        <v>3568</v>
      </c>
      <c r="K189" s="491" t="s">
        <v>3568</v>
      </c>
      <c r="L189" s="491" t="s">
        <v>3675</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25">
      <c r="B190" s="491" t="s">
        <v>3489</v>
      </c>
      <c r="C190" s="491" t="s">
        <v>53</v>
      </c>
      <c r="D190" s="491" t="s">
        <v>627</v>
      </c>
      <c r="E190" s="491" t="s">
        <v>785</v>
      </c>
      <c r="F190" s="491" t="s">
        <v>3671</v>
      </c>
      <c r="G190" s="491">
        <v>1</v>
      </c>
      <c r="H190" s="491">
        <v>1</v>
      </c>
      <c r="J190" s="491" t="s">
        <v>3570</v>
      </c>
      <c r="K190" s="491" t="s">
        <v>3570</v>
      </c>
      <c r="L190" s="491" t="s">
        <v>3665</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25">
      <c r="B191" s="491" t="s">
        <v>3489</v>
      </c>
      <c r="C191" s="491" t="s">
        <v>53</v>
      </c>
      <c r="D191" s="491" t="s">
        <v>627</v>
      </c>
      <c r="E191" s="491" t="s">
        <v>122</v>
      </c>
      <c r="F191" s="491" t="s">
        <v>3669</v>
      </c>
      <c r="G191" s="491">
        <v>5.4298053861345202E-2</v>
      </c>
      <c r="H191" s="491">
        <v>0.142835101295543</v>
      </c>
      <c r="J191" s="491" t="s">
        <v>3570</v>
      </c>
      <c r="K191" s="491" t="s">
        <v>3570</v>
      </c>
      <c r="L191" s="491" t="s">
        <v>3675</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25">
      <c r="B192" s="491" t="s">
        <v>3489</v>
      </c>
      <c r="C192" s="491" t="s">
        <v>53</v>
      </c>
      <c r="D192" s="491" t="s">
        <v>627</v>
      </c>
      <c r="E192" s="491" t="s">
        <v>3689</v>
      </c>
      <c r="F192" s="491" t="s">
        <v>3669</v>
      </c>
      <c r="G192" s="491">
        <v>0.99999999998971201</v>
      </c>
      <c r="H192" s="491">
        <v>0.99999999999506395</v>
      </c>
      <c r="J192" s="491" t="s">
        <v>3572</v>
      </c>
      <c r="K192" s="491" t="s">
        <v>3572</v>
      </c>
      <c r="L192" s="491" t="s">
        <v>3665</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25">
      <c r="B193" s="491" t="s">
        <v>3489</v>
      </c>
      <c r="C193" s="491" t="s">
        <v>53</v>
      </c>
      <c r="D193" s="491" t="s">
        <v>627</v>
      </c>
      <c r="E193" s="491" t="s">
        <v>125</v>
      </c>
      <c r="F193" s="491" t="s">
        <v>3669</v>
      </c>
      <c r="G193" s="491">
        <v>1</v>
      </c>
      <c r="H193" s="491">
        <v>1</v>
      </c>
      <c r="J193" s="491" t="s">
        <v>3572</v>
      </c>
      <c r="K193" s="491" t="s">
        <v>3572</v>
      </c>
      <c r="L193" s="491" t="s">
        <v>3675</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25">
      <c r="B194" s="491" t="s">
        <v>3489</v>
      </c>
      <c r="C194" s="491" t="s">
        <v>53</v>
      </c>
      <c r="D194" s="491" t="s">
        <v>627</v>
      </c>
      <c r="E194" s="491" t="s">
        <v>3670</v>
      </c>
      <c r="F194" s="491" t="s">
        <v>3669</v>
      </c>
      <c r="G194" s="491">
        <v>0.76500765813719795</v>
      </c>
      <c r="H194" s="491">
        <v>0.84128530869954299</v>
      </c>
      <c r="J194" s="491" t="s">
        <v>3574</v>
      </c>
      <c r="K194" s="491" t="s">
        <v>3574</v>
      </c>
      <c r="L194" s="491" t="s">
        <v>3665</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25">
      <c r="B195" s="491" t="s">
        <v>3489</v>
      </c>
      <c r="C195" s="491" t="s">
        <v>53</v>
      </c>
      <c r="D195" s="491" t="s">
        <v>627</v>
      </c>
      <c r="E195" s="491" t="s">
        <v>785</v>
      </c>
      <c r="F195" s="491" t="s">
        <v>3669</v>
      </c>
      <c r="G195" s="491">
        <v>1</v>
      </c>
      <c r="H195" s="491">
        <v>1</v>
      </c>
      <c r="J195" s="491" t="s">
        <v>3574</v>
      </c>
      <c r="K195" s="491" t="s">
        <v>3574</v>
      </c>
      <c r="L195" s="491" t="s">
        <v>3675</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25">
      <c r="B196" s="491" t="s">
        <v>3489</v>
      </c>
      <c r="C196" s="491" t="s">
        <v>53</v>
      </c>
      <c r="D196" s="491" t="s">
        <v>171</v>
      </c>
      <c r="E196" s="491" t="s">
        <v>122</v>
      </c>
      <c r="F196" s="491" t="s">
        <v>522</v>
      </c>
      <c r="G196" s="491">
        <v>2.63558513825023E-3</v>
      </c>
      <c r="H196" s="491">
        <v>1.1988702472560001E-3</v>
      </c>
    </row>
    <row r="197" spans="2:26" x14ac:dyDescent="0.25">
      <c r="B197" s="491" t="s">
        <v>3489</v>
      </c>
      <c r="C197" s="491" t="s">
        <v>53</v>
      </c>
      <c r="D197" s="491" t="s">
        <v>171</v>
      </c>
      <c r="E197" s="491" t="s">
        <v>3689</v>
      </c>
      <c r="F197" s="491" t="s">
        <v>522</v>
      </c>
      <c r="G197" s="491">
        <v>0.99969551407233004</v>
      </c>
      <c r="H197" s="491">
        <v>0.999116096076057</v>
      </c>
    </row>
    <row r="198" spans="2:26" x14ac:dyDescent="0.25">
      <c r="B198" s="491" t="s">
        <v>3489</v>
      </c>
      <c r="C198" s="491" t="s">
        <v>53</v>
      </c>
      <c r="D198" s="491" t="s">
        <v>171</v>
      </c>
      <c r="E198" s="491" t="s">
        <v>125</v>
      </c>
      <c r="F198" s="491" t="s">
        <v>522</v>
      </c>
      <c r="G198" s="491">
        <v>1</v>
      </c>
      <c r="H198" s="491">
        <v>1</v>
      </c>
    </row>
    <row r="199" spans="2:26" x14ac:dyDescent="0.25">
      <c r="B199" s="491" t="s">
        <v>3489</v>
      </c>
      <c r="C199" s="491" t="s">
        <v>53</v>
      </c>
      <c r="D199" s="491" t="s">
        <v>171</v>
      </c>
      <c r="E199" s="491" t="s">
        <v>3670</v>
      </c>
      <c r="F199" s="491" t="s">
        <v>522</v>
      </c>
      <c r="G199" s="491">
        <v>0.80428858930033398</v>
      </c>
      <c r="H199" s="491">
        <v>0.55385911645069996</v>
      </c>
    </row>
    <row r="200" spans="2:26" x14ac:dyDescent="0.25">
      <c r="B200" s="491" t="s">
        <v>3489</v>
      </c>
      <c r="C200" s="491" t="s">
        <v>53</v>
      </c>
      <c r="D200" s="491" t="s">
        <v>171</v>
      </c>
      <c r="E200" s="491" t="s">
        <v>785</v>
      </c>
      <c r="F200" s="491" t="s">
        <v>522</v>
      </c>
      <c r="G200" s="491">
        <v>0.86744159368999896</v>
      </c>
      <c r="H200" s="491">
        <v>0.95140448823170398</v>
      </c>
    </row>
    <row r="201" spans="2:26" x14ac:dyDescent="0.25">
      <c r="B201" s="491" t="s">
        <v>3491</v>
      </c>
      <c r="C201" s="491" t="s">
        <v>53</v>
      </c>
      <c r="D201" s="491" t="s">
        <v>627</v>
      </c>
      <c r="E201" s="491" t="s">
        <v>122</v>
      </c>
      <c r="F201" s="491" t="s">
        <v>3671</v>
      </c>
      <c r="G201" s="491">
        <v>9.1070279622060504E-2</v>
      </c>
      <c r="H201" s="491">
        <v>7.7790638489451197E-2</v>
      </c>
    </row>
    <row r="202" spans="2:26" x14ac:dyDescent="0.25">
      <c r="B202" s="491" t="s">
        <v>3491</v>
      </c>
      <c r="C202" s="491" t="s">
        <v>53</v>
      </c>
      <c r="D202" s="491" t="s">
        <v>627</v>
      </c>
      <c r="E202" s="491" t="s">
        <v>3689</v>
      </c>
      <c r="F202" s="491" t="s">
        <v>3671</v>
      </c>
      <c r="G202" s="491">
        <v>0.99983985307560796</v>
      </c>
      <c r="H202" s="491">
        <v>0.99972519418089101</v>
      </c>
    </row>
    <row r="203" spans="2:26" x14ac:dyDescent="0.25">
      <c r="B203" s="491" t="s">
        <v>3491</v>
      </c>
      <c r="C203" s="491" t="s">
        <v>53</v>
      </c>
      <c r="D203" s="491" t="s">
        <v>627</v>
      </c>
      <c r="E203" s="491" t="s">
        <v>125</v>
      </c>
      <c r="F203" s="491" t="s">
        <v>3671</v>
      </c>
      <c r="G203" s="491">
        <v>1</v>
      </c>
      <c r="H203" s="491">
        <v>1</v>
      </c>
    </row>
    <row r="204" spans="2:26" x14ac:dyDescent="0.25">
      <c r="B204" s="491" t="s">
        <v>3491</v>
      </c>
      <c r="C204" s="491" t="s">
        <v>53</v>
      </c>
      <c r="D204" s="491" t="s">
        <v>627</v>
      </c>
      <c r="E204" s="491" t="s">
        <v>3670</v>
      </c>
      <c r="F204" s="491" t="s">
        <v>3671</v>
      </c>
      <c r="G204" s="491">
        <v>0.73838163307904703</v>
      </c>
      <c r="H204" s="491">
        <v>0.65440441697433605</v>
      </c>
    </row>
    <row r="205" spans="2:26" x14ac:dyDescent="0.25">
      <c r="B205" s="491" t="s">
        <v>3491</v>
      </c>
      <c r="C205" s="491" t="s">
        <v>53</v>
      </c>
      <c r="D205" s="491" t="s">
        <v>627</v>
      </c>
      <c r="E205" s="491" t="s">
        <v>785</v>
      </c>
      <c r="F205" s="491" t="s">
        <v>3671</v>
      </c>
      <c r="G205" s="491">
        <v>1</v>
      </c>
      <c r="H205" s="491">
        <v>1</v>
      </c>
    </row>
    <row r="206" spans="2:26" x14ac:dyDescent="0.25">
      <c r="B206" s="491" t="s">
        <v>3491</v>
      </c>
      <c r="C206" s="491" t="s">
        <v>53</v>
      </c>
      <c r="D206" s="491" t="s">
        <v>627</v>
      </c>
      <c r="E206" s="491" t="s">
        <v>122</v>
      </c>
      <c r="F206" s="491" t="s">
        <v>3669</v>
      </c>
      <c r="G206" s="491">
        <v>9.1070279622060504E-2</v>
      </c>
      <c r="H206" s="491">
        <v>7.7790638489451197E-2</v>
      </c>
    </row>
    <row r="207" spans="2:26" x14ac:dyDescent="0.25">
      <c r="B207" s="491" t="s">
        <v>3491</v>
      </c>
      <c r="C207" s="491" t="s">
        <v>53</v>
      </c>
      <c r="D207" s="491" t="s">
        <v>627</v>
      </c>
      <c r="E207" s="491" t="s">
        <v>3689</v>
      </c>
      <c r="F207" s="491" t="s">
        <v>3669</v>
      </c>
      <c r="G207" s="491">
        <v>0.99983985307560796</v>
      </c>
      <c r="H207" s="491">
        <v>0.99972519418089101</v>
      </c>
    </row>
    <row r="208" spans="2:26" x14ac:dyDescent="0.25">
      <c r="B208" s="491" t="s">
        <v>3491</v>
      </c>
      <c r="C208" s="491" t="s">
        <v>53</v>
      </c>
      <c r="D208" s="491" t="s">
        <v>627</v>
      </c>
      <c r="E208" s="491" t="s">
        <v>125</v>
      </c>
      <c r="F208" s="491" t="s">
        <v>3669</v>
      </c>
      <c r="G208" s="491">
        <v>1</v>
      </c>
      <c r="H208" s="491">
        <v>1</v>
      </c>
    </row>
    <row r="209" spans="2:8" x14ac:dyDescent="0.25">
      <c r="B209" s="491" t="s">
        <v>3491</v>
      </c>
      <c r="C209" s="491" t="s">
        <v>53</v>
      </c>
      <c r="D209" s="491" t="s">
        <v>627</v>
      </c>
      <c r="E209" s="491" t="s">
        <v>3670</v>
      </c>
      <c r="F209" s="491" t="s">
        <v>3669</v>
      </c>
      <c r="G209" s="491">
        <v>0.73838163307904703</v>
      </c>
      <c r="H209" s="491">
        <v>0.65440441697433605</v>
      </c>
    </row>
    <row r="210" spans="2:8" x14ac:dyDescent="0.25">
      <c r="B210" s="491" t="s">
        <v>3491</v>
      </c>
      <c r="C210" s="491" t="s">
        <v>53</v>
      </c>
      <c r="D210" s="491" t="s">
        <v>627</v>
      </c>
      <c r="E210" s="491" t="s">
        <v>785</v>
      </c>
      <c r="F210" s="491" t="s">
        <v>3669</v>
      </c>
      <c r="G210" s="491">
        <v>1</v>
      </c>
      <c r="H210" s="491">
        <v>1</v>
      </c>
    </row>
    <row r="211" spans="2:8" x14ac:dyDescent="0.25">
      <c r="B211" s="491" t="s">
        <v>3491</v>
      </c>
      <c r="C211" s="491" t="s">
        <v>53</v>
      </c>
      <c r="D211" s="491" t="s">
        <v>171</v>
      </c>
      <c r="E211" s="491" t="s">
        <v>122</v>
      </c>
      <c r="F211" s="491" t="s">
        <v>522</v>
      </c>
      <c r="G211" s="491">
        <v>9.33218667834536E-3</v>
      </c>
      <c r="H211" s="491">
        <v>7.8061928454367397E-3</v>
      </c>
    </row>
    <row r="212" spans="2:8" x14ac:dyDescent="0.25">
      <c r="B212" s="491" t="s">
        <v>3491</v>
      </c>
      <c r="C212" s="491" t="s">
        <v>53</v>
      </c>
      <c r="D212" s="491" t="s">
        <v>171</v>
      </c>
      <c r="E212" s="491" t="s">
        <v>3689</v>
      </c>
      <c r="F212" s="491" t="s">
        <v>522</v>
      </c>
      <c r="G212" s="491">
        <v>0.99954035980156497</v>
      </c>
      <c r="H212" s="491">
        <v>0.99991088835709596</v>
      </c>
    </row>
    <row r="213" spans="2:8" x14ac:dyDescent="0.25">
      <c r="B213" s="491" t="s">
        <v>3491</v>
      </c>
      <c r="C213" s="491" t="s">
        <v>53</v>
      </c>
      <c r="D213" s="491" t="s">
        <v>171</v>
      </c>
      <c r="E213" s="491" t="s">
        <v>125</v>
      </c>
      <c r="F213" s="491" t="s">
        <v>522</v>
      </c>
      <c r="G213" s="491">
        <v>1</v>
      </c>
      <c r="H213" s="491">
        <v>1</v>
      </c>
    </row>
    <row r="214" spans="2:8" x14ac:dyDescent="0.25">
      <c r="B214" s="491" t="s">
        <v>3491</v>
      </c>
      <c r="C214" s="491" t="s">
        <v>53</v>
      </c>
      <c r="D214" s="491" t="s">
        <v>171</v>
      </c>
      <c r="E214" s="491" t="s">
        <v>3670</v>
      </c>
      <c r="F214" s="491" t="s">
        <v>522</v>
      </c>
      <c r="G214" s="491">
        <v>0.51469297692439198</v>
      </c>
      <c r="H214" s="491">
        <v>0.30594943668147101</v>
      </c>
    </row>
    <row r="215" spans="2:8" x14ac:dyDescent="0.25">
      <c r="B215" s="491" t="s">
        <v>3491</v>
      </c>
      <c r="C215" s="491" t="s">
        <v>53</v>
      </c>
      <c r="D215" s="491" t="s">
        <v>171</v>
      </c>
      <c r="E215" s="491" t="s">
        <v>785</v>
      </c>
      <c r="F215" s="491" t="s">
        <v>522</v>
      </c>
      <c r="G215" s="491">
        <v>0.75541724217295902</v>
      </c>
      <c r="H215" s="491">
        <v>0.91139490285524605</v>
      </c>
    </row>
    <row r="216" spans="2:8" x14ac:dyDescent="0.25">
      <c r="B216" s="491" t="s">
        <v>3493</v>
      </c>
      <c r="C216" s="491" t="s">
        <v>53</v>
      </c>
      <c r="D216" s="491" t="s">
        <v>627</v>
      </c>
      <c r="E216" s="491" t="s">
        <v>122</v>
      </c>
      <c r="F216" s="491" t="s">
        <v>3671</v>
      </c>
      <c r="G216" s="491">
        <v>1.42872607794768E-2</v>
      </c>
      <c r="H216" s="491">
        <v>1.6896862873626899E-2</v>
      </c>
    </row>
    <row r="217" spans="2:8" x14ac:dyDescent="0.25">
      <c r="B217" s="491" t="s">
        <v>3493</v>
      </c>
      <c r="C217" s="491" t="s">
        <v>53</v>
      </c>
      <c r="D217" s="491" t="s">
        <v>627</v>
      </c>
      <c r="E217" s="491" t="s">
        <v>3689</v>
      </c>
      <c r="F217" s="491" t="s">
        <v>3671</v>
      </c>
      <c r="G217" s="491">
        <v>0.99897636385958399</v>
      </c>
      <c r="H217" s="491">
        <v>0.99860234327216102</v>
      </c>
    </row>
    <row r="218" spans="2:8" x14ac:dyDescent="0.25">
      <c r="B218" s="491" t="s">
        <v>3493</v>
      </c>
      <c r="C218" s="491" t="s">
        <v>53</v>
      </c>
      <c r="D218" s="491" t="s">
        <v>627</v>
      </c>
      <c r="E218" s="491" t="s">
        <v>125</v>
      </c>
      <c r="F218" s="491" t="s">
        <v>3671</v>
      </c>
      <c r="G218" s="491">
        <v>1</v>
      </c>
      <c r="H218" s="491">
        <v>1</v>
      </c>
    </row>
    <row r="219" spans="2:8" x14ac:dyDescent="0.25">
      <c r="B219" s="491" t="s">
        <v>3493</v>
      </c>
      <c r="C219" s="491" t="s">
        <v>53</v>
      </c>
      <c r="D219" s="491" t="s">
        <v>627</v>
      </c>
      <c r="E219" s="491" t="s">
        <v>3670</v>
      </c>
      <c r="F219" s="491" t="s">
        <v>3671</v>
      </c>
      <c r="G219" s="491">
        <v>0.31541971127989499</v>
      </c>
      <c r="H219" s="491">
        <v>0.27846575435682402</v>
      </c>
    </row>
    <row r="220" spans="2:8" x14ac:dyDescent="0.25">
      <c r="B220" s="491" t="s">
        <v>3493</v>
      </c>
      <c r="C220" s="491" t="s">
        <v>53</v>
      </c>
      <c r="D220" s="491" t="s">
        <v>627</v>
      </c>
      <c r="E220" s="491" t="s">
        <v>785</v>
      </c>
      <c r="F220" s="491" t="s">
        <v>3671</v>
      </c>
      <c r="G220" s="491">
        <v>1</v>
      </c>
      <c r="H220" s="491">
        <v>1</v>
      </c>
    </row>
    <row r="221" spans="2:8" x14ac:dyDescent="0.25">
      <c r="B221" s="491" t="s">
        <v>3493</v>
      </c>
      <c r="C221" s="491" t="s">
        <v>53</v>
      </c>
      <c r="D221" s="491" t="s">
        <v>627</v>
      </c>
      <c r="E221" s="491" t="s">
        <v>122</v>
      </c>
      <c r="F221" s="491" t="s">
        <v>3669</v>
      </c>
      <c r="G221" s="491">
        <v>1.42872607794768E-2</v>
      </c>
      <c r="H221" s="491">
        <v>1.6896862873626899E-2</v>
      </c>
    </row>
    <row r="222" spans="2:8" x14ac:dyDescent="0.25">
      <c r="B222" s="491" t="s">
        <v>3493</v>
      </c>
      <c r="C222" s="491" t="s">
        <v>53</v>
      </c>
      <c r="D222" s="491" t="s">
        <v>627</v>
      </c>
      <c r="E222" s="491" t="s">
        <v>3689</v>
      </c>
      <c r="F222" s="491" t="s">
        <v>3669</v>
      </c>
      <c r="G222" s="491">
        <v>0.99897636385958399</v>
      </c>
      <c r="H222" s="491">
        <v>0.99860234327216102</v>
      </c>
    </row>
    <row r="223" spans="2:8" x14ac:dyDescent="0.25">
      <c r="B223" s="491" t="s">
        <v>3493</v>
      </c>
      <c r="C223" s="491" t="s">
        <v>53</v>
      </c>
      <c r="D223" s="491" t="s">
        <v>627</v>
      </c>
      <c r="E223" s="491" t="s">
        <v>125</v>
      </c>
      <c r="F223" s="491" t="s">
        <v>3669</v>
      </c>
      <c r="G223" s="491">
        <v>1</v>
      </c>
      <c r="H223" s="491">
        <v>1</v>
      </c>
    </row>
    <row r="224" spans="2:8" x14ac:dyDescent="0.25">
      <c r="B224" s="491" t="s">
        <v>3493</v>
      </c>
      <c r="C224" s="491" t="s">
        <v>53</v>
      </c>
      <c r="D224" s="491" t="s">
        <v>627</v>
      </c>
      <c r="E224" s="491" t="s">
        <v>3670</v>
      </c>
      <c r="F224" s="491" t="s">
        <v>3669</v>
      </c>
      <c r="G224" s="491">
        <v>0.31541971127989499</v>
      </c>
      <c r="H224" s="491">
        <v>0.27846575435682402</v>
      </c>
    </row>
    <row r="225" spans="2:8" x14ac:dyDescent="0.25">
      <c r="B225" s="491" t="s">
        <v>3493</v>
      </c>
      <c r="C225" s="491" t="s">
        <v>53</v>
      </c>
      <c r="D225" s="491" t="s">
        <v>627</v>
      </c>
      <c r="E225" s="491" t="s">
        <v>785</v>
      </c>
      <c r="F225" s="491" t="s">
        <v>3669</v>
      </c>
      <c r="G225" s="491">
        <v>1</v>
      </c>
      <c r="H225" s="491">
        <v>1</v>
      </c>
    </row>
    <row r="226" spans="2:8" x14ac:dyDescent="0.25">
      <c r="B226" s="491" t="s">
        <v>3493</v>
      </c>
      <c r="C226" s="491" t="s">
        <v>53</v>
      </c>
      <c r="D226" s="491" t="s">
        <v>171</v>
      </c>
      <c r="E226" s="491" t="s">
        <v>122</v>
      </c>
      <c r="F226" s="491" t="s">
        <v>522</v>
      </c>
      <c r="G226" s="491">
        <v>2.95572015477686E-3</v>
      </c>
      <c r="H226" s="491">
        <v>2.2812584087877098E-3</v>
      </c>
    </row>
    <row r="227" spans="2:8" x14ac:dyDescent="0.25">
      <c r="B227" s="491" t="s">
        <v>3493</v>
      </c>
      <c r="C227" s="491" t="s">
        <v>53</v>
      </c>
      <c r="D227" s="491" t="s">
        <v>171</v>
      </c>
      <c r="E227" s="491" t="s">
        <v>3689</v>
      </c>
      <c r="F227" s="491" t="s">
        <v>522</v>
      </c>
      <c r="G227" s="491">
        <v>0.99532602650133795</v>
      </c>
      <c r="H227" s="491">
        <v>0.99833888447312003</v>
      </c>
    </row>
    <row r="228" spans="2:8" x14ac:dyDescent="0.25">
      <c r="B228" s="491" t="s">
        <v>3493</v>
      </c>
      <c r="C228" s="491" t="s">
        <v>53</v>
      </c>
      <c r="D228" s="491" t="s">
        <v>171</v>
      </c>
      <c r="E228" s="491" t="s">
        <v>125</v>
      </c>
      <c r="F228" s="491" t="s">
        <v>522</v>
      </c>
      <c r="G228" s="491">
        <v>1</v>
      </c>
      <c r="H228" s="491">
        <v>1</v>
      </c>
    </row>
    <row r="229" spans="2:8" x14ac:dyDescent="0.25">
      <c r="B229" s="491" t="s">
        <v>3493</v>
      </c>
      <c r="C229" s="491" t="s">
        <v>53</v>
      </c>
      <c r="D229" s="491" t="s">
        <v>171</v>
      </c>
      <c r="E229" s="491" t="s">
        <v>3670</v>
      </c>
      <c r="F229" s="491" t="s">
        <v>522</v>
      </c>
      <c r="G229" s="491">
        <v>0.27504129818081802</v>
      </c>
      <c r="H229" s="491">
        <v>0.163449098410272</v>
      </c>
    </row>
    <row r="230" spans="2:8" x14ac:dyDescent="0.25">
      <c r="B230" s="491" t="s">
        <v>3493</v>
      </c>
      <c r="C230" s="491" t="s">
        <v>53</v>
      </c>
      <c r="D230" s="491" t="s">
        <v>171</v>
      </c>
      <c r="E230" s="491" t="s">
        <v>785</v>
      </c>
      <c r="F230" s="491" t="s">
        <v>522</v>
      </c>
      <c r="G230" s="491">
        <v>0.51621990074156299</v>
      </c>
      <c r="H230" s="491">
        <v>0.78257081852510102</v>
      </c>
    </row>
    <row r="231" spans="2:8" x14ac:dyDescent="0.25">
      <c r="B231" s="491" t="s">
        <v>3495</v>
      </c>
      <c r="C231" s="491" t="s">
        <v>53</v>
      </c>
      <c r="D231" s="491" t="s">
        <v>627</v>
      </c>
      <c r="E231" s="491" t="s">
        <v>122</v>
      </c>
      <c r="F231" s="491" t="s">
        <v>3671</v>
      </c>
      <c r="G231" s="491">
        <v>5.4131096088364097E-2</v>
      </c>
      <c r="H231" s="491">
        <v>4.9646710216036997E-2</v>
      </c>
    </row>
    <row r="232" spans="2:8" x14ac:dyDescent="0.25">
      <c r="B232" s="491" t="s">
        <v>3495</v>
      </c>
      <c r="C232" s="491" t="s">
        <v>53</v>
      </c>
      <c r="D232" s="491" t="s">
        <v>627</v>
      </c>
      <c r="E232" s="491" t="s">
        <v>3689</v>
      </c>
      <c r="F232" s="491" t="s">
        <v>3671</v>
      </c>
      <c r="G232" s="491">
        <v>0.99972836134471399</v>
      </c>
      <c r="H232" s="491">
        <v>0.99955632296561003</v>
      </c>
    </row>
    <row r="233" spans="2:8" x14ac:dyDescent="0.25">
      <c r="B233" s="491" t="s">
        <v>3495</v>
      </c>
      <c r="C233" s="491" t="s">
        <v>53</v>
      </c>
      <c r="D233" s="491" t="s">
        <v>627</v>
      </c>
      <c r="E233" s="491" t="s">
        <v>125</v>
      </c>
      <c r="F233" s="491" t="s">
        <v>3671</v>
      </c>
      <c r="G233" s="491">
        <v>1</v>
      </c>
      <c r="H233" s="491">
        <v>1</v>
      </c>
    </row>
    <row r="234" spans="2:8" x14ac:dyDescent="0.25">
      <c r="B234" s="491" t="s">
        <v>3495</v>
      </c>
      <c r="C234" s="491" t="s">
        <v>53</v>
      </c>
      <c r="D234" s="491" t="s">
        <v>627</v>
      </c>
      <c r="E234" s="491" t="s">
        <v>3670</v>
      </c>
      <c r="F234" s="491" t="s">
        <v>3671</v>
      </c>
      <c r="G234" s="491">
        <v>0.62811345838070998</v>
      </c>
      <c r="H234" s="491">
        <v>0.54264304584017098</v>
      </c>
    </row>
    <row r="235" spans="2:8" x14ac:dyDescent="0.25">
      <c r="B235" s="491" t="s">
        <v>3495</v>
      </c>
      <c r="C235" s="491" t="s">
        <v>53</v>
      </c>
      <c r="D235" s="491" t="s">
        <v>627</v>
      </c>
      <c r="E235" s="491" t="s">
        <v>785</v>
      </c>
      <c r="F235" s="491" t="s">
        <v>3671</v>
      </c>
      <c r="G235" s="491">
        <v>1</v>
      </c>
      <c r="H235" s="491">
        <v>1</v>
      </c>
    </row>
    <row r="236" spans="2:8" x14ac:dyDescent="0.25">
      <c r="B236" s="491" t="s">
        <v>3495</v>
      </c>
      <c r="C236" s="491" t="s">
        <v>53</v>
      </c>
      <c r="D236" s="491" t="s">
        <v>627</v>
      </c>
      <c r="E236" s="491" t="s">
        <v>122</v>
      </c>
      <c r="F236" s="491" t="s">
        <v>3669</v>
      </c>
      <c r="G236" s="491">
        <v>5.4131096088364097E-2</v>
      </c>
      <c r="H236" s="491">
        <v>4.9646710216036997E-2</v>
      </c>
    </row>
    <row r="237" spans="2:8" x14ac:dyDescent="0.25">
      <c r="B237" s="491" t="s">
        <v>3495</v>
      </c>
      <c r="C237" s="491" t="s">
        <v>53</v>
      </c>
      <c r="D237" s="491" t="s">
        <v>627</v>
      </c>
      <c r="E237" s="491" t="s">
        <v>3689</v>
      </c>
      <c r="F237" s="491" t="s">
        <v>3669</v>
      </c>
      <c r="G237" s="491">
        <v>0.99972836134471399</v>
      </c>
      <c r="H237" s="491">
        <v>0.99955632296561003</v>
      </c>
    </row>
    <row r="238" spans="2:8" x14ac:dyDescent="0.25">
      <c r="B238" s="491" t="s">
        <v>3495</v>
      </c>
      <c r="C238" s="491" t="s">
        <v>53</v>
      </c>
      <c r="D238" s="491" t="s">
        <v>627</v>
      </c>
      <c r="E238" s="491" t="s">
        <v>125</v>
      </c>
      <c r="F238" s="491" t="s">
        <v>3669</v>
      </c>
      <c r="G238" s="491">
        <v>1</v>
      </c>
      <c r="H238" s="491">
        <v>1</v>
      </c>
    </row>
    <row r="239" spans="2:8" x14ac:dyDescent="0.25">
      <c r="B239" s="491" t="s">
        <v>3495</v>
      </c>
      <c r="C239" s="491" t="s">
        <v>53</v>
      </c>
      <c r="D239" s="491" t="s">
        <v>627</v>
      </c>
      <c r="E239" s="491" t="s">
        <v>3670</v>
      </c>
      <c r="F239" s="491" t="s">
        <v>3669</v>
      </c>
      <c r="G239" s="491">
        <v>0.62811345838070998</v>
      </c>
      <c r="H239" s="491">
        <v>0.54264304584017098</v>
      </c>
    </row>
    <row r="240" spans="2:8" x14ac:dyDescent="0.25">
      <c r="B240" s="491" t="s">
        <v>3495</v>
      </c>
      <c r="C240" s="491" t="s">
        <v>53</v>
      </c>
      <c r="D240" s="491" t="s">
        <v>627</v>
      </c>
      <c r="E240" s="491" t="s">
        <v>785</v>
      </c>
      <c r="F240" s="491" t="s">
        <v>3669</v>
      </c>
      <c r="G240" s="491">
        <v>1</v>
      </c>
      <c r="H240" s="491">
        <v>1</v>
      </c>
    </row>
    <row r="241" spans="2:8" x14ac:dyDescent="0.25">
      <c r="B241" s="491" t="s">
        <v>3495</v>
      </c>
      <c r="C241" s="491" t="s">
        <v>53</v>
      </c>
      <c r="D241" s="491" t="s">
        <v>171</v>
      </c>
      <c r="E241" s="491" t="s">
        <v>122</v>
      </c>
      <c r="F241" s="491" t="s">
        <v>522</v>
      </c>
      <c r="G241" s="491">
        <v>6.4152815489895397E-3</v>
      </c>
      <c r="H241" s="491">
        <v>5.1420779382121001E-3</v>
      </c>
    </row>
    <row r="242" spans="2:8" x14ac:dyDescent="0.25">
      <c r="B242" s="491" t="s">
        <v>3495</v>
      </c>
      <c r="C242" s="491" t="s">
        <v>53</v>
      </c>
      <c r="D242" s="491" t="s">
        <v>171</v>
      </c>
      <c r="E242" s="491" t="s">
        <v>3689</v>
      </c>
      <c r="F242" s="491" t="s">
        <v>522</v>
      </c>
      <c r="G242" s="491">
        <v>0.99882644111241303</v>
      </c>
      <c r="H242" s="491">
        <v>0.99964411206829196</v>
      </c>
    </row>
    <row r="243" spans="2:8" x14ac:dyDescent="0.25">
      <c r="B243" s="491" t="s">
        <v>3495</v>
      </c>
      <c r="C243" s="491" t="s">
        <v>53</v>
      </c>
      <c r="D243" s="491" t="s">
        <v>171</v>
      </c>
      <c r="E243" s="491" t="s">
        <v>125</v>
      </c>
      <c r="F243" s="491" t="s">
        <v>522</v>
      </c>
      <c r="G243" s="491">
        <v>1</v>
      </c>
      <c r="H243" s="491">
        <v>1</v>
      </c>
    </row>
    <row r="244" spans="2:8" x14ac:dyDescent="0.25">
      <c r="B244" s="491" t="s">
        <v>3495</v>
      </c>
      <c r="C244" s="491" t="s">
        <v>53</v>
      </c>
      <c r="D244" s="491" t="s">
        <v>171</v>
      </c>
      <c r="E244" s="491" t="s">
        <v>3670</v>
      </c>
      <c r="F244" s="491" t="s">
        <v>522</v>
      </c>
      <c r="G244" s="491">
        <v>0.42841441724707702</v>
      </c>
      <c r="H244" s="491">
        <v>0.25064198421749301</v>
      </c>
    </row>
    <row r="245" spans="2:8" x14ac:dyDescent="0.25">
      <c r="B245" s="491" t="s">
        <v>3495</v>
      </c>
      <c r="C245" s="491" t="s">
        <v>53</v>
      </c>
      <c r="D245" s="491" t="s">
        <v>171</v>
      </c>
      <c r="E245" s="491" t="s">
        <v>785</v>
      </c>
      <c r="F245" s="491" t="s">
        <v>522</v>
      </c>
      <c r="G245" s="491">
        <v>0.68411479303539702</v>
      </c>
      <c r="H245" s="491">
        <v>0.87841437775288</v>
      </c>
    </row>
    <row r="246" spans="2:8" x14ac:dyDescent="0.25">
      <c r="B246" s="491" t="s">
        <v>3497</v>
      </c>
      <c r="C246" s="491" t="s">
        <v>53</v>
      </c>
      <c r="D246" s="491" t="s">
        <v>627</v>
      </c>
      <c r="E246" s="491" t="s">
        <v>122</v>
      </c>
      <c r="F246" s="491" t="s">
        <v>3671</v>
      </c>
      <c r="G246" s="491">
        <v>1.8785734190099001E-2</v>
      </c>
      <c r="H246" s="491">
        <v>3.4909776946514398E-2</v>
      </c>
    </row>
    <row r="247" spans="2:8" x14ac:dyDescent="0.25">
      <c r="B247" s="491" t="s">
        <v>3497</v>
      </c>
      <c r="C247" s="491" t="s">
        <v>53</v>
      </c>
      <c r="D247" s="491" t="s">
        <v>627</v>
      </c>
      <c r="E247" s="491" t="s">
        <v>3689</v>
      </c>
      <c r="F247" s="491" t="s">
        <v>3671</v>
      </c>
      <c r="G247" s="491">
        <v>0.99994150394830195</v>
      </c>
      <c r="H247" s="491">
        <v>0.99995840843016204</v>
      </c>
    </row>
    <row r="248" spans="2:8" x14ac:dyDescent="0.25">
      <c r="B248" s="491" t="s">
        <v>3497</v>
      </c>
      <c r="C248" s="491" t="s">
        <v>53</v>
      </c>
      <c r="D248" s="491" t="s">
        <v>627</v>
      </c>
      <c r="E248" s="491" t="s">
        <v>125</v>
      </c>
      <c r="F248" s="491" t="s">
        <v>3671</v>
      </c>
      <c r="G248" s="491">
        <v>1</v>
      </c>
      <c r="H248" s="491">
        <v>1</v>
      </c>
    </row>
    <row r="249" spans="2:8" x14ac:dyDescent="0.25">
      <c r="B249" s="491" t="s">
        <v>3497</v>
      </c>
      <c r="C249" s="491" t="s">
        <v>53</v>
      </c>
      <c r="D249" s="491" t="s">
        <v>627</v>
      </c>
      <c r="E249" s="491" t="s">
        <v>3670</v>
      </c>
      <c r="F249" s="491" t="s">
        <v>3671</v>
      </c>
      <c r="G249" s="491">
        <v>0.15817719372893899</v>
      </c>
      <c r="H249" s="491">
        <v>0.217702273123732</v>
      </c>
    </row>
    <row r="250" spans="2:8" x14ac:dyDescent="0.25">
      <c r="B250" s="491" t="s">
        <v>3497</v>
      </c>
      <c r="C250" s="491" t="s">
        <v>53</v>
      </c>
      <c r="D250" s="491" t="s">
        <v>627</v>
      </c>
      <c r="E250" s="491" t="s">
        <v>785</v>
      </c>
      <c r="F250" s="491" t="s">
        <v>3671</v>
      </c>
      <c r="G250" s="491">
        <v>1</v>
      </c>
      <c r="H250" s="491">
        <v>1</v>
      </c>
    </row>
    <row r="251" spans="2:8" x14ac:dyDescent="0.25">
      <c r="B251" s="491" t="s">
        <v>3497</v>
      </c>
      <c r="C251" s="491" t="s">
        <v>53</v>
      </c>
      <c r="D251" s="491" t="s">
        <v>627</v>
      </c>
      <c r="E251" s="491" t="s">
        <v>122</v>
      </c>
      <c r="F251" s="491" t="s">
        <v>3669</v>
      </c>
      <c r="G251" s="491">
        <v>1.8785734190099001E-2</v>
      </c>
      <c r="H251" s="491">
        <v>3.4909776946514398E-2</v>
      </c>
    </row>
    <row r="252" spans="2:8" x14ac:dyDescent="0.25">
      <c r="B252" s="491" t="s">
        <v>3497</v>
      </c>
      <c r="C252" s="491" t="s">
        <v>53</v>
      </c>
      <c r="D252" s="491" t="s">
        <v>627</v>
      </c>
      <c r="E252" s="491" t="s">
        <v>3689</v>
      </c>
      <c r="F252" s="491" t="s">
        <v>3669</v>
      </c>
      <c r="G252" s="491">
        <v>0.99994150394830195</v>
      </c>
      <c r="H252" s="491">
        <v>0.99995840843016204</v>
      </c>
    </row>
    <row r="253" spans="2:8" x14ac:dyDescent="0.25">
      <c r="B253" s="491" t="s">
        <v>3497</v>
      </c>
      <c r="C253" s="491" t="s">
        <v>53</v>
      </c>
      <c r="D253" s="491" t="s">
        <v>627</v>
      </c>
      <c r="E253" s="491" t="s">
        <v>125</v>
      </c>
      <c r="F253" s="491" t="s">
        <v>3669</v>
      </c>
      <c r="G253" s="491">
        <v>1</v>
      </c>
      <c r="H253" s="491">
        <v>1</v>
      </c>
    </row>
    <row r="254" spans="2:8" x14ac:dyDescent="0.25">
      <c r="B254" s="491" t="s">
        <v>3497</v>
      </c>
      <c r="C254" s="491" t="s">
        <v>53</v>
      </c>
      <c r="D254" s="491" t="s">
        <v>627</v>
      </c>
      <c r="E254" s="491" t="s">
        <v>3670</v>
      </c>
      <c r="F254" s="491" t="s">
        <v>3669</v>
      </c>
      <c r="G254" s="491">
        <v>0.15817719372893899</v>
      </c>
      <c r="H254" s="491">
        <v>0.217702273123732</v>
      </c>
    </row>
    <row r="255" spans="2:8" x14ac:dyDescent="0.25">
      <c r="B255" s="491" t="s">
        <v>3497</v>
      </c>
      <c r="C255" s="491" t="s">
        <v>53</v>
      </c>
      <c r="D255" s="491" t="s">
        <v>627</v>
      </c>
      <c r="E255" s="491" t="s">
        <v>785</v>
      </c>
      <c r="F255" s="491" t="s">
        <v>3669</v>
      </c>
      <c r="G255" s="491">
        <v>1</v>
      </c>
      <c r="H255" s="491">
        <v>1</v>
      </c>
    </row>
    <row r="256" spans="2:8" x14ac:dyDescent="0.25">
      <c r="B256" s="491" t="s">
        <v>3497</v>
      </c>
      <c r="C256" s="491" t="s">
        <v>53</v>
      </c>
      <c r="D256" s="491" t="s">
        <v>171</v>
      </c>
      <c r="E256" s="491" t="s">
        <v>122</v>
      </c>
      <c r="F256" s="491" t="s">
        <v>522</v>
      </c>
      <c r="G256" s="491">
        <v>5.5692989418690698E-4</v>
      </c>
      <c r="H256" s="491">
        <v>5.1758463899959203E-4</v>
      </c>
    </row>
    <row r="257" spans="2:8" x14ac:dyDescent="0.25">
      <c r="B257" s="491" t="s">
        <v>3497</v>
      </c>
      <c r="C257" s="491" t="s">
        <v>53</v>
      </c>
      <c r="D257" s="491" t="s">
        <v>171</v>
      </c>
      <c r="E257" s="491" t="s">
        <v>3689</v>
      </c>
      <c r="F257" s="491" t="s">
        <v>522</v>
      </c>
      <c r="G257" s="491">
        <v>0.99764375115778303</v>
      </c>
      <c r="H257" s="491">
        <v>0.99768725965199001</v>
      </c>
    </row>
    <row r="258" spans="2:8" x14ac:dyDescent="0.25">
      <c r="B258" s="491" t="s">
        <v>3497</v>
      </c>
      <c r="C258" s="491" t="s">
        <v>53</v>
      </c>
      <c r="D258" s="491" t="s">
        <v>171</v>
      </c>
      <c r="E258" s="491" t="s">
        <v>125</v>
      </c>
      <c r="F258" s="491" t="s">
        <v>522</v>
      </c>
      <c r="G258" s="491">
        <v>1</v>
      </c>
      <c r="H258" s="491">
        <v>1</v>
      </c>
    </row>
    <row r="259" spans="2:8" x14ac:dyDescent="0.25">
      <c r="B259" s="491" t="s">
        <v>3497</v>
      </c>
      <c r="C259" s="491" t="s">
        <v>53</v>
      </c>
      <c r="D259" s="491" t="s">
        <v>171</v>
      </c>
      <c r="E259" s="491" t="s">
        <v>3670</v>
      </c>
      <c r="F259" s="491" t="s">
        <v>522</v>
      </c>
      <c r="G259" s="491">
        <v>0.154359149912599</v>
      </c>
      <c r="H259" s="491">
        <v>0.10597932065148399</v>
      </c>
    </row>
    <row r="260" spans="2:8" x14ac:dyDescent="0.25">
      <c r="B260" s="491" t="s">
        <v>3497</v>
      </c>
      <c r="C260" s="491" t="s">
        <v>53</v>
      </c>
      <c r="D260" s="491" t="s">
        <v>171</v>
      </c>
      <c r="E260" s="491" t="s">
        <v>785</v>
      </c>
      <c r="F260" s="491" t="s">
        <v>522</v>
      </c>
      <c r="G260" s="491">
        <v>0.49510382086729698</v>
      </c>
      <c r="H260" s="491">
        <v>0.76491347902760998</v>
      </c>
    </row>
    <row r="261" spans="2:8" x14ac:dyDescent="0.25">
      <c r="B261" s="491" t="s">
        <v>3499</v>
      </c>
      <c r="C261" s="491" t="s">
        <v>53</v>
      </c>
      <c r="D261" s="491" t="s">
        <v>627</v>
      </c>
      <c r="E261" s="491" t="s">
        <v>122</v>
      </c>
      <c r="F261" s="491" t="s">
        <v>3671</v>
      </c>
      <c r="G261" s="491">
        <v>7.8341475607513394E-2</v>
      </c>
      <c r="H261" s="491">
        <v>0.119249110020856</v>
      </c>
    </row>
    <row r="262" spans="2:8" x14ac:dyDescent="0.25">
      <c r="B262" s="491" t="s">
        <v>3499</v>
      </c>
      <c r="C262" s="491" t="s">
        <v>53</v>
      </c>
      <c r="D262" s="491" t="s">
        <v>627</v>
      </c>
      <c r="E262" s="491" t="s">
        <v>3689</v>
      </c>
      <c r="F262" s="491" t="s">
        <v>3671</v>
      </c>
      <c r="G262" s="491">
        <v>0.99995405791914405</v>
      </c>
      <c r="H262" s="491">
        <v>0.99994155472080604</v>
      </c>
    </row>
    <row r="263" spans="2:8" x14ac:dyDescent="0.25">
      <c r="B263" s="491" t="s">
        <v>3499</v>
      </c>
      <c r="C263" s="491" t="s">
        <v>53</v>
      </c>
      <c r="D263" s="491" t="s">
        <v>627</v>
      </c>
      <c r="E263" s="491" t="s">
        <v>125</v>
      </c>
      <c r="F263" s="491" t="s">
        <v>3671</v>
      </c>
      <c r="G263" s="491">
        <v>1</v>
      </c>
      <c r="H263" s="491">
        <v>1</v>
      </c>
    </row>
    <row r="264" spans="2:8" x14ac:dyDescent="0.25">
      <c r="B264" s="491" t="s">
        <v>3499</v>
      </c>
      <c r="C264" s="491" t="s">
        <v>53</v>
      </c>
      <c r="D264" s="491" t="s">
        <v>627</v>
      </c>
      <c r="E264" s="491" t="s">
        <v>3670</v>
      </c>
      <c r="F264" s="491" t="s">
        <v>3671</v>
      </c>
      <c r="G264" s="491">
        <v>0.740758054153973</v>
      </c>
      <c r="H264" s="491">
        <v>0.77372657180910998</v>
      </c>
    </row>
    <row r="265" spans="2:8" x14ac:dyDescent="0.25">
      <c r="B265" s="491" t="s">
        <v>3499</v>
      </c>
      <c r="C265" s="491" t="s">
        <v>53</v>
      </c>
      <c r="D265" s="491" t="s">
        <v>627</v>
      </c>
      <c r="E265" s="491" t="s">
        <v>785</v>
      </c>
      <c r="F265" s="491" t="s">
        <v>3671</v>
      </c>
      <c r="G265" s="491">
        <v>1</v>
      </c>
      <c r="H265" s="491">
        <v>1</v>
      </c>
    </row>
    <row r="266" spans="2:8" x14ac:dyDescent="0.25">
      <c r="B266" s="491" t="s">
        <v>3499</v>
      </c>
      <c r="C266" s="491" t="s">
        <v>53</v>
      </c>
      <c r="D266" s="491" t="s">
        <v>627</v>
      </c>
      <c r="E266" s="491" t="s">
        <v>122</v>
      </c>
      <c r="F266" s="491" t="s">
        <v>3669</v>
      </c>
      <c r="G266" s="491">
        <v>7.8341475607513394E-2</v>
      </c>
      <c r="H266" s="491">
        <v>0.119249110020856</v>
      </c>
    </row>
    <row r="267" spans="2:8" x14ac:dyDescent="0.25">
      <c r="B267" s="491" t="s">
        <v>3499</v>
      </c>
      <c r="C267" s="491" t="s">
        <v>53</v>
      </c>
      <c r="D267" s="491" t="s">
        <v>627</v>
      </c>
      <c r="E267" s="491" t="s">
        <v>3689</v>
      </c>
      <c r="F267" s="491" t="s">
        <v>3669</v>
      </c>
      <c r="G267" s="491">
        <v>0.99995405791914405</v>
      </c>
      <c r="H267" s="491">
        <v>0.99994155472080604</v>
      </c>
    </row>
    <row r="268" spans="2:8" x14ac:dyDescent="0.25">
      <c r="B268" s="491" t="s">
        <v>3499</v>
      </c>
      <c r="C268" s="491" t="s">
        <v>53</v>
      </c>
      <c r="D268" s="491" t="s">
        <v>627</v>
      </c>
      <c r="E268" s="491" t="s">
        <v>125</v>
      </c>
      <c r="F268" s="491" t="s">
        <v>3669</v>
      </c>
      <c r="G268" s="491">
        <v>1</v>
      </c>
      <c r="H268" s="491">
        <v>1</v>
      </c>
    </row>
    <row r="269" spans="2:8" x14ac:dyDescent="0.25">
      <c r="B269" s="491" t="s">
        <v>3499</v>
      </c>
      <c r="C269" s="491" t="s">
        <v>53</v>
      </c>
      <c r="D269" s="491" t="s">
        <v>627</v>
      </c>
      <c r="E269" s="491" t="s">
        <v>3670</v>
      </c>
      <c r="F269" s="491" t="s">
        <v>3669</v>
      </c>
      <c r="G269" s="491">
        <v>0.740758054153973</v>
      </c>
      <c r="H269" s="491">
        <v>0.77372657180910998</v>
      </c>
    </row>
    <row r="270" spans="2:8" x14ac:dyDescent="0.25">
      <c r="B270" s="491" t="s">
        <v>3499</v>
      </c>
      <c r="C270" s="491" t="s">
        <v>53</v>
      </c>
      <c r="D270" s="491" t="s">
        <v>627</v>
      </c>
      <c r="E270" s="491" t="s">
        <v>785</v>
      </c>
      <c r="F270" s="491" t="s">
        <v>3669</v>
      </c>
      <c r="G270" s="491">
        <v>1</v>
      </c>
      <c r="H270" s="491">
        <v>1</v>
      </c>
    </row>
    <row r="271" spans="2:8" x14ac:dyDescent="0.25">
      <c r="B271" s="491" t="s">
        <v>3499</v>
      </c>
      <c r="C271" s="491" t="s">
        <v>53</v>
      </c>
      <c r="D271" s="491" t="s">
        <v>171</v>
      </c>
      <c r="E271" s="491" t="s">
        <v>122</v>
      </c>
      <c r="F271" s="491" t="s">
        <v>522</v>
      </c>
      <c r="G271" s="491">
        <v>7.6039536883200304E-3</v>
      </c>
      <c r="H271" s="491">
        <v>5.8206087444847704E-3</v>
      </c>
    </row>
    <row r="272" spans="2:8" x14ac:dyDescent="0.25">
      <c r="B272" s="491" t="s">
        <v>3499</v>
      </c>
      <c r="C272" s="491" t="s">
        <v>53</v>
      </c>
      <c r="D272" s="491" t="s">
        <v>171</v>
      </c>
      <c r="E272" s="491" t="s">
        <v>3689</v>
      </c>
      <c r="F272" s="491" t="s">
        <v>522</v>
      </c>
      <c r="G272" s="491">
        <v>0.99999465895849504</v>
      </c>
      <c r="H272" s="491">
        <v>0.99999798007479901</v>
      </c>
    </row>
    <row r="273" spans="2:8" x14ac:dyDescent="0.25">
      <c r="B273" s="491" t="s">
        <v>3499</v>
      </c>
      <c r="C273" s="491" t="s">
        <v>53</v>
      </c>
      <c r="D273" s="491" t="s">
        <v>171</v>
      </c>
      <c r="E273" s="491" t="s">
        <v>125</v>
      </c>
      <c r="F273" s="491" t="s">
        <v>522</v>
      </c>
      <c r="G273" s="491">
        <v>1</v>
      </c>
      <c r="H273" s="491">
        <v>1</v>
      </c>
    </row>
    <row r="274" spans="2:8" x14ac:dyDescent="0.25">
      <c r="B274" s="491" t="s">
        <v>3499</v>
      </c>
      <c r="C274" s="491" t="s">
        <v>53</v>
      </c>
      <c r="D274" s="491" t="s">
        <v>171</v>
      </c>
      <c r="E274" s="491" t="s">
        <v>3670</v>
      </c>
      <c r="F274" s="491" t="s">
        <v>522</v>
      </c>
      <c r="G274" s="491">
        <v>0.54733982159327998</v>
      </c>
      <c r="H274" s="491">
        <v>0.36275747233972</v>
      </c>
    </row>
    <row r="275" spans="2:8" x14ac:dyDescent="0.25">
      <c r="B275" s="491" t="s">
        <v>3499</v>
      </c>
      <c r="C275" s="491" t="s">
        <v>53</v>
      </c>
      <c r="D275" s="491" t="s">
        <v>171</v>
      </c>
      <c r="E275" s="491" t="s">
        <v>785</v>
      </c>
      <c r="F275" s="491" t="s">
        <v>522</v>
      </c>
      <c r="G275" s="491">
        <v>0.75525812875926901</v>
      </c>
      <c r="H275" s="491">
        <v>0.86883851344673302</v>
      </c>
    </row>
    <row r="276" spans="2:8" x14ac:dyDescent="0.25">
      <c r="B276" s="491" t="s">
        <v>3501</v>
      </c>
      <c r="C276" s="491" t="s">
        <v>53</v>
      </c>
      <c r="D276" s="491" t="s">
        <v>627</v>
      </c>
      <c r="E276" s="491" t="s">
        <v>122</v>
      </c>
      <c r="F276" s="491" t="s">
        <v>3671</v>
      </c>
      <c r="G276" s="491">
        <v>7.1723756108245204E-2</v>
      </c>
      <c r="H276" s="491">
        <v>8.6477636128984403E-2</v>
      </c>
    </row>
    <row r="277" spans="2:8" x14ac:dyDescent="0.25">
      <c r="B277" s="491" t="s">
        <v>3501</v>
      </c>
      <c r="C277" s="491" t="s">
        <v>53</v>
      </c>
      <c r="D277" s="491" t="s">
        <v>627</v>
      </c>
      <c r="E277" s="491" t="s">
        <v>3689</v>
      </c>
      <c r="F277" s="491" t="s">
        <v>3671</v>
      </c>
      <c r="G277" s="491">
        <v>0.99999986366762805</v>
      </c>
      <c r="H277" s="491">
        <v>0.99999983096737499</v>
      </c>
    </row>
    <row r="278" spans="2:8" x14ac:dyDescent="0.25">
      <c r="B278" s="491" t="s">
        <v>3501</v>
      </c>
      <c r="C278" s="491" t="s">
        <v>53</v>
      </c>
      <c r="D278" s="491" t="s">
        <v>627</v>
      </c>
      <c r="E278" s="491" t="s">
        <v>125</v>
      </c>
      <c r="F278" s="491" t="s">
        <v>3671</v>
      </c>
      <c r="G278" s="491">
        <v>1</v>
      </c>
      <c r="H278" s="491">
        <v>1</v>
      </c>
    </row>
    <row r="279" spans="2:8" x14ac:dyDescent="0.25">
      <c r="B279" s="491" t="s">
        <v>3501</v>
      </c>
      <c r="C279" s="491" t="s">
        <v>53</v>
      </c>
      <c r="D279" s="491" t="s">
        <v>627</v>
      </c>
      <c r="E279" s="491" t="s">
        <v>3670</v>
      </c>
      <c r="F279" s="491" t="s">
        <v>3671</v>
      </c>
      <c r="G279" s="491">
        <v>0.763057311643626</v>
      </c>
      <c r="H279" s="491">
        <v>0.69059433466658104</v>
      </c>
    </row>
    <row r="280" spans="2:8" x14ac:dyDescent="0.25">
      <c r="B280" s="491" t="s">
        <v>3501</v>
      </c>
      <c r="C280" s="491" t="s">
        <v>53</v>
      </c>
      <c r="D280" s="491" t="s">
        <v>627</v>
      </c>
      <c r="E280" s="491" t="s">
        <v>785</v>
      </c>
      <c r="F280" s="491" t="s">
        <v>3671</v>
      </c>
      <c r="G280" s="491">
        <v>1</v>
      </c>
      <c r="H280" s="491">
        <v>1</v>
      </c>
    </row>
    <row r="281" spans="2:8" x14ac:dyDescent="0.25">
      <c r="B281" s="491" t="s">
        <v>3501</v>
      </c>
      <c r="C281" s="491" t="s">
        <v>53</v>
      </c>
      <c r="D281" s="491" t="s">
        <v>627</v>
      </c>
      <c r="E281" s="491" t="s">
        <v>122</v>
      </c>
      <c r="F281" s="491" t="s">
        <v>3669</v>
      </c>
      <c r="G281" s="491">
        <v>7.1723756108245093E-2</v>
      </c>
      <c r="H281" s="491">
        <v>8.64776361289845E-2</v>
      </c>
    </row>
    <row r="282" spans="2:8" x14ac:dyDescent="0.25">
      <c r="B282" s="491" t="s">
        <v>3501</v>
      </c>
      <c r="C282" s="491" t="s">
        <v>53</v>
      </c>
      <c r="D282" s="491" t="s">
        <v>627</v>
      </c>
      <c r="E282" s="491" t="s">
        <v>3689</v>
      </c>
      <c r="F282" s="491" t="s">
        <v>3669</v>
      </c>
      <c r="G282" s="491">
        <v>0.99999986366762805</v>
      </c>
      <c r="H282" s="491">
        <v>0.99999983096737499</v>
      </c>
    </row>
    <row r="283" spans="2:8" x14ac:dyDescent="0.25">
      <c r="B283" s="491" t="s">
        <v>3501</v>
      </c>
      <c r="C283" s="491" t="s">
        <v>53</v>
      </c>
      <c r="D283" s="491" t="s">
        <v>627</v>
      </c>
      <c r="E283" s="491" t="s">
        <v>125</v>
      </c>
      <c r="F283" s="491" t="s">
        <v>3669</v>
      </c>
      <c r="G283" s="491">
        <v>1</v>
      </c>
      <c r="H283" s="491">
        <v>1</v>
      </c>
    </row>
    <row r="284" spans="2:8" x14ac:dyDescent="0.25">
      <c r="B284" s="491" t="s">
        <v>3501</v>
      </c>
      <c r="C284" s="491" t="s">
        <v>53</v>
      </c>
      <c r="D284" s="491" t="s">
        <v>627</v>
      </c>
      <c r="E284" s="491" t="s">
        <v>3670</v>
      </c>
      <c r="F284" s="491" t="s">
        <v>3669</v>
      </c>
      <c r="G284" s="491">
        <v>0.763057311643626</v>
      </c>
      <c r="H284" s="491">
        <v>0.69059433466658104</v>
      </c>
    </row>
    <row r="285" spans="2:8" x14ac:dyDescent="0.25">
      <c r="B285" s="491" t="s">
        <v>3501</v>
      </c>
      <c r="C285" s="491" t="s">
        <v>53</v>
      </c>
      <c r="D285" s="491" t="s">
        <v>627</v>
      </c>
      <c r="E285" s="491" t="s">
        <v>785</v>
      </c>
      <c r="F285" s="491" t="s">
        <v>3669</v>
      </c>
      <c r="G285" s="491">
        <v>1</v>
      </c>
      <c r="H285" s="491">
        <v>1</v>
      </c>
    </row>
    <row r="286" spans="2:8" x14ac:dyDescent="0.25">
      <c r="B286" s="491" t="s">
        <v>3501</v>
      </c>
      <c r="C286" s="491" t="s">
        <v>53</v>
      </c>
      <c r="D286" s="491" t="s">
        <v>171</v>
      </c>
      <c r="E286" s="491" t="s">
        <v>122</v>
      </c>
      <c r="F286" s="491" t="s">
        <v>522</v>
      </c>
      <c r="G286" s="491">
        <v>4.4160172488300299E-3</v>
      </c>
      <c r="H286" s="491">
        <v>3.9433124489493604E-3</v>
      </c>
    </row>
    <row r="287" spans="2:8" x14ac:dyDescent="0.25">
      <c r="B287" s="491" t="s">
        <v>3501</v>
      </c>
      <c r="C287" s="491" t="s">
        <v>53</v>
      </c>
      <c r="D287" s="491" t="s">
        <v>171</v>
      </c>
      <c r="E287" s="491" t="s">
        <v>3689</v>
      </c>
      <c r="F287" s="491" t="s">
        <v>522</v>
      </c>
      <c r="G287" s="491">
        <v>0.99995425975580299</v>
      </c>
      <c r="H287" s="491">
        <v>0.99973660734782699</v>
      </c>
    </row>
    <row r="288" spans="2:8" x14ac:dyDescent="0.25">
      <c r="B288" s="491" t="s">
        <v>3501</v>
      </c>
      <c r="C288" s="491" t="s">
        <v>53</v>
      </c>
      <c r="D288" s="491" t="s">
        <v>171</v>
      </c>
      <c r="E288" s="491" t="s">
        <v>125</v>
      </c>
      <c r="F288" s="491" t="s">
        <v>522</v>
      </c>
      <c r="G288" s="491">
        <v>1</v>
      </c>
      <c r="H288" s="491">
        <v>1</v>
      </c>
    </row>
    <row r="289" spans="2:8" x14ac:dyDescent="0.25">
      <c r="B289" s="491" t="s">
        <v>3501</v>
      </c>
      <c r="C289" s="491" t="s">
        <v>53</v>
      </c>
      <c r="D289" s="491" t="s">
        <v>171</v>
      </c>
      <c r="E289" s="491" t="s">
        <v>3670</v>
      </c>
      <c r="F289" s="491" t="s">
        <v>522</v>
      </c>
      <c r="G289" s="491">
        <v>0.59678784007474694</v>
      </c>
      <c r="H289" s="491">
        <v>0.36261895321209497</v>
      </c>
    </row>
    <row r="290" spans="2:8" x14ac:dyDescent="0.25">
      <c r="B290" s="491" t="s">
        <v>3501</v>
      </c>
      <c r="C290" s="491" t="s">
        <v>53</v>
      </c>
      <c r="D290" s="491" t="s">
        <v>171</v>
      </c>
      <c r="E290" s="491" t="s">
        <v>785</v>
      </c>
      <c r="F290" s="491" t="s">
        <v>522</v>
      </c>
      <c r="G290" s="491">
        <v>0.80111417478012104</v>
      </c>
      <c r="H290" s="491">
        <v>0.86396910234625701</v>
      </c>
    </row>
    <row r="291" spans="2:8" x14ac:dyDescent="0.25">
      <c r="B291" s="491" t="s">
        <v>3503</v>
      </c>
      <c r="C291" s="491" t="s">
        <v>53</v>
      </c>
      <c r="D291" s="491" t="s">
        <v>627</v>
      </c>
      <c r="E291" s="491" t="s">
        <v>122</v>
      </c>
      <c r="F291" s="491" t="s">
        <v>3671</v>
      </c>
      <c r="G291" s="491">
        <v>6.9409621066694793E-2</v>
      </c>
      <c r="H291" s="491">
        <v>8.3948152957738498E-2</v>
      </c>
    </row>
    <row r="292" spans="2:8" x14ac:dyDescent="0.25">
      <c r="B292" s="491" t="s">
        <v>3503</v>
      </c>
      <c r="C292" s="491" t="s">
        <v>53</v>
      </c>
      <c r="D292" s="491" t="s">
        <v>627</v>
      </c>
      <c r="E292" s="491" t="s">
        <v>3689</v>
      </c>
      <c r="F292" s="491" t="s">
        <v>3671</v>
      </c>
      <c r="G292" s="491">
        <v>0.99999984600539504</v>
      </c>
      <c r="H292" s="491">
        <v>0.99999980950345302</v>
      </c>
    </row>
    <row r="293" spans="2:8" x14ac:dyDescent="0.25">
      <c r="B293" s="491" t="s">
        <v>3503</v>
      </c>
      <c r="C293" s="491" t="s">
        <v>53</v>
      </c>
      <c r="D293" s="491" t="s">
        <v>627</v>
      </c>
      <c r="E293" s="491" t="s">
        <v>125</v>
      </c>
      <c r="F293" s="491" t="s">
        <v>3671</v>
      </c>
      <c r="G293" s="491">
        <v>1</v>
      </c>
      <c r="H293" s="491">
        <v>1</v>
      </c>
    </row>
    <row r="294" spans="2:8" x14ac:dyDescent="0.25">
      <c r="B294" s="491" t="s">
        <v>3503</v>
      </c>
      <c r="C294" s="491" t="s">
        <v>53</v>
      </c>
      <c r="D294" s="491" t="s">
        <v>627</v>
      </c>
      <c r="E294" s="491" t="s">
        <v>3670</v>
      </c>
      <c r="F294" s="491" t="s">
        <v>3671</v>
      </c>
      <c r="G294" s="491">
        <v>0.74023121488836396</v>
      </c>
      <c r="H294" s="491">
        <v>0.66457564610955899</v>
      </c>
    </row>
    <row r="295" spans="2:8" x14ac:dyDescent="0.25">
      <c r="B295" s="491" t="s">
        <v>3503</v>
      </c>
      <c r="C295" s="491" t="s">
        <v>53</v>
      </c>
      <c r="D295" s="491" t="s">
        <v>627</v>
      </c>
      <c r="E295" s="491" t="s">
        <v>785</v>
      </c>
      <c r="F295" s="491" t="s">
        <v>3671</v>
      </c>
      <c r="G295" s="491">
        <v>1</v>
      </c>
      <c r="H295" s="491">
        <v>1</v>
      </c>
    </row>
    <row r="296" spans="2:8" x14ac:dyDescent="0.25">
      <c r="B296" s="491" t="s">
        <v>3503</v>
      </c>
      <c r="C296" s="491" t="s">
        <v>53</v>
      </c>
      <c r="D296" s="491" t="s">
        <v>627</v>
      </c>
      <c r="E296" s="491" t="s">
        <v>122</v>
      </c>
      <c r="F296" s="491" t="s">
        <v>3669</v>
      </c>
      <c r="G296" s="491">
        <v>6.9409621066694793E-2</v>
      </c>
      <c r="H296" s="491">
        <v>8.3948152957738498E-2</v>
      </c>
    </row>
    <row r="297" spans="2:8" x14ac:dyDescent="0.25">
      <c r="B297" s="491" t="s">
        <v>3503</v>
      </c>
      <c r="C297" s="491" t="s">
        <v>53</v>
      </c>
      <c r="D297" s="491" t="s">
        <v>627</v>
      </c>
      <c r="E297" s="491" t="s">
        <v>3689</v>
      </c>
      <c r="F297" s="491" t="s">
        <v>3669</v>
      </c>
      <c r="G297" s="491">
        <v>0.99999984600539504</v>
      </c>
      <c r="H297" s="491">
        <v>0.99999980950345302</v>
      </c>
    </row>
    <row r="298" spans="2:8" x14ac:dyDescent="0.25">
      <c r="B298" s="491" t="s">
        <v>3503</v>
      </c>
      <c r="C298" s="491" t="s">
        <v>53</v>
      </c>
      <c r="D298" s="491" t="s">
        <v>627</v>
      </c>
      <c r="E298" s="491" t="s">
        <v>125</v>
      </c>
      <c r="F298" s="491" t="s">
        <v>3669</v>
      </c>
      <c r="G298" s="491">
        <v>1</v>
      </c>
      <c r="H298" s="491">
        <v>1</v>
      </c>
    </row>
    <row r="299" spans="2:8" x14ac:dyDescent="0.25">
      <c r="B299" s="491" t="s">
        <v>3503</v>
      </c>
      <c r="C299" s="491" t="s">
        <v>53</v>
      </c>
      <c r="D299" s="491" t="s">
        <v>627</v>
      </c>
      <c r="E299" s="491" t="s">
        <v>3670</v>
      </c>
      <c r="F299" s="491" t="s">
        <v>3669</v>
      </c>
      <c r="G299" s="491">
        <v>0.74023121488836396</v>
      </c>
      <c r="H299" s="491">
        <v>0.66457564610955899</v>
      </c>
    </row>
    <row r="300" spans="2:8" x14ac:dyDescent="0.25">
      <c r="B300" s="491" t="s">
        <v>3503</v>
      </c>
      <c r="C300" s="491" t="s">
        <v>53</v>
      </c>
      <c r="D300" s="491" t="s">
        <v>627</v>
      </c>
      <c r="E300" s="491" t="s">
        <v>785</v>
      </c>
      <c r="F300" s="491" t="s">
        <v>3669</v>
      </c>
      <c r="G300" s="491">
        <v>1</v>
      </c>
      <c r="H300" s="491">
        <v>1</v>
      </c>
    </row>
    <row r="301" spans="2:8" x14ac:dyDescent="0.25">
      <c r="B301" s="491" t="s">
        <v>3503</v>
      </c>
      <c r="C301" s="491" t="s">
        <v>53</v>
      </c>
      <c r="D301" s="491" t="s">
        <v>171</v>
      </c>
      <c r="E301" s="491" t="s">
        <v>122</v>
      </c>
      <c r="F301" s="491" t="s">
        <v>522</v>
      </c>
      <c r="G301" s="491">
        <v>4.0641530696028704E-3</v>
      </c>
      <c r="H301" s="491">
        <v>3.8439395785001399E-3</v>
      </c>
    </row>
    <row r="302" spans="2:8" x14ac:dyDescent="0.25">
      <c r="B302" s="491" t="s">
        <v>3503</v>
      </c>
      <c r="C302" s="491" t="s">
        <v>53</v>
      </c>
      <c r="D302" s="491" t="s">
        <v>171</v>
      </c>
      <c r="E302" s="491" t="s">
        <v>3689</v>
      </c>
      <c r="F302" s="491" t="s">
        <v>522</v>
      </c>
      <c r="G302" s="491">
        <v>0.99994613426095003</v>
      </c>
      <c r="H302" s="491">
        <v>0.99968726039684297</v>
      </c>
    </row>
    <row r="303" spans="2:8" x14ac:dyDescent="0.25">
      <c r="B303" s="491" t="s">
        <v>3503</v>
      </c>
      <c r="C303" s="491" t="s">
        <v>53</v>
      </c>
      <c r="D303" s="491" t="s">
        <v>171</v>
      </c>
      <c r="E303" s="491" t="s">
        <v>125</v>
      </c>
      <c r="F303" s="491" t="s">
        <v>522</v>
      </c>
      <c r="G303" s="491">
        <v>1</v>
      </c>
      <c r="H303" s="491">
        <v>1</v>
      </c>
    </row>
    <row r="304" spans="2:8" x14ac:dyDescent="0.25">
      <c r="B304" s="491" t="s">
        <v>3503</v>
      </c>
      <c r="C304" s="491" t="s">
        <v>53</v>
      </c>
      <c r="D304" s="491" t="s">
        <v>171</v>
      </c>
      <c r="E304" s="491" t="s">
        <v>3670</v>
      </c>
      <c r="F304" s="491" t="s">
        <v>522</v>
      </c>
      <c r="G304" s="491">
        <v>0.57123740013469704</v>
      </c>
      <c r="H304" s="491">
        <v>0.33912817910606002</v>
      </c>
    </row>
    <row r="305" spans="2:8" x14ac:dyDescent="0.25">
      <c r="B305" s="491" t="s">
        <v>3503</v>
      </c>
      <c r="C305" s="491" t="s">
        <v>53</v>
      </c>
      <c r="D305" s="491" t="s">
        <v>171</v>
      </c>
      <c r="E305" s="491" t="s">
        <v>785</v>
      </c>
      <c r="F305" s="491" t="s">
        <v>522</v>
      </c>
      <c r="G305" s="491">
        <v>0.79092035971047403</v>
      </c>
      <c r="H305" s="491">
        <v>0.86165639482472201</v>
      </c>
    </row>
    <row r="306" spans="2:8" x14ac:dyDescent="0.25">
      <c r="B306" s="491" t="s">
        <v>3505</v>
      </c>
      <c r="C306" s="491" t="s">
        <v>53</v>
      </c>
      <c r="D306" s="491" t="s">
        <v>627</v>
      </c>
      <c r="E306" s="491" t="s">
        <v>122</v>
      </c>
      <c r="F306" s="491" t="s">
        <v>3671</v>
      </c>
      <c r="G306" s="491">
        <v>6.5466617132141594E-2</v>
      </c>
      <c r="H306" s="491">
        <v>8.2393114919560001E-2</v>
      </c>
    </row>
    <row r="307" spans="2:8" x14ac:dyDescent="0.25">
      <c r="B307" s="491" t="s">
        <v>3505</v>
      </c>
      <c r="C307" s="491" t="s">
        <v>53</v>
      </c>
      <c r="D307" s="491" t="s">
        <v>627</v>
      </c>
      <c r="E307" s="491" t="s">
        <v>3689</v>
      </c>
      <c r="F307" s="491" t="s">
        <v>3671</v>
      </c>
      <c r="G307" s="491">
        <v>0.99998338419092403</v>
      </c>
      <c r="H307" s="491">
        <v>0.999971971247264</v>
      </c>
    </row>
    <row r="308" spans="2:8" x14ac:dyDescent="0.25">
      <c r="B308" s="491" t="s">
        <v>3505</v>
      </c>
      <c r="C308" s="491" t="s">
        <v>53</v>
      </c>
      <c r="D308" s="491" t="s">
        <v>627</v>
      </c>
      <c r="E308" s="491" t="s">
        <v>125</v>
      </c>
      <c r="F308" s="491" t="s">
        <v>3671</v>
      </c>
      <c r="G308" s="491">
        <v>1</v>
      </c>
      <c r="H308" s="491">
        <v>1</v>
      </c>
    </row>
    <row r="309" spans="2:8" x14ac:dyDescent="0.25">
      <c r="B309" s="491" t="s">
        <v>3505</v>
      </c>
      <c r="C309" s="491" t="s">
        <v>53</v>
      </c>
      <c r="D309" s="491" t="s">
        <v>627</v>
      </c>
      <c r="E309" s="491" t="s">
        <v>3670</v>
      </c>
      <c r="F309" s="491" t="s">
        <v>3671</v>
      </c>
      <c r="G309" s="491">
        <v>0.73450763000050001</v>
      </c>
      <c r="H309" s="491">
        <v>0.65691380819495704</v>
      </c>
    </row>
    <row r="310" spans="2:8" x14ac:dyDescent="0.25">
      <c r="B310" s="491" t="s">
        <v>3505</v>
      </c>
      <c r="C310" s="491" t="s">
        <v>53</v>
      </c>
      <c r="D310" s="491" t="s">
        <v>627</v>
      </c>
      <c r="E310" s="491" t="s">
        <v>785</v>
      </c>
      <c r="F310" s="491" t="s">
        <v>3671</v>
      </c>
      <c r="G310" s="491">
        <v>1</v>
      </c>
      <c r="H310" s="491">
        <v>1</v>
      </c>
    </row>
    <row r="311" spans="2:8" x14ac:dyDescent="0.25">
      <c r="B311" s="491" t="s">
        <v>3505</v>
      </c>
      <c r="C311" s="491" t="s">
        <v>53</v>
      </c>
      <c r="D311" s="491" t="s">
        <v>627</v>
      </c>
      <c r="E311" s="491" t="s">
        <v>122</v>
      </c>
      <c r="F311" s="491" t="s">
        <v>3669</v>
      </c>
      <c r="G311" s="491">
        <v>6.5466617132141594E-2</v>
      </c>
      <c r="H311" s="491">
        <v>8.2393114919560001E-2</v>
      </c>
    </row>
    <row r="312" spans="2:8" x14ac:dyDescent="0.25">
      <c r="B312" s="491" t="s">
        <v>3505</v>
      </c>
      <c r="C312" s="491" t="s">
        <v>53</v>
      </c>
      <c r="D312" s="491" t="s">
        <v>627</v>
      </c>
      <c r="E312" s="491" t="s">
        <v>3689</v>
      </c>
      <c r="F312" s="491" t="s">
        <v>3669</v>
      </c>
      <c r="G312" s="491">
        <v>0.99998338419092403</v>
      </c>
      <c r="H312" s="491">
        <v>0.999971971247264</v>
      </c>
    </row>
    <row r="313" spans="2:8" x14ac:dyDescent="0.25">
      <c r="B313" s="491" t="s">
        <v>3505</v>
      </c>
      <c r="C313" s="491" t="s">
        <v>53</v>
      </c>
      <c r="D313" s="491" t="s">
        <v>627</v>
      </c>
      <c r="E313" s="491" t="s">
        <v>125</v>
      </c>
      <c r="F313" s="491" t="s">
        <v>3669</v>
      </c>
      <c r="G313" s="491">
        <v>1</v>
      </c>
      <c r="H313" s="491">
        <v>1</v>
      </c>
    </row>
    <row r="314" spans="2:8" x14ac:dyDescent="0.25">
      <c r="B314" s="491" t="s">
        <v>3505</v>
      </c>
      <c r="C314" s="491" t="s">
        <v>53</v>
      </c>
      <c r="D314" s="491" t="s">
        <v>627</v>
      </c>
      <c r="E314" s="491" t="s">
        <v>3670</v>
      </c>
      <c r="F314" s="491" t="s">
        <v>3669</v>
      </c>
      <c r="G314" s="491">
        <v>0.73450763000050001</v>
      </c>
      <c r="H314" s="491">
        <v>0.65691380819495704</v>
      </c>
    </row>
    <row r="315" spans="2:8" x14ac:dyDescent="0.25">
      <c r="B315" s="491" t="s">
        <v>3505</v>
      </c>
      <c r="C315" s="491" t="s">
        <v>53</v>
      </c>
      <c r="D315" s="491" t="s">
        <v>627</v>
      </c>
      <c r="E315" s="491" t="s">
        <v>785</v>
      </c>
      <c r="F315" s="491" t="s">
        <v>3669</v>
      </c>
      <c r="G315" s="491">
        <v>1</v>
      </c>
      <c r="H315" s="491">
        <v>1</v>
      </c>
    </row>
    <row r="316" spans="2:8" x14ac:dyDescent="0.25">
      <c r="B316" s="491" t="s">
        <v>3505</v>
      </c>
      <c r="C316" s="491" t="s">
        <v>53</v>
      </c>
      <c r="D316" s="491" t="s">
        <v>171</v>
      </c>
      <c r="E316" s="491" t="s">
        <v>122</v>
      </c>
      <c r="F316" s="491" t="s">
        <v>522</v>
      </c>
      <c r="G316" s="491">
        <v>8.4632068005549201E-3</v>
      </c>
      <c r="H316" s="491">
        <v>5.1513044756648398E-3</v>
      </c>
    </row>
    <row r="317" spans="2:8" x14ac:dyDescent="0.25">
      <c r="B317" s="491" t="s">
        <v>3505</v>
      </c>
      <c r="C317" s="491" t="s">
        <v>53</v>
      </c>
      <c r="D317" s="491" t="s">
        <v>171</v>
      </c>
      <c r="E317" s="491" t="s">
        <v>3689</v>
      </c>
      <c r="F317" s="491" t="s">
        <v>522</v>
      </c>
      <c r="G317" s="491">
        <v>0.99999070613331498</v>
      </c>
      <c r="H317" s="491">
        <v>0.99999412140694199</v>
      </c>
    </row>
    <row r="318" spans="2:8" x14ac:dyDescent="0.25">
      <c r="B318" s="491" t="s">
        <v>3505</v>
      </c>
      <c r="C318" s="491" t="s">
        <v>53</v>
      </c>
      <c r="D318" s="491" t="s">
        <v>171</v>
      </c>
      <c r="E318" s="491" t="s">
        <v>125</v>
      </c>
      <c r="F318" s="491" t="s">
        <v>522</v>
      </c>
      <c r="G318" s="491">
        <v>1</v>
      </c>
      <c r="H318" s="491">
        <v>1</v>
      </c>
    </row>
    <row r="319" spans="2:8" x14ac:dyDescent="0.25">
      <c r="B319" s="491" t="s">
        <v>3505</v>
      </c>
      <c r="C319" s="491" t="s">
        <v>53</v>
      </c>
      <c r="D319" s="491" t="s">
        <v>171</v>
      </c>
      <c r="E319" s="491" t="s">
        <v>3670</v>
      </c>
      <c r="F319" s="491" t="s">
        <v>522</v>
      </c>
      <c r="G319" s="491">
        <v>0.69615100168335897</v>
      </c>
      <c r="H319" s="491">
        <v>0.45240079266912903</v>
      </c>
    </row>
    <row r="320" spans="2:8" x14ac:dyDescent="0.25">
      <c r="B320" s="491" t="s">
        <v>3505</v>
      </c>
      <c r="C320" s="491" t="s">
        <v>53</v>
      </c>
      <c r="D320" s="491" t="s">
        <v>171</v>
      </c>
      <c r="E320" s="491" t="s">
        <v>785</v>
      </c>
      <c r="F320" s="491" t="s">
        <v>522</v>
      </c>
      <c r="G320" s="491">
        <v>0.81561489651365204</v>
      </c>
      <c r="H320" s="491">
        <v>0.92644001560604095</v>
      </c>
    </row>
    <row r="321" spans="2:8" x14ac:dyDescent="0.25">
      <c r="B321" s="491" t="s">
        <v>3507</v>
      </c>
      <c r="C321" s="491" t="s">
        <v>53</v>
      </c>
      <c r="D321" s="491" t="s">
        <v>627</v>
      </c>
      <c r="E321" s="491" t="s">
        <v>122</v>
      </c>
      <c r="F321" s="491" t="s">
        <v>3671</v>
      </c>
      <c r="G321" s="491">
        <v>5.0813581953815599E-2</v>
      </c>
      <c r="H321" s="491">
        <v>6.5142294070512405E-2</v>
      </c>
    </row>
    <row r="322" spans="2:8" x14ac:dyDescent="0.25">
      <c r="B322" s="491" t="s">
        <v>3507</v>
      </c>
      <c r="C322" s="491" t="s">
        <v>53</v>
      </c>
      <c r="D322" s="491" t="s">
        <v>627</v>
      </c>
      <c r="E322" s="491" t="s">
        <v>3689</v>
      </c>
      <c r="F322" s="491" t="s">
        <v>3671</v>
      </c>
      <c r="G322" s="491">
        <v>0.999972768629668</v>
      </c>
      <c r="H322" s="491">
        <v>0.99995530485338102</v>
      </c>
    </row>
    <row r="323" spans="2:8" x14ac:dyDescent="0.25">
      <c r="B323" s="491" t="s">
        <v>3507</v>
      </c>
      <c r="C323" s="491" t="s">
        <v>53</v>
      </c>
      <c r="D323" s="491" t="s">
        <v>627</v>
      </c>
      <c r="E323" s="491" t="s">
        <v>125</v>
      </c>
      <c r="F323" s="491" t="s">
        <v>3671</v>
      </c>
      <c r="G323" s="491">
        <v>1</v>
      </c>
      <c r="H323" s="491">
        <v>1</v>
      </c>
    </row>
    <row r="324" spans="2:8" x14ac:dyDescent="0.25">
      <c r="B324" s="491" t="s">
        <v>3507</v>
      </c>
      <c r="C324" s="491" t="s">
        <v>53</v>
      </c>
      <c r="D324" s="491" t="s">
        <v>627</v>
      </c>
      <c r="E324" s="491" t="s">
        <v>3670</v>
      </c>
      <c r="F324" s="491" t="s">
        <v>3671</v>
      </c>
      <c r="G324" s="491">
        <v>0.62823739998766504</v>
      </c>
      <c r="H324" s="491">
        <v>0.55016227857704203</v>
      </c>
    </row>
    <row r="325" spans="2:8" x14ac:dyDescent="0.25">
      <c r="B325" s="491" t="s">
        <v>3507</v>
      </c>
      <c r="C325" s="491" t="s">
        <v>53</v>
      </c>
      <c r="D325" s="491" t="s">
        <v>627</v>
      </c>
      <c r="E325" s="491" t="s">
        <v>785</v>
      </c>
      <c r="F325" s="491" t="s">
        <v>3671</v>
      </c>
      <c r="G325" s="491">
        <v>1</v>
      </c>
      <c r="H325" s="491">
        <v>1</v>
      </c>
    </row>
    <row r="326" spans="2:8" x14ac:dyDescent="0.25">
      <c r="B326" s="491" t="s">
        <v>3507</v>
      </c>
      <c r="C326" s="491" t="s">
        <v>53</v>
      </c>
      <c r="D326" s="491" t="s">
        <v>627</v>
      </c>
      <c r="E326" s="491" t="s">
        <v>122</v>
      </c>
      <c r="F326" s="491" t="s">
        <v>3669</v>
      </c>
      <c r="G326" s="491">
        <v>5.0813581953815599E-2</v>
      </c>
      <c r="H326" s="491">
        <v>6.5142294070512405E-2</v>
      </c>
    </row>
    <row r="327" spans="2:8" x14ac:dyDescent="0.25">
      <c r="B327" s="491" t="s">
        <v>3507</v>
      </c>
      <c r="C327" s="491" t="s">
        <v>53</v>
      </c>
      <c r="D327" s="491" t="s">
        <v>627</v>
      </c>
      <c r="E327" s="491" t="s">
        <v>3689</v>
      </c>
      <c r="F327" s="491" t="s">
        <v>3669</v>
      </c>
      <c r="G327" s="491">
        <v>0.999972768629668</v>
      </c>
      <c r="H327" s="491">
        <v>0.99995530485338102</v>
      </c>
    </row>
    <row r="328" spans="2:8" x14ac:dyDescent="0.25">
      <c r="B328" s="491" t="s">
        <v>3507</v>
      </c>
      <c r="C328" s="491" t="s">
        <v>53</v>
      </c>
      <c r="D328" s="491" t="s">
        <v>627</v>
      </c>
      <c r="E328" s="491" t="s">
        <v>125</v>
      </c>
      <c r="F328" s="491" t="s">
        <v>3669</v>
      </c>
      <c r="G328" s="491">
        <v>1</v>
      </c>
      <c r="H328" s="491">
        <v>1</v>
      </c>
    </row>
    <row r="329" spans="2:8" x14ac:dyDescent="0.25">
      <c r="B329" s="491" t="s">
        <v>3507</v>
      </c>
      <c r="C329" s="491" t="s">
        <v>53</v>
      </c>
      <c r="D329" s="491" t="s">
        <v>627</v>
      </c>
      <c r="E329" s="491" t="s">
        <v>3670</v>
      </c>
      <c r="F329" s="491" t="s">
        <v>3669</v>
      </c>
      <c r="G329" s="491">
        <v>0.62823739998766504</v>
      </c>
      <c r="H329" s="491">
        <v>0.55016227857704203</v>
      </c>
    </row>
    <row r="330" spans="2:8" x14ac:dyDescent="0.25">
      <c r="B330" s="491" t="s">
        <v>3507</v>
      </c>
      <c r="C330" s="491" t="s">
        <v>53</v>
      </c>
      <c r="D330" s="491" t="s">
        <v>627</v>
      </c>
      <c r="E330" s="491" t="s">
        <v>785</v>
      </c>
      <c r="F330" s="491" t="s">
        <v>3669</v>
      </c>
      <c r="G330" s="491">
        <v>1</v>
      </c>
      <c r="H330" s="491">
        <v>1</v>
      </c>
    </row>
    <row r="331" spans="2:8" x14ac:dyDescent="0.25">
      <c r="B331" s="491" t="s">
        <v>3507</v>
      </c>
      <c r="C331" s="491" t="s">
        <v>53</v>
      </c>
      <c r="D331" s="491" t="s">
        <v>171</v>
      </c>
      <c r="E331" s="491" t="s">
        <v>122</v>
      </c>
      <c r="F331" s="491" t="s">
        <v>522</v>
      </c>
      <c r="G331" s="491">
        <v>5.9712620482741501E-3</v>
      </c>
      <c r="H331" s="491">
        <v>5.4186945484561797E-3</v>
      </c>
    </row>
    <row r="332" spans="2:8" x14ac:dyDescent="0.25">
      <c r="B332" s="491" t="s">
        <v>3507</v>
      </c>
      <c r="C332" s="491" t="s">
        <v>53</v>
      </c>
      <c r="D332" s="491" t="s">
        <v>171</v>
      </c>
      <c r="E332" s="491" t="s">
        <v>3689</v>
      </c>
      <c r="F332" s="491" t="s">
        <v>522</v>
      </c>
      <c r="G332" s="491">
        <v>0.99996841810725601</v>
      </c>
      <c r="H332" s="491">
        <v>0.99997781447172096</v>
      </c>
    </row>
    <row r="333" spans="2:8" x14ac:dyDescent="0.25">
      <c r="B333" s="491" t="s">
        <v>3507</v>
      </c>
      <c r="C333" s="491" t="s">
        <v>53</v>
      </c>
      <c r="D333" s="491" t="s">
        <v>171</v>
      </c>
      <c r="E333" s="491" t="s">
        <v>125</v>
      </c>
      <c r="F333" s="491" t="s">
        <v>522</v>
      </c>
      <c r="G333" s="491">
        <v>1</v>
      </c>
      <c r="H333" s="491">
        <v>1</v>
      </c>
    </row>
    <row r="334" spans="2:8" x14ac:dyDescent="0.25">
      <c r="B334" s="491" t="s">
        <v>3507</v>
      </c>
      <c r="C334" s="491" t="s">
        <v>53</v>
      </c>
      <c r="D334" s="491" t="s">
        <v>171</v>
      </c>
      <c r="E334" s="491" t="s">
        <v>3670</v>
      </c>
      <c r="F334" s="491" t="s">
        <v>522</v>
      </c>
      <c r="G334" s="491">
        <v>0.59649747325028202</v>
      </c>
      <c r="H334" s="491">
        <v>0.347155039629714</v>
      </c>
    </row>
    <row r="335" spans="2:8" x14ac:dyDescent="0.25">
      <c r="B335" s="491" t="s">
        <v>3507</v>
      </c>
      <c r="C335" s="491" t="s">
        <v>53</v>
      </c>
      <c r="D335" s="491" t="s">
        <v>171</v>
      </c>
      <c r="E335" s="491" t="s">
        <v>785</v>
      </c>
      <c r="F335" s="491" t="s">
        <v>522</v>
      </c>
      <c r="G335" s="491">
        <v>0.75941699643664295</v>
      </c>
      <c r="H335" s="491">
        <v>0.90015316547819402</v>
      </c>
    </row>
    <row r="336" spans="2:8" x14ac:dyDescent="0.25">
      <c r="B336" s="491" t="s">
        <v>3509</v>
      </c>
      <c r="C336" s="491" t="s">
        <v>53</v>
      </c>
      <c r="D336" s="491" t="s">
        <v>627</v>
      </c>
      <c r="E336" s="491" t="s">
        <v>122</v>
      </c>
      <c r="F336" s="491" t="s">
        <v>3671</v>
      </c>
      <c r="G336" s="491">
        <v>7.0581332447061607E-2</v>
      </c>
      <c r="H336" s="491">
        <v>6.5932857958603E-2</v>
      </c>
    </row>
    <row r="337" spans="2:8" x14ac:dyDescent="0.25">
      <c r="B337" s="491" t="s">
        <v>3509</v>
      </c>
      <c r="C337" s="491" t="s">
        <v>53</v>
      </c>
      <c r="D337" s="491" t="s">
        <v>627</v>
      </c>
      <c r="E337" s="491" t="s">
        <v>3689</v>
      </c>
      <c r="F337" s="491" t="s">
        <v>3671</v>
      </c>
      <c r="G337" s="491">
        <v>0.99980855370695298</v>
      </c>
      <c r="H337" s="491">
        <v>0.99955929494333196</v>
      </c>
    </row>
    <row r="338" spans="2:8" x14ac:dyDescent="0.25">
      <c r="B338" s="491" t="s">
        <v>3509</v>
      </c>
      <c r="C338" s="491" t="s">
        <v>53</v>
      </c>
      <c r="D338" s="491" t="s">
        <v>627</v>
      </c>
      <c r="E338" s="491" t="s">
        <v>125</v>
      </c>
      <c r="F338" s="491" t="s">
        <v>3671</v>
      </c>
      <c r="G338" s="491">
        <v>1</v>
      </c>
      <c r="H338" s="491">
        <v>1</v>
      </c>
    </row>
    <row r="339" spans="2:8" x14ac:dyDescent="0.25">
      <c r="B339" s="491" t="s">
        <v>3509</v>
      </c>
      <c r="C339" s="491" t="s">
        <v>53</v>
      </c>
      <c r="D339" s="491" t="s">
        <v>627</v>
      </c>
      <c r="E339" s="491" t="s">
        <v>3670</v>
      </c>
      <c r="F339" s="491" t="s">
        <v>3671</v>
      </c>
      <c r="G339" s="491">
        <v>0.71005261817236398</v>
      </c>
      <c r="H339" s="491">
        <v>0.579744420755124</v>
      </c>
    </row>
    <row r="340" spans="2:8" x14ac:dyDescent="0.25">
      <c r="B340" s="491" t="s">
        <v>3509</v>
      </c>
      <c r="C340" s="491" t="s">
        <v>53</v>
      </c>
      <c r="D340" s="491" t="s">
        <v>627</v>
      </c>
      <c r="E340" s="491" t="s">
        <v>785</v>
      </c>
      <c r="F340" s="491" t="s">
        <v>3671</v>
      </c>
      <c r="G340" s="491">
        <v>1</v>
      </c>
      <c r="H340" s="491">
        <v>1</v>
      </c>
    </row>
    <row r="341" spans="2:8" x14ac:dyDescent="0.25">
      <c r="B341" s="491" t="s">
        <v>3509</v>
      </c>
      <c r="C341" s="491" t="s">
        <v>53</v>
      </c>
      <c r="D341" s="491" t="s">
        <v>627</v>
      </c>
      <c r="E341" s="491" t="s">
        <v>122</v>
      </c>
      <c r="F341" s="491" t="s">
        <v>3669</v>
      </c>
      <c r="G341" s="491">
        <v>7.0581332447061607E-2</v>
      </c>
      <c r="H341" s="491">
        <v>6.5932857958603E-2</v>
      </c>
    </row>
    <row r="342" spans="2:8" x14ac:dyDescent="0.25">
      <c r="B342" s="491" t="s">
        <v>3509</v>
      </c>
      <c r="C342" s="491" t="s">
        <v>53</v>
      </c>
      <c r="D342" s="491" t="s">
        <v>627</v>
      </c>
      <c r="E342" s="491" t="s">
        <v>3689</v>
      </c>
      <c r="F342" s="491" t="s">
        <v>3669</v>
      </c>
      <c r="G342" s="491">
        <v>0.99980855370695298</v>
      </c>
      <c r="H342" s="491">
        <v>0.99955929494333196</v>
      </c>
    </row>
    <row r="343" spans="2:8" x14ac:dyDescent="0.25">
      <c r="B343" s="491" t="s">
        <v>3509</v>
      </c>
      <c r="C343" s="491" t="s">
        <v>53</v>
      </c>
      <c r="D343" s="491" t="s">
        <v>627</v>
      </c>
      <c r="E343" s="491" t="s">
        <v>125</v>
      </c>
      <c r="F343" s="491" t="s">
        <v>3669</v>
      </c>
      <c r="G343" s="491">
        <v>1</v>
      </c>
      <c r="H343" s="491">
        <v>1</v>
      </c>
    </row>
    <row r="344" spans="2:8" x14ac:dyDescent="0.25">
      <c r="B344" s="491" t="s">
        <v>3509</v>
      </c>
      <c r="C344" s="491" t="s">
        <v>53</v>
      </c>
      <c r="D344" s="491" t="s">
        <v>627</v>
      </c>
      <c r="E344" s="491" t="s">
        <v>3670</v>
      </c>
      <c r="F344" s="491" t="s">
        <v>3669</v>
      </c>
      <c r="G344" s="491">
        <v>0.71005261817236398</v>
      </c>
      <c r="H344" s="491">
        <v>0.579744420755124</v>
      </c>
    </row>
    <row r="345" spans="2:8" x14ac:dyDescent="0.25">
      <c r="B345" s="491" t="s">
        <v>3509</v>
      </c>
      <c r="C345" s="491" t="s">
        <v>53</v>
      </c>
      <c r="D345" s="491" t="s">
        <v>627</v>
      </c>
      <c r="E345" s="491" t="s">
        <v>785</v>
      </c>
      <c r="F345" s="491" t="s">
        <v>3669</v>
      </c>
      <c r="G345" s="491">
        <v>1</v>
      </c>
      <c r="H345" s="491">
        <v>1</v>
      </c>
    </row>
    <row r="346" spans="2:8" x14ac:dyDescent="0.25">
      <c r="B346" s="491" t="s">
        <v>3509</v>
      </c>
      <c r="C346" s="491" t="s">
        <v>53</v>
      </c>
      <c r="D346" s="491" t="s">
        <v>171</v>
      </c>
      <c r="E346" s="491" t="s">
        <v>122</v>
      </c>
      <c r="F346" s="491" t="s">
        <v>522</v>
      </c>
      <c r="G346" s="491">
        <v>1.0894256900010901E-2</v>
      </c>
      <c r="H346" s="491">
        <v>1.1120349922879901E-2</v>
      </c>
    </row>
    <row r="347" spans="2:8" x14ac:dyDescent="0.25">
      <c r="B347" s="491" t="s">
        <v>3509</v>
      </c>
      <c r="C347" s="491" t="s">
        <v>53</v>
      </c>
      <c r="D347" s="491" t="s">
        <v>171</v>
      </c>
      <c r="E347" s="491" t="s">
        <v>3689</v>
      </c>
      <c r="F347" s="491" t="s">
        <v>522</v>
      </c>
      <c r="G347" s="491">
        <v>0.999737632539344</v>
      </c>
      <c r="H347" s="491">
        <v>0.99994555349913905</v>
      </c>
    </row>
    <row r="348" spans="2:8" x14ac:dyDescent="0.25">
      <c r="B348" s="491" t="s">
        <v>3509</v>
      </c>
      <c r="C348" s="491" t="s">
        <v>53</v>
      </c>
      <c r="D348" s="491" t="s">
        <v>171</v>
      </c>
      <c r="E348" s="491" t="s">
        <v>125</v>
      </c>
      <c r="F348" s="491" t="s">
        <v>522</v>
      </c>
      <c r="G348" s="491">
        <v>1</v>
      </c>
      <c r="H348" s="491">
        <v>1</v>
      </c>
    </row>
    <row r="349" spans="2:8" x14ac:dyDescent="0.25">
      <c r="B349" s="491" t="s">
        <v>3509</v>
      </c>
      <c r="C349" s="491" t="s">
        <v>53</v>
      </c>
      <c r="D349" s="491" t="s">
        <v>171</v>
      </c>
      <c r="E349" s="491" t="s">
        <v>3670</v>
      </c>
      <c r="F349" s="491" t="s">
        <v>522</v>
      </c>
      <c r="G349" s="491">
        <v>0.55525906407848702</v>
      </c>
      <c r="H349" s="491">
        <v>0.342015729094309</v>
      </c>
    </row>
    <row r="350" spans="2:8" x14ac:dyDescent="0.25">
      <c r="B350" s="491" t="s">
        <v>3509</v>
      </c>
      <c r="C350" s="491" t="s">
        <v>53</v>
      </c>
      <c r="D350" s="491" t="s">
        <v>171</v>
      </c>
      <c r="E350" s="491" t="s">
        <v>785</v>
      </c>
      <c r="F350" s="491" t="s">
        <v>522</v>
      </c>
      <c r="G350" s="491">
        <v>0.73402546953689995</v>
      </c>
      <c r="H350" s="491">
        <v>0.81772605676507104</v>
      </c>
    </row>
    <row r="351" spans="2:8" x14ac:dyDescent="0.25">
      <c r="B351" s="491" t="s">
        <v>3511</v>
      </c>
      <c r="C351" s="491" t="s">
        <v>53</v>
      </c>
      <c r="D351" s="491" t="s">
        <v>627</v>
      </c>
      <c r="E351" s="491" t="s">
        <v>122</v>
      </c>
      <c r="F351" s="491" t="s">
        <v>3671</v>
      </c>
      <c r="G351" s="491">
        <v>3.7071967965521001E-2</v>
      </c>
      <c r="H351" s="491">
        <v>5.1597506395099302E-2</v>
      </c>
    </row>
    <row r="352" spans="2:8" x14ac:dyDescent="0.25">
      <c r="B352" s="491" t="s">
        <v>3511</v>
      </c>
      <c r="C352" s="491" t="s">
        <v>53</v>
      </c>
      <c r="D352" s="491" t="s">
        <v>627</v>
      </c>
      <c r="E352" s="491" t="s">
        <v>3689</v>
      </c>
      <c r="F352" s="491" t="s">
        <v>3671</v>
      </c>
      <c r="G352" s="491">
        <v>0.99997690489398905</v>
      </c>
      <c r="H352" s="491">
        <v>0.99993937713113201</v>
      </c>
    </row>
    <row r="353" spans="2:8" x14ac:dyDescent="0.25">
      <c r="B353" s="491" t="s">
        <v>3511</v>
      </c>
      <c r="C353" s="491" t="s">
        <v>53</v>
      </c>
      <c r="D353" s="491" t="s">
        <v>627</v>
      </c>
      <c r="E353" s="491" t="s">
        <v>125</v>
      </c>
      <c r="F353" s="491" t="s">
        <v>3671</v>
      </c>
      <c r="G353" s="491">
        <v>1</v>
      </c>
      <c r="H353" s="491">
        <v>1</v>
      </c>
    </row>
    <row r="354" spans="2:8" x14ac:dyDescent="0.25">
      <c r="B354" s="491" t="s">
        <v>3511</v>
      </c>
      <c r="C354" s="491" t="s">
        <v>53</v>
      </c>
      <c r="D354" s="491" t="s">
        <v>627</v>
      </c>
      <c r="E354" s="491" t="s">
        <v>3670</v>
      </c>
      <c r="F354" s="491" t="s">
        <v>3671</v>
      </c>
      <c r="G354" s="491">
        <v>0.31164443233047501</v>
      </c>
      <c r="H354" s="491">
        <v>0.21900559422377</v>
      </c>
    </row>
    <row r="355" spans="2:8" x14ac:dyDescent="0.25">
      <c r="B355" s="491" t="s">
        <v>3511</v>
      </c>
      <c r="C355" s="491" t="s">
        <v>53</v>
      </c>
      <c r="D355" s="491" t="s">
        <v>627</v>
      </c>
      <c r="E355" s="491" t="s">
        <v>785</v>
      </c>
      <c r="F355" s="491" t="s">
        <v>3671</v>
      </c>
      <c r="G355" s="491">
        <v>1</v>
      </c>
      <c r="H355" s="491">
        <v>1</v>
      </c>
    </row>
    <row r="356" spans="2:8" x14ac:dyDescent="0.25">
      <c r="B356" s="491" t="s">
        <v>3511</v>
      </c>
      <c r="C356" s="491" t="s">
        <v>53</v>
      </c>
      <c r="D356" s="491" t="s">
        <v>627</v>
      </c>
      <c r="E356" s="491" t="s">
        <v>122</v>
      </c>
      <c r="F356" s="491" t="s">
        <v>3669</v>
      </c>
      <c r="G356" s="491">
        <v>3.7071967965521001E-2</v>
      </c>
      <c r="H356" s="491">
        <v>5.1597506395099399E-2</v>
      </c>
    </row>
    <row r="357" spans="2:8" x14ac:dyDescent="0.25">
      <c r="B357" s="491" t="s">
        <v>3511</v>
      </c>
      <c r="C357" s="491" t="s">
        <v>53</v>
      </c>
      <c r="D357" s="491" t="s">
        <v>627</v>
      </c>
      <c r="E357" s="491" t="s">
        <v>3689</v>
      </c>
      <c r="F357" s="491" t="s">
        <v>3669</v>
      </c>
      <c r="G357" s="491">
        <v>0.99997690489398905</v>
      </c>
      <c r="H357" s="491">
        <v>0.99993937713113201</v>
      </c>
    </row>
    <row r="358" spans="2:8" x14ac:dyDescent="0.25">
      <c r="B358" s="491" t="s">
        <v>3511</v>
      </c>
      <c r="C358" s="491" t="s">
        <v>53</v>
      </c>
      <c r="D358" s="491" t="s">
        <v>627</v>
      </c>
      <c r="E358" s="491" t="s">
        <v>125</v>
      </c>
      <c r="F358" s="491" t="s">
        <v>3669</v>
      </c>
      <c r="G358" s="491">
        <v>1</v>
      </c>
      <c r="H358" s="491">
        <v>1</v>
      </c>
    </row>
    <row r="359" spans="2:8" x14ac:dyDescent="0.25">
      <c r="B359" s="491" t="s">
        <v>3511</v>
      </c>
      <c r="C359" s="491" t="s">
        <v>53</v>
      </c>
      <c r="D359" s="491" t="s">
        <v>627</v>
      </c>
      <c r="E359" s="491" t="s">
        <v>3670</v>
      </c>
      <c r="F359" s="491" t="s">
        <v>3669</v>
      </c>
      <c r="G359" s="491">
        <v>0.31164443233047501</v>
      </c>
      <c r="H359" s="491">
        <v>0.21900559422377</v>
      </c>
    </row>
    <row r="360" spans="2:8" x14ac:dyDescent="0.25">
      <c r="B360" s="491" t="s">
        <v>3511</v>
      </c>
      <c r="C360" s="491" t="s">
        <v>53</v>
      </c>
      <c r="D360" s="491" t="s">
        <v>627</v>
      </c>
      <c r="E360" s="491" t="s">
        <v>785</v>
      </c>
      <c r="F360" s="491" t="s">
        <v>3669</v>
      </c>
      <c r="G360" s="491">
        <v>1</v>
      </c>
      <c r="H360" s="491">
        <v>1</v>
      </c>
    </row>
    <row r="361" spans="2:8" x14ac:dyDescent="0.25">
      <c r="B361" s="491" t="s">
        <v>3511</v>
      </c>
      <c r="C361" s="491" t="s">
        <v>53</v>
      </c>
      <c r="D361" s="491" t="s">
        <v>171</v>
      </c>
      <c r="E361" s="491" t="s">
        <v>122</v>
      </c>
      <c r="F361" s="491" t="s">
        <v>522</v>
      </c>
      <c r="G361" s="491">
        <v>5.0498712285255501E-3</v>
      </c>
      <c r="H361" s="491">
        <v>6.2587897567006204E-3</v>
      </c>
    </row>
    <row r="362" spans="2:8" x14ac:dyDescent="0.25">
      <c r="B362" s="491" t="s">
        <v>3511</v>
      </c>
      <c r="C362" s="491" t="s">
        <v>53</v>
      </c>
      <c r="D362" s="491" t="s">
        <v>171</v>
      </c>
      <c r="E362" s="491" t="s">
        <v>3689</v>
      </c>
      <c r="F362" s="491" t="s">
        <v>522</v>
      </c>
      <c r="G362" s="491">
        <v>0.99815951435558303</v>
      </c>
      <c r="H362" s="491">
        <v>0.99890393219892704</v>
      </c>
    </row>
    <row r="363" spans="2:8" x14ac:dyDescent="0.25">
      <c r="B363" s="491" t="s">
        <v>3511</v>
      </c>
      <c r="C363" s="491" t="s">
        <v>53</v>
      </c>
      <c r="D363" s="491" t="s">
        <v>171</v>
      </c>
      <c r="E363" s="491" t="s">
        <v>125</v>
      </c>
      <c r="F363" s="491" t="s">
        <v>522</v>
      </c>
      <c r="G363" s="491">
        <v>1</v>
      </c>
      <c r="H363" s="491">
        <v>1</v>
      </c>
    </row>
    <row r="364" spans="2:8" x14ac:dyDescent="0.25">
      <c r="B364" s="491" t="s">
        <v>3511</v>
      </c>
      <c r="C364" s="491" t="s">
        <v>53</v>
      </c>
      <c r="D364" s="491" t="s">
        <v>171</v>
      </c>
      <c r="E364" s="491" t="s">
        <v>3670</v>
      </c>
      <c r="F364" s="491" t="s">
        <v>522</v>
      </c>
      <c r="G364" s="491">
        <v>0.31694943824969601</v>
      </c>
      <c r="H364" s="491">
        <v>0.18874787652171601</v>
      </c>
    </row>
    <row r="365" spans="2:8" x14ac:dyDescent="0.25">
      <c r="B365" s="491" t="s">
        <v>3511</v>
      </c>
      <c r="C365" s="491" t="s">
        <v>53</v>
      </c>
      <c r="D365" s="491" t="s">
        <v>171</v>
      </c>
      <c r="E365" s="491" t="s">
        <v>785</v>
      </c>
      <c r="F365" s="491" t="s">
        <v>522</v>
      </c>
      <c r="G365" s="491">
        <v>0.56664882310287001</v>
      </c>
      <c r="H365" s="491">
        <v>0.79080511411490295</v>
      </c>
    </row>
    <row r="366" spans="2:8" x14ac:dyDescent="0.25">
      <c r="B366" s="491" t="s">
        <v>3513</v>
      </c>
      <c r="C366" s="491" t="s">
        <v>53</v>
      </c>
      <c r="D366" s="491" t="s">
        <v>627</v>
      </c>
      <c r="E366" s="491" t="s">
        <v>122</v>
      </c>
      <c r="F366" s="491" t="s">
        <v>3671</v>
      </c>
      <c r="G366" s="491">
        <v>6.5531675425399102E-2</v>
      </c>
      <c r="H366" s="491">
        <v>0.174558741665501</v>
      </c>
    </row>
    <row r="367" spans="2:8" x14ac:dyDescent="0.25">
      <c r="B367" s="491" t="s">
        <v>3513</v>
      </c>
      <c r="C367" s="491" t="s">
        <v>53</v>
      </c>
      <c r="D367" s="491" t="s">
        <v>627</v>
      </c>
      <c r="E367" s="491" t="s">
        <v>3689</v>
      </c>
      <c r="F367" s="491" t="s">
        <v>3671</v>
      </c>
      <c r="G367" s="491">
        <v>0.99999999999183398</v>
      </c>
      <c r="H367" s="491">
        <v>0.99999999999612299</v>
      </c>
    </row>
    <row r="368" spans="2:8" x14ac:dyDescent="0.25">
      <c r="B368" s="491" t="s">
        <v>3513</v>
      </c>
      <c r="C368" s="491" t="s">
        <v>53</v>
      </c>
      <c r="D368" s="491" t="s">
        <v>627</v>
      </c>
      <c r="E368" s="491" t="s">
        <v>125</v>
      </c>
      <c r="F368" s="491" t="s">
        <v>3671</v>
      </c>
      <c r="G368" s="491">
        <v>1</v>
      </c>
      <c r="H368" s="491">
        <v>1</v>
      </c>
    </row>
    <row r="369" spans="2:8" x14ac:dyDescent="0.25">
      <c r="B369" s="491" t="s">
        <v>3513</v>
      </c>
      <c r="C369" s="491" t="s">
        <v>53</v>
      </c>
      <c r="D369" s="491" t="s">
        <v>627</v>
      </c>
      <c r="E369" s="491" t="s">
        <v>3670</v>
      </c>
      <c r="F369" s="491" t="s">
        <v>3671</v>
      </c>
      <c r="G369" s="491">
        <v>0.81112307128308803</v>
      </c>
      <c r="H369" s="491">
        <v>0.873302019319666</v>
      </c>
    </row>
    <row r="370" spans="2:8" x14ac:dyDescent="0.25">
      <c r="B370" s="491" t="s">
        <v>3513</v>
      </c>
      <c r="C370" s="491" t="s">
        <v>53</v>
      </c>
      <c r="D370" s="491" t="s">
        <v>627</v>
      </c>
      <c r="E370" s="491" t="s">
        <v>785</v>
      </c>
      <c r="F370" s="491" t="s">
        <v>3671</v>
      </c>
      <c r="G370" s="491">
        <v>1</v>
      </c>
      <c r="H370" s="491">
        <v>1</v>
      </c>
    </row>
    <row r="371" spans="2:8" x14ac:dyDescent="0.25">
      <c r="B371" s="491" t="s">
        <v>3513</v>
      </c>
      <c r="C371" s="491" t="s">
        <v>53</v>
      </c>
      <c r="D371" s="491" t="s">
        <v>627</v>
      </c>
      <c r="E371" s="491" t="s">
        <v>122</v>
      </c>
      <c r="F371" s="491" t="s">
        <v>3669</v>
      </c>
      <c r="G371" s="491">
        <v>6.5531675425399102E-2</v>
      </c>
      <c r="H371" s="491">
        <v>0.174558741665501</v>
      </c>
    </row>
    <row r="372" spans="2:8" x14ac:dyDescent="0.25">
      <c r="B372" s="491" t="s">
        <v>3513</v>
      </c>
      <c r="C372" s="491" t="s">
        <v>53</v>
      </c>
      <c r="D372" s="491" t="s">
        <v>627</v>
      </c>
      <c r="E372" s="491" t="s">
        <v>3689</v>
      </c>
      <c r="F372" s="491" t="s">
        <v>3669</v>
      </c>
      <c r="G372" s="491">
        <v>0.99999999999183398</v>
      </c>
      <c r="H372" s="491">
        <v>0.99999999999612299</v>
      </c>
    </row>
    <row r="373" spans="2:8" x14ac:dyDescent="0.25">
      <c r="B373" s="491" t="s">
        <v>3513</v>
      </c>
      <c r="C373" s="491" t="s">
        <v>53</v>
      </c>
      <c r="D373" s="491" t="s">
        <v>627</v>
      </c>
      <c r="E373" s="491" t="s">
        <v>125</v>
      </c>
      <c r="F373" s="491" t="s">
        <v>3669</v>
      </c>
      <c r="G373" s="491">
        <v>1</v>
      </c>
      <c r="H373" s="491">
        <v>1</v>
      </c>
    </row>
    <row r="374" spans="2:8" x14ac:dyDescent="0.25">
      <c r="B374" s="491" t="s">
        <v>3513</v>
      </c>
      <c r="C374" s="491" t="s">
        <v>53</v>
      </c>
      <c r="D374" s="491" t="s">
        <v>627</v>
      </c>
      <c r="E374" s="491" t="s">
        <v>3670</v>
      </c>
      <c r="F374" s="491" t="s">
        <v>3669</v>
      </c>
      <c r="G374" s="491">
        <v>0.81112307128308803</v>
      </c>
      <c r="H374" s="491">
        <v>0.873302019319666</v>
      </c>
    </row>
    <row r="375" spans="2:8" x14ac:dyDescent="0.25">
      <c r="B375" s="491" t="s">
        <v>3513</v>
      </c>
      <c r="C375" s="491" t="s">
        <v>53</v>
      </c>
      <c r="D375" s="491" t="s">
        <v>627</v>
      </c>
      <c r="E375" s="491" t="s">
        <v>785</v>
      </c>
      <c r="F375" s="491" t="s">
        <v>3669</v>
      </c>
      <c r="G375" s="491">
        <v>1</v>
      </c>
      <c r="H375" s="491">
        <v>1</v>
      </c>
    </row>
    <row r="376" spans="2:8" x14ac:dyDescent="0.25">
      <c r="B376" s="491" t="s">
        <v>3513</v>
      </c>
      <c r="C376" s="491" t="s">
        <v>53</v>
      </c>
      <c r="D376" s="491" t="s">
        <v>171</v>
      </c>
      <c r="E376" s="491" t="s">
        <v>122</v>
      </c>
      <c r="F376" s="491" t="s">
        <v>522</v>
      </c>
      <c r="G376" s="491">
        <v>4.5435501259958799E-3</v>
      </c>
      <c r="H376" s="491">
        <v>1.80880059659837E-3</v>
      </c>
    </row>
    <row r="377" spans="2:8" x14ac:dyDescent="0.25">
      <c r="B377" s="491" t="s">
        <v>3513</v>
      </c>
      <c r="C377" s="491" t="s">
        <v>53</v>
      </c>
      <c r="D377" s="491" t="s">
        <v>171</v>
      </c>
      <c r="E377" s="491" t="s">
        <v>3689</v>
      </c>
      <c r="F377" s="491" t="s">
        <v>522</v>
      </c>
      <c r="G377" s="491">
        <v>0.99995269707797696</v>
      </c>
      <c r="H377" s="491">
        <v>0.99988719021883399</v>
      </c>
    </row>
    <row r="378" spans="2:8" x14ac:dyDescent="0.25">
      <c r="B378" s="491" t="s">
        <v>3513</v>
      </c>
      <c r="C378" s="491" t="s">
        <v>53</v>
      </c>
      <c r="D378" s="491" t="s">
        <v>171</v>
      </c>
      <c r="E378" s="491" t="s">
        <v>125</v>
      </c>
      <c r="F378" s="491" t="s">
        <v>522</v>
      </c>
      <c r="G378" s="491">
        <v>1</v>
      </c>
      <c r="H378" s="491">
        <v>1</v>
      </c>
    </row>
    <row r="379" spans="2:8" x14ac:dyDescent="0.25">
      <c r="B379" s="491" t="s">
        <v>3513</v>
      </c>
      <c r="C379" s="491" t="s">
        <v>53</v>
      </c>
      <c r="D379" s="491" t="s">
        <v>171</v>
      </c>
      <c r="E379" s="491" t="s">
        <v>3670</v>
      </c>
      <c r="F379" s="491" t="s">
        <v>522</v>
      </c>
      <c r="G379" s="491">
        <v>0.84552443509694397</v>
      </c>
      <c r="H379" s="491">
        <v>0.61187358144900195</v>
      </c>
    </row>
    <row r="380" spans="2:8" x14ac:dyDescent="0.25">
      <c r="B380" s="491" t="s">
        <v>3513</v>
      </c>
      <c r="C380" s="491" t="s">
        <v>53</v>
      </c>
      <c r="D380" s="491" t="s">
        <v>171</v>
      </c>
      <c r="E380" s="491" t="s">
        <v>785</v>
      </c>
      <c r="F380" s="491" t="s">
        <v>522</v>
      </c>
      <c r="G380" s="491">
        <v>0.89768063396444797</v>
      </c>
      <c r="H380" s="491">
        <v>0.96170032190002197</v>
      </c>
    </row>
    <row r="381" spans="2:8" x14ac:dyDescent="0.25">
      <c r="B381" s="491" t="s">
        <v>3515</v>
      </c>
      <c r="C381" s="491" t="s">
        <v>53</v>
      </c>
      <c r="D381" s="491" t="s">
        <v>627</v>
      </c>
      <c r="E381" s="491" t="s">
        <v>122</v>
      </c>
      <c r="F381" s="491" t="s">
        <v>3671</v>
      </c>
      <c r="G381" s="491">
        <v>0.11013757811256</v>
      </c>
      <c r="H381" s="491">
        <v>9.4346728658425597E-2</v>
      </c>
    </row>
    <row r="382" spans="2:8" x14ac:dyDescent="0.25">
      <c r="B382" s="491" t="s">
        <v>3515</v>
      </c>
      <c r="C382" s="491" t="s">
        <v>53</v>
      </c>
      <c r="D382" s="491" t="s">
        <v>627</v>
      </c>
      <c r="E382" s="491" t="s">
        <v>3689</v>
      </c>
      <c r="F382" s="491" t="s">
        <v>3671</v>
      </c>
      <c r="G382" s="491">
        <v>0.99987129707920497</v>
      </c>
      <c r="H382" s="491">
        <v>0.99978154407534603</v>
      </c>
    </row>
    <row r="383" spans="2:8" x14ac:dyDescent="0.25">
      <c r="B383" s="491" t="s">
        <v>3515</v>
      </c>
      <c r="C383" s="491" t="s">
        <v>53</v>
      </c>
      <c r="D383" s="491" t="s">
        <v>627</v>
      </c>
      <c r="E383" s="491" t="s">
        <v>125</v>
      </c>
      <c r="F383" s="491" t="s">
        <v>3671</v>
      </c>
      <c r="G383" s="491">
        <v>1</v>
      </c>
      <c r="H383" s="491">
        <v>1</v>
      </c>
    </row>
    <row r="384" spans="2:8" x14ac:dyDescent="0.25">
      <c r="B384" s="491" t="s">
        <v>3515</v>
      </c>
      <c r="C384" s="491" t="s">
        <v>53</v>
      </c>
      <c r="D384" s="491" t="s">
        <v>627</v>
      </c>
      <c r="E384" s="491" t="s">
        <v>3670</v>
      </c>
      <c r="F384" s="491" t="s">
        <v>3671</v>
      </c>
      <c r="G384" s="491">
        <v>0.77742599305438698</v>
      </c>
      <c r="H384" s="491">
        <v>0.70386015297530102</v>
      </c>
    </row>
    <row r="385" spans="2:8" x14ac:dyDescent="0.25">
      <c r="B385" s="491" t="s">
        <v>3515</v>
      </c>
      <c r="C385" s="491" t="s">
        <v>53</v>
      </c>
      <c r="D385" s="491" t="s">
        <v>627</v>
      </c>
      <c r="E385" s="491" t="s">
        <v>785</v>
      </c>
      <c r="F385" s="491" t="s">
        <v>3671</v>
      </c>
      <c r="G385" s="491">
        <v>1</v>
      </c>
      <c r="H385" s="491">
        <v>1</v>
      </c>
    </row>
    <row r="386" spans="2:8" x14ac:dyDescent="0.25">
      <c r="B386" s="491" t="s">
        <v>3515</v>
      </c>
      <c r="C386" s="491" t="s">
        <v>53</v>
      </c>
      <c r="D386" s="491" t="s">
        <v>627</v>
      </c>
      <c r="E386" s="491" t="s">
        <v>122</v>
      </c>
      <c r="F386" s="491" t="s">
        <v>3669</v>
      </c>
      <c r="G386" s="491">
        <v>0.11013757811256</v>
      </c>
      <c r="H386" s="491">
        <v>9.4346728658425597E-2</v>
      </c>
    </row>
    <row r="387" spans="2:8" x14ac:dyDescent="0.25">
      <c r="B387" s="491" t="s">
        <v>3515</v>
      </c>
      <c r="C387" s="491" t="s">
        <v>53</v>
      </c>
      <c r="D387" s="491" t="s">
        <v>627</v>
      </c>
      <c r="E387" s="491" t="s">
        <v>3689</v>
      </c>
      <c r="F387" s="491" t="s">
        <v>3669</v>
      </c>
      <c r="G387" s="491">
        <v>0.99987129707920497</v>
      </c>
      <c r="H387" s="491">
        <v>0.99978154407534603</v>
      </c>
    </row>
    <row r="388" spans="2:8" x14ac:dyDescent="0.25">
      <c r="B388" s="491" t="s">
        <v>3515</v>
      </c>
      <c r="C388" s="491" t="s">
        <v>53</v>
      </c>
      <c r="D388" s="491" t="s">
        <v>627</v>
      </c>
      <c r="E388" s="491" t="s">
        <v>125</v>
      </c>
      <c r="F388" s="491" t="s">
        <v>3669</v>
      </c>
      <c r="G388" s="491">
        <v>1</v>
      </c>
      <c r="H388" s="491">
        <v>1</v>
      </c>
    </row>
    <row r="389" spans="2:8" x14ac:dyDescent="0.25">
      <c r="B389" s="491" t="s">
        <v>3515</v>
      </c>
      <c r="C389" s="491" t="s">
        <v>53</v>
      </c>
      <c r="D389" s="491" t="s">
        <v>627</v>
      </c>
      <c r="E389" s="491" t="s">
        <v>3670</v>
      </c>
      <c r="F389" s="491" t="s">
        <v>3669</v>
      </c>
      <c r="G389" s="491">
        <v>0.77742599305438698</v>
      </c>
      <c r="H389" s="491">
        <v>0.70386015297530102</v>
      </c>
    </row>
    <row r="390" spans="2:8" x14ac:dyDescent="0.25">
      <c r="B390" s="491" t="s">
        <v>3515</v>
      </c>
      <c r="C390" s="491" t="s">
        <v>53</v>
      </c>
      <c r="D390" s="491" t="s">
        <v>627</v>
      </c>
      <c r="E390" s="491" t="s">
        <v>785</v>
      </c>
      <c r="F390" s="491" t="s">
        <v>3669</v>
      </c>
      <c r="G390" s="491">
        <v>1</v>
      </c>
      <c r="H390" s="491">
        <v>1</v>
      </c>
    </row>
    <row r="391" spans="2:8" x14ac:dyDescent="0.25">
      <c r="B391" s="491" t="s">
        <v>3515</v>
      </c>
      <c r="C391" s="491" t="s">
        <v>53</v>
      </c>
      <c r="D391" s="491" t="s">
        <v>171</v>
      </c>
      <c r="E391" s="491" t="s">
        <v>122</v>
      </c>
      <c r="F391" s="491" t="s">
        <v>522</v>
      </c>
      <c r="G391" s="491">
        <v>1.07141298283375E-2</v>
      </c>
      <c r="H391" s="491">
        <v>9.1385637319263292E-3</v>
      </c>
    </row>
    <row r="392" spans="2:8" x14ac:dyDescent="0.25">
      <c r="B392" s="491" t="s">
        <v>3515</v>
      </c>
      <c r="C392" s="491" t="s">
        <v>53</v>
      </c>
      <c r="D392" s="491" t="s">
        <v>171</v>
      </c>
      <c r="E392" s="491" t="s">
        <v>3689</v>
      </c>
      <c r="F392" s="491" t="s">
        <v>522</v>
      </c>
      <c r="G392" s="491">
        <v>0.99949384956788301</v>
      </c>
      <c r="H392" s="491">
        <v>0.99989388309944405</v>
      </c>
    </row>
    <row r="393" spans="2:8" x14ac:dyDescent="0.25">
      <c r="B393" s="491" t="s">
        <v>3515</v>
      </c>
      <c r="C393" s="491" t="s">
        <v>53</v>
      </c>
      <c r="D393" s="491" t="s">
        <v>171</v>
      </c>
      <c r="E393" s="491" t="s">
        <v>125</v>
      </c>
      <c r="F393" s="491" t="s">
        <v>522</v>
      </c>
      <c r="G393" s="491">
        <v>1</v>
      </c>
      <c r="H393" s="491">
        <v>1</v>
      </c>
    </row>
    <row r="394" spans="2:8" x14ac:dyDescent="0.25">
      <c r="B394" s="491" t="s">
        <v>3515</v>
      </c>
      <c r="C394" s="491" t="s">
        <v>53</v>
      </c>
      <c r="D394" s="491" t="s">
        <v>171</v>
      </c>
      <c r="E394" s="491" t="s">
        <v>3670</v>
      </c>
      <c r="F394" s="491" t="s">
        <v>522</v>
      </c>
      <c r="G394" s="491">
        <v>0.54903692045139996</v>
      </c>
      <c r="H394" s="491">
        <v>0.33447825009007098</v>
      </c>
    </row>
    <row r="395" spans="2:8" x14ac:dyDescent="0.25">
      <c r="B395" s="491" t="s">
        <v>3515</v>
      </c>
      <c r="C395" s="491" t="s">
        <v>53</v>
      </c>
      <c r="D395" s="491" t="s">
        <v>171</v>
      </c>
      <c r="E395" s="491" t="s">
        <v>785</v>
      </c>
      <c r="F395" s="491" t="s">
        <v>522</v>
      </c>
      <c r="G395" s="491">
        <v>0.779694677463596</v>
      </c>
      <c r="H395" s="491">
        <v>0.92406253420588402</v>
      </c>
    </row>
    <row r="396" spans="2:8" x14ac:dyDescent="0.25">
      <c r="B396" s="491" t="s">
        <v>3517</v>
      </c>
      <c r="C396" s="491" t="s">
        <v>53</v>
      </c>
      <c r="D396" s="491" t="s">
        <v>627</v>
      </c>
      <c r="E396" s="491" t="s">
        <v>122</v>
      </c>
      <c r="F396" s="491" t="s">
        <v>3671</v>
      </c>
      <c r="G396" s="491">
        <v>5.5925238360321698E-2</v>
      </c>
      <c r="H396" s="491">
        <v>0.14795655537333299</v>
      </c>
    </row>
    <row r="397" spans="2:8" x14ac:dyDescent="0.25">
      <c r="B397" s="491" t="s">
        <v>3517</v>
      </c>
      <c r="C397" s="491" t="s">
        <v>53</v>
      </c>
      <c r="D397" s="491" t="s">
        <v>627</v>
      </c>
      <c r="E397" s="491" t="s">
        <v>3689</v>
      </c>
      <c r="F397" s="491" t="s">
        <v>3671</v>
      </c>
      <c r="G397" s="491">
        <v>0.99999999999046996</v>
      </c>
      <c r="H397" s="491">
        <v>0.99999999999543998</v>
      </c>
    </row>
    <row r="398" spans="2:8" x14ac:dyDescent="0.25">
      <c r="B398" s="491" t="s">
        <v>3517</v>
      </c>
      <c r="C398" s="491" t="s">
        <v>53</v>
      </c>
      <c r="D398" s="491" t="s">
        <v>627</v>
      </c>
      <c r="E398" s="491" t="s">
        <v>125</v>
      </c>
      <c r="F398" s="491" t="s">
        <v>3671</v>
      </c>
      <c r="G398" s="491">
        <v>1</v>
      </c>
      <c r="H398" s="491">
        <v>1</v>
      </c>
    </row>
    <row r="399" spans="2:8" x14ac:dyDescent="0.25">
      <c r="B399" s="491" t="s">
        <v>3517</v>
      </c>
      <c r="C399" s="491" t="s">
        <v>53</v>
      </c>
      <c r="D399" s="491" t="s">
        <v>627</v>
      </c>
      <c r="E399" s="491" t="s">
        <v>3670</v>
      </c>
      <c r="F399" s="491" t="s">
        <v>3671</v>
      </c>
      <c r="G399" s="491">
        <v>0.77859106288334601</v>
      </c>
      <c r="H399" s="491">
        <v>0.85122234376517503</v>
      </c>
    </row>
    <row r="400" spans="2:8" x14ac:dyDescent="0.25">
      <c r="B400" s="491" t="s">
        <v>3517</v>
      </c>
      <c r="C400" s="491" t="s">
        <v>53</v>
      </c>
      <c r="D400" s="491" t="s">
        <v>627</v>
      </c>
      <c r="E400" s="491" t="s">
        <v>785</v>
      </c>
      <c r="F400" s="491" t="s">
        <v>3671</v>
      </c>
      <c r="G400" s="491">
        <v>1</v>
      </c>
      <c r="H400" s="491">
        <v>1</v>
      </c>
    </row>
    <row r="401" spans="2:8" x14ac:dyDescent="0.25">
      <c r="B401" s="491" t="s">
        <v>3517</v>
      </c>
      <c r="C401" s="491" t="s">
        <v>53</v>
      </c>
      <c r="D401" s="491" t="s">
        <v>627</v>
      </c>
      <c r="E401" s="491" t="s">
        <v>122</v>
      </c>
      <c r="F401" s="491" t="s">
        <v>3669</v>
      </c>
      <c r="G401" s="491">
        <v>5.5925238360321601E-2</v>
      </c>
      <c r="H401" s="491">
        <v>0.14795655537333399</v>
      </c>
    </row>
    <row r="402" spans="2:8" x14ac:dyDescent="0.25">
      <c r="B402" s="491" t="s">
        <v>3517</v>
      </c>
      <c r="C402" s="491" t="s">
        <v>53</v>
      </c>
      <c r="D402" s="491" t="s">
        <v>627</v>
      </c>
      <c r="E402" s="491" t="s">
        <v>3689</v>
      </c>
      <c r="F402" s="491" t="s">
        <v>3669</v>
      </c>
      <c r="G402" s="491">
        <v>0.99999999999046996</v>
      </c>
      <c r="H402" s="491">
        <v>0.99999999999543998</v>
      </c>
    </row>
    <row r="403" spans="2:8" x14ac:dyDescent="0.25">
      <c r="B403" s="491" t="s">
        <v>3517</v>
      </c>
      <c r="C403" s="491" t="s">
        <v>53</v>
      </c>
      <c r="D403" s="491" t="s">
        <v>627</v>
      </c>
      <c r="E403" s="491" t="s">
        <v>125</v>
      </c>
      <c r="F403" s="491" t="s">
        <v>3669</v>
      </c>
      <c r="G403" s="491">
        <v>1</v>
      </c>
      <c r="H403" s="491">
        <v>1</v>
      </c>
    </row>
    <row r="404" spans="2:8" x14ac:dyDescent="0.25">
      <c r="B404" s="491" t="s">
        <v>3517</v>
      </c>
      <c r="C404" s="491" t="s">
        <v>53</v>
      </c>
      <c r="D404" s="491" t="s">
        <v>627</v>
      </c>
      <c r="E404" s="491" t="s">
        <v>3670</v>
      </c>
      <c r="F404" s="491" t="s">
        <v>3669</v>
      </c>
      <c r="G404" s="491">
        <v>0.77859106288334601</v>
      </c>
      <c r="H404" s="491">
        <v>0.85122234376517503</v>
      </c>
    </row>
    <row r="405" spans="2:8" x14ac:dyDescent="0.25">
      <c r="B405" s="491" t="s">
        <v>3517</v>
      </c>
      <c r="C405" s="491" t="s">
        <v>53</v>
      </c>
      <c r="D405" s="491" t="s">
        <v>627</v>
      </c>
      <c r="E405" s="491" t="s">
        <v>785</v>
      </c>
      <c r="F405" s="491" t="s">
        <v>3669</v>
      </c>
      <c r="G405" s="491">
        <v>1</v>
      </c>
      <c r="H405" s="491">
        <v>1</v>
      </c>
    </row>
    <row r="406" spans="2:8" x14ac:dyDescent="0.25">
      <c r="B406" s="491" t="s">
        <v>3517</v>
      </c>
      <c r="C406" s="491" t="s">
        <v>53</v>
      </c>
      <c r="D406" s="491" t="s">
        <v>171</v>
      </c>
      <c r="E406" s="491" t="s">
        <v>122</v>
      </c>
      <c r="F406" s="491" t="s">
        <v>522</v>
      </c>
      <c r="G406" s="491">
        <v>2.7961673643311499E-3</v>
      </c>
      <c r="H406" s="491">
        <v>1.26174744070619E-3</v>
      </c>
    </row>
    <row r="407" spans="2:8" x14ac:dyDescent="0.25">
      <c r="B407" s="491" t="s">
        <v>3517</v>
      </c>
      <c r="C407" s="491" t="s">
        <v>53</v>
      </c>
      <c r="D407" s="491" t="s">
        <v>171</v>
      </c>
      <c r="E407" s="491" t="s">
        <v>3689</v>
      </c>
      <c r="F407" s="491" t="s">
        <v>522</v>
      </c>
      <c r="G407" s="491">
        <v>0.99975560725219603</v>
      </c>
      <c r="H407" s="491">
        <v>0.99930843761262</v>
      </c>
    </row>
    <row r="408" spans="2:8" x14ac:dyDescent="0.25">
      <c r="B408" s="491" t="s">
        <v>3517</v>
      </c>
      <c r="C408" s="491" t="s">
        <v>53</v>
      </c>
      <c r="D408" s="491" t="s">
        <v>171</v>
      </c>
      <c r="E408" s="491" t="s">
        <v>125</v>
      </c>
      <c r="F408" s="491" t="s">
        <v>522</v>
      </c>
      <c r="G408" s="491">
        <v>1</v>
      </c>
      <c r="H408" s="491">
        <v>1</v>
      </c>
    </row>
    <row r="409" spans="2:8" x14ac:dyDescent="0.25">
      <c r="B409" s="491" t="s">
        <v>3517</v>
      </c>
      <c r="C409" s="491" t="s">
        <v>53</v>
      </c>
      <c r="D409" s="491" t="s">
        <v>171</v>
      </c>
      <c r="E409" s="491" t="s">
        <v>3670</v>
      </c>
      <c r="F409" s="491" t="s">
        <v>522</v>
      </c>
      <c r="G409" s="491">
        <v>0.81068551514927001</v>
      </c>
      <c r="H409" s="491">
        <v>0.56190353769851598</v>
      </c>
    </row>
    <row r="410" spans="2:8" x14ac:dyDescent="0.25">
      <c r="B410" s="491" t="s">
        <v>3517</v>
      </c>
      <c r="C410" s="491" t="s">
        <v>53</v>
      </c>
      <c r="D410" s="491" t="s">
        <v>171</v>
      </c>
      <c r="E410" s="491" t="s">
        <v>785</v>
      </c>
      <c r="F410" s="491" t="s">
        <v>522</v>
      </c>
      <c r="G410" s="491">
        <v>0.87221739051480296</v>
      </c>
      <c r="H410" s="491">
        <v>0.95294744614495197</v>
      </c>
    </row>
    <row r="411" spans="2:8" x14ac:dyDescent="0.25">
      <c r="B411" s="491" t="s">
        <v>3519</v>
      </c>
      <c r="C411" s="491" t="s">
        <v>53</v>
      </c>
      <c r="D411" s="491" t="s">
        <v>627</v>
      </c>
      <c r="E411" s="491" t="s">
        <v>122</v>
      </c>
      <c r="F411" s="491" t="s">
        <v>3671</v>
      </c>
      <c r="G411" s="491">
        <v>7.7599558136351901E-2</v>
      </c>
      <c r="H411" s="491">
        <v>9.2081732958024104E-2</v>
      </c>
    </row>
    <row r="412" spans="2:8" x14ac:dyDescent="0.25">
      <c r="B412" s="491" t="s">
        <v>3519</v>
      </c>
      <c r="C412" s="491" t="s">
        <v>53</v>
      </c>
      <c r="D412" s="491" t="s">
        <v>627</v>
      </c>
      <c r="E412" s="491" t="s">
        <v>3689</v>
      </c>
      <c r="F412" s="491" t="s">
        <v>3671</v>
      </c>
      <c r="G412" s="491">
        <v>0.99999988173958598</v>
      </c>
      <c r="H412" s="491">
        <v>0.99999985152357695</v>
      </c>
    </row>
    <row r="413" spans="2:8" x14ac:dyDescent="0.25">
      <c r="B413" s="491" t="s">
        <v>3519</v>
      </c>
      <c r="C413" s="491" t="s">
        <v>53</v>
      </c>
      <c r="D413" s="491" t="s">
        <v>627</v>
      </c>
      <c r="E413" s="491" t="s">
        <v>125</v>
      </c>
      <c r="F413" s="491" t="s">
        <v>3671</v>
      </c>
      <c r="G413" s="491">
        <v>1</v>
      </c>
      <c r="H413" s="491">
        <v>1</v>
      </c>
    </row>
    <row r="414" spans="2:8" x14ac:dyDescent="0.25">
      <c r="B414" s="491" t="s">
        <v>3519</v>
      </c>
      <c r="C414" s="491" t="s">
        <v>53</v>
      </c>
      <c r="D414" s="491" t="s">
        <v>627</v>
      </c>
      <c r="E414" s="491" t="s">
        <v>3670</v>
      </c>
      <c r="F414" s="491" t="s">
        <v>3671</v>
      </c>
      <c r="G414" s="491">
        <v>0.78772114745268995</v>
      </c>
      <c r="H414" s="491">
        <v>0.717003834433809</v>
      </c>
    </row>
    <row r="415" spans="2:8" x14ac:dyDescent="0.25">
      <c r="B415" s="491" t="s">
        <v>3519</v>
      </c>
      <c r="C415" s="491" t="s">
        <v>53</v>
      </c>
      <c r="D415" s="491" t="s">
        <v>627</v>
      </c>
      <c r="E415" s="491" t="s">
        <v>785</v>
      </c>
      <c r="F415" s="491" t="s">
        <v>3671</v>
      </c>
      <c r="G415" s="491">
        <v>1</v>
      </c>
      <c r="H415" s="491">
        <v>1</v>
      </c>
    </row>
    <row r="416" spans="2:8" x14ac:dyDescent="0.25">
      <c r="B416" s="491" t="s">
        <v>3519</v>
      </c>
      <c r="C416" s="491" t="s">
        <v>53</v>
      </c>
      <c r="D416" s="491" t="s">
        <v>627</v>
      </c>
      <c r="E416" s="491" t="s">
        <v>122</v>
      </c>
      <c r="F416" s="491" t="s">
        <v>3669</v>
      </c>
      <c r="G416" s="491">
        <v>7.7599558136351901E-2</v>
      </c>
      <c r="H416" s="491">
        <v>9.2081732958024104E-2</v>
      </c>
    </row>
    <row r="417" spans="2:8" x14ac:dyDescent="0.25">
      <c r="B417" s="491" t="s">
        <v>3519</v>
      </c>
      <c r="C417" s="491" t="s">
        <v>53</v>
      </c>
      <c r="D417" s="491" t="s">
        <v>627</v>
      </c>
      <c r="E417" s="491" t="s">
        <v>3689</v>
      </c>
      <c r="F417" s="491" t="s">
        <v>3669</v>
      </c>
      <c r="G417" s="491">
        <v>0.99999988173958598</v>
      </c>
      <c r="H417" s="491">
        <v>0.99999985152357695</v>
      </c>
    </row>
    <row r="418" spans="2:8" x14ac:dyDescent="0.25">
      <c r="B418" s="491" t="s">
        <v>3519</v>
      </c>
      <c r="C418" s="491" t="s">
        <v>53</v>
      </c>
      <c r="D418" s="491" t="s">
        <v>627</v>
      </c>
      <c r="E418" s="491" t="s">
        <v>125</v>
      </c>
      <c r="F418" s="491" t="s">
        <v>3669</v>
      </c>
      <c r="G418" s="491">
        <v>1</v>
      </c>
      <c r="H418" s="491">
        <v>1</v>
      </c>
    </row>
    <row r="419" spans="2:8" x14ac:dyDescent="0.25">
      <c r="B419" s="491" t="s">
        <v>3519</v>
      </c>
      <c r="C419" s="491" t="s">
        <v>53</v>
      </c>
      <c r="D419" s="491" t="s">
        <v>627</v>
      </c>
      <c r="E419" s="491" t="s">
        <v>3670</v>
      </c>
      <c r="F419" s="491" t="s">
        <v>3669</v>
      </c>
      <c r="G419" s="491">
        <v>0.78772114745268995</v>
      </c>
      <c r="H419" s="491">
        <v>0.717003834433809</v>
      </c>
    </row>
    <row r="420" spans="2:8" x14ac:dyDescent="0.25">
      <c r="B420" s="491" t="s">
        <v>3519</v>
      </c>
      <c r="C420" s="491" t="s">
        <v>53</v>
      </c>
      <c r="D420" s="491" t="s">
        <v>627</v>
      </c>
      <c r="E420" s="491" t="s">
        <v>785</v>
      </c>
      <c r="F420" s="491" t="s">
        <v>3669</v>
      </c>
      <c r="G420" s="491">
        <v>1</v>
      </c>
      <c r="H420" s="491">
        <v>1</v>
      </c>
    </row>
    <row r="421" spans="2:8" x14ac:dyDescent="0.25">
      <c r="B421" s="491" t="s">
        <v>3519</v>
      </c>
      <c r="C421" s="491" t="s">
        <v>53</v>
      </c>
      <c r="D421" s="491" t="s">
        <v>171</v>
      </c>
      <c r="E421" s="491" t="s">
        <v>122</v>
      </c>
      <c r="F421" s="491" t="s">
        <v>522</v>
      </c>
      <c r="G421" s="491">
        <v>5.1469463374537797E-3</v>
      </c>
      <c r="H421" s="491">
        <v>4.0999288106969003E-3</v>
      </c>
    </row>
    <row r="422" spans="2:8" x14ac:dyDescent="0.25">
      <c r="B422" s="491" t="s">
        <v>3519</v>
      </c>
      <c r="C422" s="491" t="s">
        <v>53</v>
      </c>
      <c r="D422" s="491" t="s">
        <v>171</v>
      </c>
      <c r="E422" s="491" t="s">
        <v>3689</v>
      </c>
      <c r="F422" s="491" t="s">
        <v>522</v>
      </c>
      <c r="G422" s="491">
        <v>0.99997815536407497</v>
      </c>
      <c r="H422" s="491">
        <v>0.999891070818826</v>
      </c>
    </row>
    <row r="423" spans="2:8" x14ac:dyDescent="0.25">
      <c r="B423" s="491" t="s">
        <v>3519</v>
      </c>
      <c r="C423" s="491" t="s">
        <v>53</v>
      </c>
      <c r="D423" s="491" t="s">
        <v>171</v>
      </c>
      <c r="E423" s="491" t="s">
        <v>125</v>
      </c>
      <c r="F423" s="491" t="s">
        <v>522</v>
      </c>
      <c r="G423" s="491">
        <v>1</v>
      </c>
      <c r="H423" s="491">
        <v>1</v>
      </c>
    </row>
    <row r="424" spans="2:8" x14ac:dyDescent="0.25">
      <c r="B424" s="491" t="s">
        <v>3519</v>
      </c>
      <c r="C424" s="491" t="s">
        <v>53</v>
      </c>
      <c r="D424" s="491" t="s">
        <v>171</v>
      </c>
      <c r="E424" s="491" t="s">
        <v>3670</v>
      </c>
      <c r="F424" s="491" t="s">
        <v>522</v>
      </c>
      <c r="G424" s="491">
        <v>0.63690055353368402</v>
      </c>
      <c r="H424" s="491">
        <v>0.39804537301017001</v>
      </c>
    </row>
    <row r="425" spans="2:8" x14ac:dyDescent="0.25">
      <c r="B425" s="491" t="s">
        <v>3519</v>
      </c>
      <c r="C425" s="491" t="s">
        <v>53</v>
      </c>
      <c r="D425" s="491" t="s">
        <v>171</v>
      </c>
      <c r="E425" s="491" t="s">
        <v>785</v>
      </c>
      <c r="F425" s="491" t="s">
        <v>522</v>
      </c>
      <c r="G425" s="491">
        <v>0.82007206626398998</v>
      </c>
      <c r="H425" s="491">
        <v>0.870273983851517</v>
      </c>
    </row>
    <row r="426" spans="2:8" x14ac:dyDescent="0.25">
      <c r="B426" s="491" t="s">
        <v>3521</v>
      </c>
      <c r="C426" s="491" t="s">
        <v>53</v>
      </c>
      <c r="D426" s="491" t="s">
        <v>627</v>
      </c>
      <c r="E426" s="491" t="s">
        <v>122</v>
      </c>
      <c r="F426" s="491" t="s">
        <v>3671</v>
      </c>
      <c r="G426" s="491">
        <v>7.9418080813231803E-2</v>
      </c>
      <c r="H426" s="491">
        <v>9.7850910532413196E-2</v>
      </c>
    </row>
    <row r="427" spans="2:8" x14ac:dyDescent="0.25">
      <c r="B427" s="491" t="s">
        <v>3521</v>
      </c>
      <c r="C427" s="491" t="s">
        <v>53</v>
      </c>
      <c r="D427" s="491" t="s">
        <v>627</v>
      </c>
      <c r="E427" s="491" t="s">
        <v>3689</v>
      </c>
      <c r="F427" s="491" t="s">
        <v>3671</v>
      </c>
      <c r="G427" s="491">
        <v>0.99998854158244599</v>
      </c>
      <c r="H427" s="491">
        <v>0.99998027806822998</v>
      </c>
    </row>
    <row r="428" spans="2:8" x14ac:dyDescent="0.25">
      <c r="B428" s="491" t="s">
        <v>3521</v>
      </c>
      <c r="C428" s="491" t="s">
        <v>53</v>
      </c>
      <c r="D428" s="491" t="s">
        <v>627</v>
      </c>
      <c r="E428" s="491" t="s">
        <v>125</v>
      </c>
      <c r="F428" s="491" t="s">
        <v>3671</v>
      </c>
      <c r="G428" s="491">
        <v>1</v>
      </c>
      <c r="H428" s="491">
        <v>1</v>
      </c>
    </row>
    <row r="429" spans="2:8" x14ac:dyDescent="0.25">
      <c r="B429" s="491" t="s">
        <v>3521</v>
      </c>
      <c r="C429" s="491" t="s">
        <v>53</v>
      </c>
      <c r="D429" s="491" t="s">
        <v>627</v>
      </c>
      <c r="E429" s="491" t="s">
        <v>3670</v>
      </c>
      <c r="F429" s="491" t="s">
        <v>3671</v>
      </c>
      <c r="G429" s="491">
        <v>0.79975778210506299</v>
      </c>
      <c r="H429" s="491">
        <v>0.72737149959593606</v>
      </c>
    </row>
    <row r="430" spans="2:8" x14ac:dyDescent="0.25">
      <c r="B430" s="491" t="s">
        <v>3521</v>
      </c>
      <c r="C430" s="491" t="s">
        <v>53</v>
      </c>
      <c r="D430" s="491" t="s">
        <v>627</v>
      </c>
      <c r="E430" s="491" t="s">
        <v>785</v>
      </c>
      <c r="F430" s="491" t="s">
        <v>3671</v>
      </c>
      <c r="G430" s="491">
        <v>1</v>
      </c>
      <c r="H430" s="491">
        <v>1</v>
      </c>
    </row>
    <row r="431" spans="2:8" x14ac:dyDescent="0.25">
      <c r="B431" s="491" t="s">
        <v>3521</v>
      </c>
      <c r="C431" s="491" t="s">
        <v>53</v>
      </c>
      <c r="D431" s="491" t="s">
        <v>627</v>
      </c>
      <c r="E431" s="491" t="s">
        <v>122</v>
      </c>
      <c r="F431" s="491" t="s">
        <v>3669</v>
      </c>
      <c r="G431" s="491">
        <v>7.9418080813231803E-2</v>
      </c>
      <c r="H431" s="491">
        <v>9.7850910532413099E-2</v>
      </c>
    </row>
    <row r="432" spans="2:8" x14ac:dyDescent="0.25">
      <c r="B432" s="491" t="s">
        <v>3521</v>
      </c>
      <c r="C432" s="491" t="s">
        <v>53</v>
      </c>
      <c r="D432" s="491" t="s">
        <v>627</v>
      </c>
      <c r="E432" s="491" t="s">
        <v>3689</v>
      </c>
      <c r="F432" s="491" t="s">
        <v>3669</v>
      </c>
      <c r="G432" s="491">
        <v>0.99998854158244599</v>
      </c>
      <c r="H432" s="491">
        <v>0.99998027806823098</v>
      </c>
    </row>
    <row r="433" spans="2:8" x14ac:dyDescent="0.25">
      <c r="B433" s="491" t="s">
        <v>3521</v>
      </c>
      <c r="C433" s="491" t="s">
        <v>53</v>
      </c>
      <c r="D433" s="491" t="s">
        <v>627</v>
      </c>
      <c r="E433" s="491" t="s">
        <v>125</v>
      </c>
      <c r="F433" s="491" t="s">
        <v>3669</v>
      </c>
      <c r="G433" s="491">
        <v>1</v>
      </c>
      <c r="H433" s="491">
        <v>1</v>
      </c>
    </row>
    <row r="434" spans="2:8" x14ac:dyDescent="0.25">
      <c r="B434" s="491" t="s">
        <v>3521</v>
      </c>
      <c r="C434" s="491" t="s">
        <v>53</v>
      </c>
      <c r="D434" s="491" t="s">
        <v>627</v>
      </c>
      <c r="E434" s="491" t="s">
        <v>3670</v>
      </c>
      <c r="F434" s="491" t="s">
        <v>3669</v>
      </c>
      <c r="G434" s="491">
        <v>0.79975778210506299</v>
      </c>
      <c r="H434" s="491">
        <v>0.72737149959593606</v>
      </c>
    </row>
    <row r="435" spans="2:8" x14ac:dyDescent="0.25">
      <c r="B435" s="491" t="s">
        <v>3521</v>
      </c>
      <c r="C435" s="491" t="s">
        <v>53</v>
      </c>
      <c r="D435" s="491" t="s">
        <v>627</v>
      </c>
      <c r="E435" s="491" t="s">
        <v>785</v>
      </c>
      <c r="F435" s="491" t="s">
        <v>3669</v>
      </c>
      <c r="G435" s="491">
        <v>1</v>
      </c>
      <c r="H435" s="491">
        <v>1</v>
      </c>
    </row>
    <row r="436" spans="2:8" x14ac:dyDescent="0.25">
      <c r="B436" s="491" t="s">
        <v>3521</v>
      </c>
      <c r="C436" s="491" t="s">
        <v>53</v>
      </c>
      <c r="D436" s="491" t="s">
        <v>171</v>
      </c>
      <c r="E436" s="491" t="s">
        <v>122</v>
      </c>
      <c r="F436" s="491" t="s">
        <v>522</v>
      </c>
      <c r="G436" s="491">
        <v>1.2264182969183499E-2</v>
      </c>
      <c r="H436" s="491">
        <v>6.7070878975554202E-3</v>
      </c>
    </row>
    <row r="437" spans="2:8" x14ac:dyDescent="0.25">
      <c r="B437" s="491" t="s">
        <v>3521</v>
      </c>
      <c r="C437" s="491" t="s">
        <v>53</v>
      </c>
      <c r="D437" s="491" t="s">
        <v>171</v>
      </c>
      <c r="E437" s="491" t="s">
        <v>3689</v>
      </c>
      <c r="F437" s="491" t="s">
        <v>522</v>
      </c>
      <c r="G437" s="491">
        <v>0.99999789656674298</v>
      </c>
      <c r="H437" s="491">
        <v>0.99999909268262699</v>
      </c>
    </row>
    <row r="438" spans="2:8" x14ac:dyDescent="0.25">
      <c r="B438" s="491" t="s">
        <v>3521</v>
      </c>
      <c r="C438" s="491" t="s">
        <v>53</v>
      </c>
      <c r="D438" s="491" t="s">
        <v>171</v>
      </c>
      <c r="E438" s="491" t="s">
        <v>125</v>
      </c>
      <c r="F438" s="491" t="s">
        <v>522</v>
      </c>
      <c r="G438" s="491">
        <v>1</v>
      </c>
      <c r="H438" s="491">
        <v>1</v>
      </c>
    </row>
    <row r="439" spans="2:8" x14ac:dyDescent="0.25">
      <c r="B439" s="491" t="s">
        <v>3521</v>
      </c>
      <c r="C439" s="491" t="s">
        <v>53</v>
      </c>
      <c r="D439" s="491" t="s">
        <v>171</v>
      </c>
      <c r="E439" s="491" t="s">
        <v>3670</v>
      </c>
      <c r="F439" s="491" t="s">
        <v>522</v>
      </c>
      <c r="G439" s="491">
        <v>0.752754234744891</v>
      </c>
      <c r="H439" s="491">
        <v>0.51548443734706295</v>
      </c>
    </row>
    <row r="440" spans="2:8" x14ac:dyDescent="0.25">
      <c r="B440" s="491" t="s">
        <v>3521</v>
      </c>
      <c r="C440" s="491" t="s">
        <v>53</v>
      </c>
      <c r="D440" s="491" t="s">
        <v>171</v>
      </c>
      <c r="E440" s="491" t="s">
        <v>785</v>
      </c>
      <c r="F440" s="491" t="s">
        <v>522</v>
      </c>
      <c r="G440" s="491">
        <v>0.84659796107602903</v>
      </c>
      <c r="H440" s="491">
        <v>0.93995309880554401</v>
      </c>
    </row>
    <row r="441" spans="2:8" x14ac:dyDescent="0.25">
      <c r="B441" s="491" t="s">
        <v>3523</v>
      </c>
      <c r="C441" s="491" t="s">
        <v>53</v>
      </c>
      <c r="D441" s="491" t="s">
        <v>627</v>
      </c>
      <c r="E441" s="491" t="s">
        <v>122</v>
      </c>
      <c r="F441" s="491" t="s">
        <v>3671</v>
      </c>
      <c r="G441" s="491">
        <v>3.60205760096627E-2</v>
      </c>
      <c r="H441" s="491">
        <v>3.72769118984956E-2</v>
      </c>
    </row>
    <row r="442" spans="2:8" x14ac:dyDescent="0.25">
      <c r="B442" s="491" t="s">
        <v>3523</v>
      </c>
      <c r="C442" s="491" t="s">
        <v>53</v>
      </c>
      <c r="D442" s="491" t="s">
        <v>627</v>
      </c>
      <c r="E442" s="491" t="s">
        <v>3689</v>
      </c>
      <c r="F442" s="491" t="s">
        <v>3671</v>
      </c>
      <c r="G442" s="491">
        <v>0.99958375465205496</v>
      </c>
      <c r="H442" s="491">
        <v>0.99912535518769596</v>
      </c>
    </row>
    <row r="443" spans="2:8" x14ac:dyDescent="0.25">
      <c r="B443" s="491" t="s">
        <v>3523</v>
      </c>
      <c r="C443" s="491" t="s">
        <v>53</v>
      </c>
      <c r="D443" s="491" t="s">
        <v>627</v>
      </c>
      <c r="E443" s="491" t="s">
        <v>125</v>
      </c>
      <c r="F443" s="491" t="s">
        <v>3671</v>
      </c>
      <c r="G443" s="491">
        <v>1</v>
      </c>
      <c r="H443" s="491">
        <v>1</v>
      </c>
    </row>
    <row r="444" spans="2:8" x14ac:dyDescent="0.25">
      <c r="B444" s="491" t="s">
        <v>3523</v>
      </c>
      <c r="C444" s="491" t="s">
        <v>53</v>
      </c>
      <c r="D444" s="491" t="s">
        <v>627</v>
      </c>
      <c r="E444" s="491" t="s">
        <v>3670</v>
      </c>
      <c r="F444" s="491" t="s">
        <v>3671</v>
      </c>
      <c r="G444" s="491">
        <v>0.54690940397087795</v>
      </c>
      <c r="H444" s="491">
        <v>0.42189963772949102</v>
      </c>
    </row>
    <row r="445" spans="2:8" x14ac:dyDescent="0.25">
      <c r="B445" s="491" t="s">
        <v>3523</v>
      </c>
      <c r="C445" s="491" t="s">
        <v>53</v>
      </c>
      <c r="D445" s="491" t="s">
        <v>627</v>
      </c>
      <c r="E445" s="491" t="s">
        <v>785</v>
      </c>
      <c r="F445" s="491" t="s">
        <v>3671</v>
      </c>
      <c r="G445" s="491">
        <v>1</v>
      </c>
      <c r="H445" s="491">
        <v>1</v>
      </c>
    </row>
    <row r="446" spans="2:8" x14ac:dyDescent="0.25">
      <c r="B446" s="491" t="s">
        <v>3523</v>
      </c>
      <c r="C446" s="491" t="s">
        <v>53</v>
      </c>
      <c r="D446" s="491" t="s">
        <v>627</v>
      </c>
      <c r="E446" s="491" t="s">
        <v>122</v>
      </c>
      <c r="F446" s="491" t="s">
        <v>3669</v>
      </c>
      <c r="G446" s="491">
        <v>3.60205760096627E-2</v>
      </c>
      <c r="H446" s="491">
        <v>3.72769118984956E-2</v>
      </c>
    </row>
    <row r="447" spans="2:8" x14ac:dyDescent="0.25">
      <c r="B447" s="491" t="s">
        <v>3523</v>
      </c>
      <c r="C447" s="491" t="s">
        <v>53</v>
      </c>
      <c r="D447" s="491" t="s">
        <v>627</v>
      </c>
      <c r="E447" s="491" t="s">
        <v>3689</v>
      </c>
      <c r="F447" s="491" t="s">
        <v>3669</v>
      </c>
      <c r="G447" s="491">
        <v>0.99958375465205496</v>
      </c>
      <c r="H447" s="491">
        <v>0.99912535518769596</v>
      </c>
    </row>
    <row r="448" spans="2:8" x14ac:dyDescent="0.25">
      <c r="B448" s="491" t="s">
        <v>3523</v>
      </c>
      <c r="C448" s="491" t="s">
        <v>53</v>
      </c>
      <c r="D448" s="491" t="s">
        <v>627</v>
      </c>
      <c r="E448" s="491" t="s">
        <v>125</v>
      </c>
      <c r="F448" s="491" t="s">
        <v>3669</v>
      </c>
      <c r="G448" s="491">
        <v>1</v>
      </c>
      <c r="H448" s="491">
        <v>1</v>
      </c>
    </row>
    <row r="449" spans="2:8" x14ac:dyDescent="0.25">
      <c r="B449" s="491" t="s">
        <v>3523</v>
      </c>
      <c r="C449" s="491" t="s">
        <v>53</v>
      </c>
      <c r="D449" s="491" t="s">
        <v>627</v>
      </c>
      <c r="E449" s="491" t="s">
        <v>3670</v>
      </c>
      <c r="F449" s="491" t="s">
        <v>3669</v>
      </c>
      <c r="G449" s="491">
        <v>0.54690940397087795</v>
      </c>
      <c r="H449" s="491">
        <v>0.42189963772949102</v>
      </c>
    </row>
    <row r="450" spans="2:8" x14ac:dyDescent="0.25">
      <c r="B450" s="491" t="s">
        <v>3523</v>
      </c>
      <c r="C450" s="491" t="s">
        <v>53</v>
      </c>
      <c r="D450" s="491" t="s">
        <v>627</v>
      </c>
      <c r="E450" s="491" t="s">
        <v>785</v>
      </c>
      <c r="F450" s="491" t="s">
        <v>3669</v>
      </c>
      <c r="G450" s="491">
        <v>1</v>
      </c>
      <c r="H450" s="491">
        <v>1</v>
      </c>
    </row>
    <row r="451" spans="2:8" x14ac:dyDescent="0.25">
      <c r="B451" s="491" t="s">
        <v>3523</v>
      </c>
      <c r="C451" s="491" t="s">
        <v>53</v>
      </c>
      <c r="D451" s="491" t="s">
        <v>171</v>
      </c>
      <c r="E451" s="491" t="s">
        <v>122</v>
      </c>
      <c r="F451" s="491" t="s">
        <v>522</v>
      </c>
      <c r="G451" s="491">
        <v>6.3641118222548801E-3</v>
      </c>
      <c r="H451" s="491">
        <v>6.3259663393647903E-3</v>
      </c>
    </row>
    <row r="452" spans="2:8" x14ac:dyDescent="0.25">
      <c r="B452" s="491" t="s">
        <v>3523</v>
      </c>
      <c r="C452" s="491" t="s">
        <v>53</v>
      </c>
      <c r="D452" s="491" t="s">
        <v>171</v>
      </c>
      <c r="E452" s="491" t="s">
        <v>3689</v>
      </c>
      <c r="F452" s="491" t="s">
        <v>522</v>
      </c>
      <c r="G452" s="491">
        <v>0.99924119717785898</v>
      </c>
      <c r="H452" s="491">
        <v>0.99981791897386596</v>
      </c>
    </row>
    <row r="453" spans="2:8" x14ac:dyDescent="0.25">
      <c r="B453" s="491" t="s">
        <v>3523</v>
      </c>
      <c r="C453" s="491" t="s">
        <v>53</v>
      </c>
      <c r="D453" s="491" t="s">
        <v>171</v>
      </c>
      <c r="E453" s="491" t="s">
        <v>125</v>
      </c>
      <c r="F453" s="491" t="s">
        <v>522</v>
      </c>
      <c r="G453" s="491">
        <v>1</v>
      </c>
      <c r="H453" s="491">
        <v>1</v>
      </c>
    </row>
    <row r="454" spans="2:8" x14ac:dyDescent="0.25">
      <c r="B454" s="491" t="s">
        <v>3523</v>
      </c>
      <c r="C454" s="491" t="s">
        <v>53</v>
      </c>
      <c r="D454" s="491" t="s">
        <v>171</v>
      </c>
      <c r="E454" s="491" t="s">
        <v>3670</v>
      </c>
      <c r="F454" s="491" t="s">
        <v>522</v>
      </c>
      <c r="G454" s="491">
        <v>0.42495193301897199</v>
      </c>
      <c r="H454" s="491">
        <v>0.25329478371268499</v>
      </c>
    </row>
    <row r="455" spans="2:8" x14ac:dyDescent="0.25">
      <c r="B455" s="491" t="s">
        <v>3523</v>
      </c>
      <c r="C455" s="491" t="s">
        <v>53</v>
      </c>
      <c r="D455" s="491" t="s">
        <v>171</v>
      </c>
      <c r="E455" s="491" t="s">
        <v>785</v>
      </c>
      <c r="F455" s="491" t="s">
        <v>522</v>
      </c>
      <c r="G455" s="491">
        <v>0.64123719686337399</v>
      </c>
      <c r="H455" s="491">
        <v>0.79689691711303601</v>
      </c>
    </row>
    <row r="456" spans="2:8" x14ac:dyDescent="0.25">
      <c r="B456" s="491" t="s">
        <v>3525</v>
      </c>
      <c r="C456" s="491" t="s">
        <v>53</v>
      </c>
      <c r="D456" s="491" t="s">
        <v>627</v>
      </c>
      <c r="E456" s="491" t="s">
        <v>122</v>
      </c>
      <c r="F456" s="491" t="s">
        <v>3671</v>
      </c>
      <c r="G456" s="491">
        <v>5.42891584083217E-2</v>
      </c>
      <c r="H456" s="491">
        <v>7.0143627519530599E-2</v>
      </c>
    </row>
    <row r="457" spans="2:8" x14ac:dyDescent="0.25">
      <c r="B457" s="491" t="s">
        <v>3525</v>
      </c>
      <c r="C457" s="491" t="s">
        <v>53</v>
      </c>
      <c r="D457" s="491" t="s">
        <v>627</v>
      </c>
      <c r="E457" s="491" t="s">
        <v>3689</v>
      </c>
      <c r="F457" s="491" t="s">
        <v>3671</v>
      </c>
      <c r="G457" s="491">
        <v>0.999978748656703</v>
      </c>
      <c r="H457" s="491">
        <v>0.99996490556638296</v>
      </c>
    </row>
    <row r="458" spans="2:8" x14ac:dyDescent="0.25">
      <c r="B458" s="491" t="s">
        <v>3525</v>
      </c>
      <c r="C458" s="491" t="s">
        <v>53</v>
      </c>
      <c r="D458" s="491" t="s">
        <v>627</v>
      </c>
      <c r="E458" s="491" t="s">
        <v>125</v>
      </c>
      <c r="F458" s="491" t="s">
        <v>3671</v>
      </c>
      <c r="G458" s="491">
        <v>1</v>
      </c>
      <c r="H458" s="491">
        <v>1</v>
      </c>
    </row>
    <row r="459" spans="2:8" x14ac:dyDescent="0.25">
      <c r="B459" s="491" t="s">
        <v>3525</v>
      </c>
      <c r="C459" s="491" t="s">
        <v>53</v>
      </c>
      <c r="D459" s="491" t="s">
        <v>627</v>
      </c>
      <c r="E459" s="491" t="s">
        <v>3670</v>
      </c>
      <c r="F459" s="491" t="s">
        <v>3671</v>
      </c>
      <c r="G459" s="491">
        <v>0.684818796451787</v>
      </c>
      <c r="H459" s="491">
        <v>0.60959138568083504</v>
      </c>
    </row>
    <row r="460" spans="2:8" x14ac:dyDescent="0.25">
      <c r="B460" s="491" t="s">
        <v>3525</v>
      </c>
      <c r="C460" s="491" t="s">
        <v>53</v>
      </c>
      <c r="D460" s="491" t="s">
        <v>627</v>
      </c>
      <c r="E460" s="491" t="s">
        <v>785</v>
      </c>
      <c r="F460" s="491" t="s">
        <v>3671</v>
      </c>
      <c r="G460" s="491">
        <v>1</v>
      </c>
      <c r="H460" s="491">
        <v>1</v>
      </c>
    </row>
    <row r="461" spans="2:8" x14ac:dyDescent="0.25">
      <c r="B461" s="491" t="s">
        <v>3525</v>
      </c>
      <c r="C461" s="491" t="s">
        <v>53</v>
      </c>
      <c r="D461" s="491" t="s">
        <v>627</v>
      </c>
      <c r="E461" s="491" t="s">
        <v>122</v>
      </c>
      <c r="F461" s="491" t="s">
        <v>3669</v>
      </c>
      <c r="G461" s="491">
        <v>5.42891584083217E-2</v>
      </c>
      <c r="H461" s="491">
        <v>7.0143627519530599E-2</v>
      </c>
    </row>
    <row r="462" spans="2:8" x14ac:dyDescent="0.25">
      <c r="B462" s="491" t="s">
        <v>3525</v>
      </c>
      <c r="C462" s="491" t="s">
        <v>53</v>
      </c>
      <c r="D462" s="491" t="s">
        <v>627</v>
      </c>
      <c r="E462" s="491" t="s">
        <v>3689</v>
      </c>
      <c r="F462" s="491" t="s">
        <v>3669</v>
      </c>
      <c r="G462" s="491">
        <v>0.999978748656703</v>
      </c>
      <c r="H462" s="491">
        <v>0.99996490556638296</v>
      </c>
    </row>
    <row r="463" spans="2:8" x14ac:dyDescent="0.25">
      <c r="B463" s="491" t="s">
        <v>3525</v>
      </c>
      <c r="C463" s="491" t="s">
        <v>53</v>
      </c>
      <c r="D463" s="491" t="s">
        <v>627</v>
      </c>
      <c r="E463" s="491" t="s">
        <v>125</v>
      </c>
      <c r="F463" s="491" t="s">
        <v>3669</v>
      </c>
      <c r="G463" s="491">
        <v>1</v>
      </c>
      <c r="H463" s="491">
        <v>1</v>
      </c>
    </row>
    <row r="464" spans="2:8" x14ac:dyDescent="0.25">
      <c r="B464" s="491" t="s">
        <v>3525</v>
      </c>
      <c r="C464" s="491" t="s">
        <v>53</v>
      </c>
      <c r="D464" s="491" t="s">
        <v>627</v>
      </c>
      <c r="E464" s="491" t="s">
        <v>3670</v>
      </c>
      <c r="F464" s="491" t="s">
        <v>3669</v>
      </c>
      <c r="G464" s="491">
        <v>0.684818796451787</v>
      </c>
      <c r="H464" s="491">
        <v>0.60959138568083504</v>
      </c>
    </row>
    <row r="465" spans="2:8" x14ac:dyDescent="0.25">
      <c r="B465" s="491" t="s">
        <v>3525</v>
      </c>
      <c r="C465" s="491" t="s">
        <v>53</v>
      </c>
      <c r="D465" s="491" t="s">
        <v>627</v>
      </c>
      <c r="E465" s="491" t="s">
        <v>785</v>
      </c>
      <c r="F465" s="491" t="s">
        <v>3669</v>
      </c>
      <c r="G465" s="491">
        <v>1</v>
      </c>
      <c r="H465" s="491">
        <v>1</v>
      </c>
    </row>
    <row r="466" spans="2:8" x14ac:dyDescent="0.25">
      <c r="B466" s="491" t="s">
        <v>3525</v>
      </c>
      <c r="C466" s="491" t="s">
        <v>53</v>
      </c>
      <c r="D466" s="491" t="s">
        <v>171</v>
      </c>
      <c r="E466" s="491" t="s">
        <v>122</v>
      </c>
      <c r="F466" s="491" t="s">
        <v>522</v>
      </c>
      <c r="G466" s="491">
        <v>7.7898520679309602E-3</v>
      </c>
      <c r="H466" s="491">
        <v>6.9880986469068804E-3</v>
      </c>
    </row>
    <row r="467" spans="2:8" x14ac:dyDescent="0.25">
      <c r="B467" s="491" t="s">
        <v>3525</v>
      </c>
      <c r="C467" s="491" t="s">
        <v>53</v>
      </c>
      <c r="D467" s="491" t="s">
        <v>171</v>
      </c>
      <c r="E467" s="491" t="s">
        <v>3689</v>
      </c>
      <c r="F467" s="491" t="s">
        <v>522</v>
      </c>
      <c r="G467" s="491">
        <v>0.99997484713567197</v>
      </c>
      <c r="H467" s="491">
        <v>0.999982699188396</v>
      </c>
    </row>
    <row r="468" spans="2:8" x14ac:dyDescent="0.25">
      <c r="B468" s="491" t="s">
        <v>3525</v>
      </c>
      <c r="C468" s="491" t="s">
        <v>53</v>
      </c>
      <c r="D468" s="491" t="s">
        <v>171</v>
      </c>
      <c r="E468" s="491" t="s">
        <v>125</v>
      </c>
      <c r="F468" s="491" t="s">
        <v>522</v>
      </c>
      <c r="G468" s="491">
        <v>1</v>
      </c>
      <c r="H468" s="491">
        <v>1</v>
      </c>
    </row>
    <row r="469" spans="2:8" x14ac:dyDescent="0.25">
      <c r="B469" s="491" t="s">
        <v>3525</v>
      </c>
      <c r="C469" s="491" t="s">
        <v>53</v>
      </c>
      <c r="D469" s="491" t="s">
        <v>171</v>
      </c>
      <c r="E469" s="491" t="s">
        <v>3670</v>
      </c>
      <c r="F469" s="491" t="s">
        <v>522</v>
      </c>
      <c r="G469" s="491">
        <v>0.65817221240233603</v>
      </c>
      <c r="H469" s="491">
        <v>0.403894289332352</v>
      </c>
    </row>
    <row r="470" spans="2:8" x14ac:dyDescent="0.25">
      <c r="B470" s="491" t="s">
        <v>3525</v>
      </c>
      <c r="C470" s="491" t="s">
        <v>53</v>
      </c>
      <c r="D470" s="491" t="s">
        <v>171</v>
      </c>
      <c r="E470" s="491" t="s">
        <v>785</v>
      </c>
      <c r="F470" s="491" t="s">
        <v>522</v>
      </c>
      <c r="G470" s="491">
        <v>0.79181434896819702</v>
      </c>
      <c r="H470" s="491">
        <v>0.91696473174980997</v>
      </c>
    </row>
    <row r="471" spans="2:8" x14ac:dyDescent="0.25">
      <c r="B471" s="491" t="s">
        <v>3527</v>
      </c>
      <c r="C471" s="491" t="s">
        <v>53</v>
      </c>
      <c r="D471" s="491" t="s">
        <v>627</v>
      </c>
      <c r="E471" s="491" t="s">
        <v>122</v>
      </c>
      <c r="F471" s="491" t="s">
        <v>3671</v>
      </c>
      <c r="G471" s="491">
        <v>8.3675759150612997E-2</v>
      </c>
      <c r="H471" s="491">
        <v>0.12535734220776601</v>
      </c>
    </row>
    <row r="472" spans="2:8" x14ac:dyDescent="0.25">
      <c r="B472" s="491" t="s">
        <v>3527</v>
      </c>
      <c r="C472" s="491" t="s">
        <v>53</v>
      </c>
      <c r="D472" s="491" t="s">
        <v>627</v>
      </c>
      <c r="E472" s="491" t="s">
        <v>3689</v>
      </c>
      <c r="F472" s="491" t="s">
        <v>3671</v>
      </c>
      <c r="G472" s="491">
        <v>0.99995839539380504</v>
      </c>
      <c r="H472" s="491">
        <v>0.99994727517068305</v>
      </c>
    </row>
    <row r="473" spans="2:8" x14ac:dyDescent="0.25">
      <c r="B473" s="491" t="s">
        <v>3527</v>
      </c>
      <c r="C473" s="491" t="s">
        <v>53</v>
      </c>
      <c r="D473" s="491" t="s">
        <v>627</v>
      </c>
      <c r="E473" s="491" t="s">
        <v>125</v>
      </c>
      <c r="F473" s="491" t="s">
        <v>3671</v>
      </c>
      <c r="G473" s="491">
        <v>1</v>
      </c>
      <c r="H473" s="491">
        <v>1</v>
      </c>
    </row>
    <row r="474" spans="2:8" x14ac:dyDescent="0.25">
      <c r="B474" s="491" t="s">
        <v>3527</v>
      </c>
      <c r="C474" s="491" t="s">
        <v>53</v>
      </c>
      <c r="D474" s="491" t="s">
        <v>627</v>
      </c>
      <c r="E474" s="491" t="s">
        <v>3670</v>
      </c>
      <c r="F474" s="491" t="s">
        <v>3671</v>
      </c>
      <c r="G474" s="491">
        <v>0.75423408745793996</v>
      </c>
      <c r="H474" s="491">
        <v>0.784753052267398</v>
      </c>
    </row>
    <row r="475" spans="2:8" x14ac:dyDescent="0.25">
      <c r="B475" s="491" t="s">
        <v>3527</v>
      </c>
      <c r="C475" s="491" t="s">
        <v>53</v>
      </c>
      <c r="D475" s="491" t="s">
        <v>627</v>
      </c>
      <c r="E475" s="491" t="s">
        <v>785</v>
      </c>
      <c r="F475" s="491" t="s">
        <v>3671</v>
      </c>
      <c r="G475" s="491">
        <v>1</v>
      </c>
      <c r="H475" s="491">
        <v>1</v>
      </c>
    </row>
    <row r="476" spans="2:8" x14ac:dyDescent="0.25">
      <c r="B476" s="491" t="s">
        <v>3527</v>
      </c>
      <c r="C476" s="491" t="s">
        <v>53</v>
      </c>
      <c r="D476" s="491" t="s">
        <v>627</v>
      </c>
      <c r="E476" s="491" t="s">
        <v>122</v>
      </c>
      <c r="F476" s="491" t="s">
        <v>3669</v>
      </c>
      <c r="G476" s="491">
        <v>8.3675759150612997E-2</v>
      </c>
      <c r="H476" s="491">
        <v>0.12535734220776601</v>
      </c>
    </row>
    <row r="477" spans="2:8" x14ac:dyDescent="0.25">
      <c r="B477" s="491" t="s">
        <v>3527</v>
      </c>
      <c r="C477" s="491" t="s">
        <v>53</v>
      </c>
      <c r="D477" s="491" t="s">
        <v>627</v>
      </c>
      <c r="E477" s="491" t="s">
        <v>3689</v>
      </c>
      <c r="F477" s="491" t="s">
        <v>3669</v>
      </c>
      <c r="G477" s="491">
        <v>0.99995839539380504</v>
      </c>
      <c r="H477" s="491">
        <v>0.99994727517068305</v>
      </c>
    </row>
    <row r="478" spans="2:8" x14ac:dyDescent="0.25">
      <c r="B478" s="491" t="s">
        <v>3527</v>
      </c>
      <c r="C478" s="491" t="s">
        <v>53</v>
      </c>
      <c r="D478" s="491" t="s">
        <v>627</v>
      </c>
      <c r="E478" s="491" t="s">
        <v>125</v>
      </c>
      <c r="F478" s="491" t="s">
        <v>3669</v>
      </c>
      <c r="G478" s="491">
        <v>1</v>
      </c>
      <c r="H478" s="491">
        <v>1</v>
      </c>
    </row>
    <row r="479" spans="2:8" x14ac:dyDescent="0.25">
      <c r="B479" s="491" t="s">
        <v>3527</v>
      </c>
      <c r="C479" s="491" t="s">
        <v>53</v>
      </c>
      <c r="D479" s="491" t="s">
        <v>627</v>
      </c>
      <c r="E479" s="491" t="s">
        <v>3670</v>
      </c>
      <c r="F479" s="491" t="s">
        <v>3669</v>
      </c>
      <c r="G479" s="491">
        <v>0.75423408745793996</v>
      </c>
      <c r="H479" s="491">
        <v>0.784753052267397</v>
      </c>
    </row>
    <row r="480" spans="2:8" x14ac:dyDescent="0.25">
      <c r="B480" s="491" t="s">
        <v>3527</v>
      </c>
      <c r="C480" s="491" t="s">
        <v>53</v>
      </c>
      <c r="D480" s="491" t="s">
        <v>627</v>
      </c>
      <c r="E480" s="491" t="s">
        <v>785</v>
      </c>
      <c r="F480" s="491" t="s">
        <v>3669</v>
      </c>
      <c r="G480" s="491">
        <v>1</v>
      </c>
      <c r="H480" s="491">
        <v>1</v>
      </c>
    </row>
    <row r="481" spans="2:8" x14ac:dyDescent="0.25">
      <c r="B481" s="491" t="s">
        <v>3527</v>
      </c>
      <c r="C481" s="491" t="s">
        <v>53</v>
      </c>
      <c r="D481" s="491" t="s">
        <v>171</v>
      </c>
      <c r="E481" s="491" t="s">
        <v>122</v>
      </c>
      <c r="F481" s="491" t="s">
        <v>522</v>
      </c>
      <c r="G481" s="491">
        <v>1.09595247577166E-2</v>
      </c>
      <c r="H481" s="491">
        <v>7.3705331299360197E-3</v>
      </c>
    </row>
    <row r="482" spans="2:8" x14ac:dyDescent="0.25">
      <c r="B482" s="491" t="s">
        <v>3527</v>
      </c>
      <c r="C482" s="491" t="s">
        <v>53</v>
      </c>
      <c r="D482" s="491" t="s">
        <v>171</v>
      </c>
      <c r="E482" s="491" t="s">
        <v>3689</v>
      </c>
      <c r="F482" s="491" t="s">
        <v>522</v>
      </c>
      <c r="G482" s="491">
        <v>0.99999953387899998</v>
      </c>
      <c r="H482" s="491">
        <v>0.99999999984136101</v>
      </c>
    </row>
    <row r="483" spans="2:8" x14ac:dyDescent="0.25">
      <c r="B483" s="491" t="s">
        <v>3527</v>
      </c>
      <c r="C483" s="491" t="s">
        <v>53</v>
      </c>
      <c r="D483" s="491" t="s">
        <v>171</v>
      </c>
      <c r="E483" s="491" t="s">
        <v>125</v>
      </c>
      <c r="F483" s="491" t="s">
        <v>522</v>
      </c>
      <c r="G483" s="491">
        <v>1</v>
      </c>
      <c r="H483" s="491">
        <v>1</v>
      </c>
    </row>
    <row r="484" spans="2:8" x14ac:dyDescent="0.25">
      <c r="B484" s="491" t="s">
        <v>3527</v>
      </c>
      <c r="C484" s="491" t="s">
        <v>53</v>
      </c>
      <c r="D484" s="491" t="s">
        <v>171</v>
      </c>
      <c r="E484" s="491" t="s">
        <v>3670</v>
      </c>
      <c r="F484" s="491" t="s">
        <v>522</v>
      </c>
      <c r="G484" s="491">
        <v>0.59032035459868004</v>
      </c>
      <c r="H484" s="491">
        <v>0.40179824007876602</v>
      </c>
    </row>
    <row r="485" spans="2:8" x14ac:dyDescent="0.25">
      <c r="B485" s="491" t="s">
        <v>3527</v>
      </c>
      <c r="C485" s="491" t="s">
        <v>53</v>
      </c>
      <c r="D485" s="491" t="s">
        <v>171</v>
      </c>
      <c r="E485" s="491" t="s">
        <v>785</v>
      </c>
      <c r="F485" s="491" t="s">
        <v>522</v>
      </c>
      <c r="G485" s="491">
        <v>0.76332728700403796</v>
      </c>
      <c r="H485" s="491">
        <v>0.87187239606058198</v>
      </c>
    </row>
    <row r="486" spans="2:8" x14ac:dyDescent="0.25">
      <c r="B486" s="491" t="s">
        <v>549</v>
      </c>
      <c r="C486" s="491" t="s">
        <v>53</v>
      </c>
      <c r="D486" s="491" t="s">
        <v>627</v>
      </c>
      <c r="E486" s="491" t="s">
        <v>122</v>
      </c>
      <c r="F486" s="491" t="s">
        <v>3671</v>
      </c>
      <c r="G486" s="491">
        <v>6.1527294203126498E-2</v>
      </c>
      <c r="H486" s="491">
        <v>7.8299201130010404E-2</v>
      </c>
    </row>
    <row r="487" spans="2:8" x14ac:dyDescent="0.25">
      <c r="B487" s="491" t="s">
        <v>549</v>
      </c>
      <c r="C487" s="491" t="s">
        <v>53</v>
      </c>
      <c r="D487" s="491" t="s">
        <v>627</v>
      </c>
      <c r="E487" s="491" t="s">
        <v>3689</v>
      </c>
      <c r="F487" s="491" t="s">
        <v>3671</v>
      </c>
      <c r="G487" s="491">
        <v>0.99998163110696803</v>
      </c>
      <c r="H487" s="491">
        <v>0.99996938980601502</v>
      </c>
    </row>
    <row r="488" spans="2:8" x14ac:dyDescent="0.25">
      <c r="B488" s="491" t="s">
        <v>549</v>
      </c>
      <c r="C488" s="491" t="s">
        <v>53</v>
      </c>
      <c r="D488" s="491" t="s">
        <v>627</v>
      </c>
      <c r="E488" s="491" t="s">
        <v>125</v>
      </c>
      <c r="F488" s="491" t="s">
        <v>3671</v>
      </c>
      <c r="G488" s="491">
        <v>1</v>
      </c>
      <c r="H488" s="491">
        <v>1</v>
      </c>
    </row>
    <row r="489" spans="2:8" x14ac:dyDescent="0.25">
      <c r="B489" s="491" t="s">
        <v>549</v>
      </c>
      <c r="C489" s="491" t="s">
        <v>53</v>
      </c>
      <c r="D489" s="491" t="s">
        <v>627</v>
      </c>
      <c r="E489" s="491" t="s">
        <v>3670</v>
      </c>
      <c r="F489" s="491" t="s">
        <v>3671</v>
      </c>
      <c r="G489" s="491">
        <v>0.71475176922252903</v>
      </c>
      <c r="H489" s="491">
        <v>0.63728087085044505</v>
      </c>
    </row>
    <row r="490" spans="2:8" x14ac:dyDescent="0.25">
      <c r="B490" s="491" t="s">
        <v>549</v>
      </c>
      <c r="C490" s="491" t="s">
        <v>53</v>
      </c>
      <c r="D490" s="491" t="s">
        <v>627</v>
      </c>
      <c r="E490" s="491" t="s">
        <v>785</v>
      </c>
      <c r="F490" s="491" t="s">
        <v>3671</v>
      </c>
      <c r="G490" s="491">
        <v>1</v>
      </c>
      <c r="H490" s="491">
        <v>1</v>
      </c>
    </row>
    <row r="491" spans="2:8" x14ac:dyDescent="0.25">
      <c r="B491" s="491" t="s">
        <v>549</v>
      </c>
      <c r="C491" s="491" t="s">
        <v>53</v>
      </c>
      <c r="D491" s="491" t="s">
        <v>627</v>
      </c>
      <c r="E491" s="491" t="s">
        <v>122</v>
      </c>
      <c r="F491" s="491" t="s">
        <v>3669</v>
      </c>
      <c r="G491" s="491">
        <v>6.1527294203126498E-2</v>
      </c>
      <c r="H491" s="491">
        <v>7.8299201130010404E-2</v>
      </c>
    </row>
    <row r="492" spans="2:8" x14ac:dyDescent="0.25">
      <c r="B492" s="491" t="s">
        <v>549</v>
      </c>
      <c r="C492" s="491" t="s">
        <v>53</v>
      </c>
      <c r="D492" s="491" t="s">
        <v>627</v>
      </c>
      <c r="E492" s="491" t="s">
        <v>3689</v>
      </c>
      <c r="F492" s="491" t="s">
        <v>3669</v>
      </c>
      <c r="G492" s="491">
        <v>0.99998163110696803</v>
      </c>
      <c r="H492" s="491">
        <v>0.99996938980601502</v>
      </c>
    </row>
    <row r="493" spans="2:8" x14ac:dyDescent="0.25">
      <c r="B493" s="491" t="s">
        <v>549</v>
      </c>
      <c r="C493" s="491" t="s">
        <v>53</v>
      </c>
      <c r="D493" s="491" t="s">
        <v>627</v>
      </c>
      <c r="E493" s="491" t="s">
        <v>125</v>
      </c>
      <c r="F493" s="491" t="s">
        <v>3669</v>
      </c>
      <c r="G493" s="491">
        <v>1</v>
      </c>
      <c r="H493" s="491">
        <v>1</v>
      </c>
    </row>
    <row r="494" spans="2:8" x14ac:dyDescent="0.25">
      <c r="B494" s="491" t="s">
        <v>549</v>
      </c>
      <c r="C494" s="491" t="s">
        <v>53</v>
      </c>
      <c r="D494" s="491" t="s">
        <v>627</v>
      </c>
      <c r="E494" s="491" t="s">
        <v>3670</v>
      </c>
      <c r="F494" s="491" t="s">
        <v>3669</v>
      </c>
      <c r="G494" s="491">
        <v>0.71475176922252903</v>
      </c>
      <c r="H494" s="491">
        <v>0.63728087085044505</v>
      </c>
    </row>
    <row r="495" spans="2:8" x14ac:dyDescent="0.25">
      <c r="B495" s="491" t="s">
        <v>549</v>
      </c>
      <c r="C495" s="491" t="s">
        <v>53</v>
      </c>
      <c r="D495" s="491" t="s">
        <v>627</v>
      </c>
      <c r="E495" s="491" t="s">
        <v>785</v>
      </c>
      <c r="F495" s="491" t="s">
        <v>3669</v>
      </c>
      <c r="G495" s="491">
        <v>1</v>
      </c>
      <c r="H495" s="491">
        <v>1</v>
      </c>
    </row>
    <row r="496" spans="2:8" x14ac:dyDescent="0.25">
      <c r="B496" s="491" t="s">
        <v>549</v>
      </c>
      <c r="C496" s="491" t="s">
        <v>53</v>
      </c>
      <c r="D496" s="491" t="s">
        <v>171</v>
      </c>
      <c r="E496" s="491" t="s">
        <v>122</v>
      </c>
      <c r="F496" s="491" t="s">
        <v>522</v>
      </c>
      <c r="G496" s="491">
        <v>7.3491696523379103E-3</v>
      </c>
      <c r="H496" s="491">
        <v>4.6215001963129197E-3</v>
      </c>
    </row>
    <row r="497" spans="2:8" x14ac:dyDescent="0.25">
      <c r="B497" s="491" t="s">
        <v>549</v>
      </c>
      <c r="C497" s="491" t="s">
        <v>53</v>
      </c>
      <c r="D497" s="491" t="s">
        <v>171</v>
      </c>
      <c r="E497" s="491" t="s">
        <v>3689</v>
      </c>
      <c r="F497" s="491" t="s">
        <v>522</v>
      </c>
      <c r="G497" s="491">
        <v>0.99998594234159299</v>
      </c>
      <c r="H497" s="491">
        <v>0.999990316822568</v>
      </c>
    </row>
    <row r="498" spans="2:8" x14ac:dyDescent="0.25">
      <c r="B498" s="491" t="s">
        <v>549</v>
      </c>
      <c r="C498" s="491" t="s">
        <v>53</v>
      </c>
      <c r="D498" s="491" t="s">
        <v>171</v>
      </c>
      <c r="E498" s="491" t="s">
        <v>125</v>
      </c>
      <c r="F498" s="491" t="s">
        <v>522</v>
      </c>
      <c r="G498" s="491">
        <v>1</v>
      </c>
      <c r="H498" s="491">
        <v>1</v>
      </c>
    </row>
    <row r="499" spans="2:8" x14ac:dyDescent="0.25">
      <c r="B499" s="491" t="s">
        <v>549</v>
      </c>
      <c r="C499" s="491" t="s">
        <v>53</v>
      </c>
      <c r="D499" s="491" t="s">
        <v>171</v>
      </c>
      <c r="E499" s="491" t="s">
        <v>3670</v>
      </c>
      <c r="F499" s="491" t="s">
        <v>522</v>
      </c>
      <c r="G499" s="491">
        <v>0.67344414744382397</v>
      </c>
      <c r="H499" s="491">
        <v>0.429951833055772</v>
      </c>
    </row>
    <row r="500" spans="2:8" x14ac:dyDescent="0.25">
      <c r="B500" s="491" t="s">
        <v>549</v>
      </c>
      <c r="C500" s="491" t="s">
        <v>53</v>
      </c>
      <c r="D500" s="491" t="s">
        <v>171</v>
      </c>
      <c r="E500" s="491" t="s">
        <v>785</v>
      </c>
      <c r="F500" s="491" t="s">
        <v>522</v>
      </c>
      <c r="G500" s="491">
        <v>0.80271701809404705</v>
      </c>
      <c r="H500" s="491">
        <v>0.92094622750578703</v>
      </c>
    </row>
    <row r="501" spans="2:8" x14ac:dyDescent="0.25">
      <c r="B501" s="491" t="s">
        <v>3530</v>
      </c>
      <c r="C501" s="491" t="s">
        <v>53</v>
      </c>
      <c r="D501" s="491" t="s">
        <v>627</v>
      </c>
      <c r="E501" s="491" t="s">
        <v>122</v>
      </c>
      <c r="F501" s="491" t="s">
        <v>3671</v>
      </c>
      <c r="G501" s="491">
        <v>4.2236159564672401E-2</v>
      </c>
      <c r="H501" s="491">
        <v>8.0434690991280103E-2</v>
      </c>
    </row>
    <row r="502" spans="2:8" x14ac:dyDescent="0.25">
      <c r="B502" s="491" t="s">
        <v>3530</v>
      </c>
      <c r="C502" s="491" t="s">
        <v>53</v>
      </c>
      <c r="D502" s="491" t="s">
        <v>627</v>
      </c>
      <c r="E502" s="491" t="s">
        <v>3689</v>
      </c>
      <c r="F502" s="491" t="s">
        <v>3671</v>
      </c>
      <c r="G502" s="491">
        <v>0.99987449224359004</v>
      </c>
      <c r="H502" s="491">
        <v>0.99984866639334102</v>
      </c>
    </row>
    <row r="503" spans="2:8" x14ac:dyDescent="0.25">
      <c r="B503" s="491" t="s">
        <v>3530</v>
      </c>
      <c r="C503" s="491" t="s">
        <v>53</v>
      </c>
      <c r="D503" s="491" t="s">
        <v>627</v>
      </c>
      <c r="E503" s="491" t="s">
        <v>125</v>
      </c>
      <c r="F503" s="491" t="s">
        <v>3671</v>
      </c>
      <c r="G503" s="491">
        <v>1</v>
      </c>
      <c r="H503" s="491">
        <v>1</v>
      </c>
    </row>
    <row r="504" spans="2:8" x14ac:dyDescent="0.25">
      <c r="B504" s="491" t="s">
        <v>3530</v>
      </c>
      <c r="C504" s="491" t="s">
        <v>53</v>
      </c>
      <c r="D504" s="491" t="s">
        <v>627</v>
      </c>
      <c r="E504" s="491" t="s">
        <v>3670</v>
      </c>
      <c r="F504" s="491" t="s">
        <v>3671</v>
      </c>
      <c r="G504" s="491">
        <v>0.51216488947136196</v>
      </c>
      <c r="H504" s="491">
        <v>0.57209836576831097</v>
      </c>
    </row>
    <row r="505" spans="2:8" x14ac:dyDescent="0.25">
      <c r="B505" s="491" t="s">
        <v>3530</v>
      </c>
      <c r="C505" s="491" t="s">
        <v>53</v>
      </c>
      <c r="D505" s="491" t="s">
        <v>627</v>
      </c>
      <c r="E505" s="491" t="s">
        <v>785</v>
      </c>
      <c r="F505" s="491" t="s">
        <v>3671</v>
      </c>
      <c r="G505" s="491">
        <v>1</v>
      </c>
      <c r="H505" s="491">
        <v>1</v>
      </c>
    </row>
    <row r="506" spans="2:8" x14ac:dyDescent="0.25">
      <c r="B506" s="491" t="s">
        <v>3530</v>
      </c>
      <c r="C506" s="491" t="s">
        <v>53</v>
      </c>
      <c r="D506" s="491" t="s">
        <v>627</v>
      </c>
      <c r="E506" s="491" t="s">
        <v>122</v>
      </c>
      <c r="F506" s="491" t="s">
        <v>3669</v>
      </c>
      <c r="G506" s="491">
        <v>4.2236159564672401E-2</v>
      </c>
      <c r="H506" s="491">
        <v>8.0434690991280103E-2</v>
      </c>
    </row>
    <row r="507" spans="2:8" x14ac:dyDescent="0.25">
      <c r="B507" s="491" t="s">
        <v>3530</v>
      </c>
      <c r="C507" s="491" t="s">
        <v>53</v>
      </c>
      <c r="D507" s="491" t="s">
        <v>627</v>
      </c>
      <c r="E507" s="491" t="s">
        <v>3689</v>
      </c>
      <c r="F507" s="491" t="s">
        <v>3669</v>
      </c>
      <c r="G507" s="491">
        <v>0.99987449224359004</v>
      </c>
      <c r="H507" s="491">
        <v>0.99984866639334102</v>
      </c>
    </row>
    <row r="508" spans="2:8" x14ac:dyDescent="0.25">
      <c r="B508" s="491" t="s">
        <v>3530</v>
      </c>
      <c r="C508" s="491" t="s">
        <v>53</v>
      </c>
      <c r="D508" s="491" t="s">
        <v>627</v>
      </c>
      <c r="E508" s="491" t="s">
        <v>125</v>
      </c>
      <c r="F508" s="491" t="s">
        <v>3669</v>
      </c>
      <c r="G508" s="491">
        <v>1</v>
      </c>
      <c r="H508" s="491">
        <v>1</v>
      </c>
    </row>
    <row r="509" spans="2:8" x14ac:dyDescent="0.25">
      <c r="B509" s="491" t="s">
        <v>3530</v>
      </c>
      <c r="C509" s="491" t="s">
        <v>53</v>
      </c>
      <c r="D509" s="491" t="s">
        <v>627</v>
      </c>
      <c r="E509" s="491" t="s">
        <v>3670</v>
      </c>
      <c r="F509" s="491" t="s">
        <v>3669</v>
      </c>
      <c r="G509" s="491">
        <v>0.51216488947136196</v>
      </c>
      <c r="H509" s="491">
        <v>0.57209836576831097</v>
      </c>
    </row>
    <row r="510" spans="2:8" x14ac:dyDescent="0.25">
      <c r="B510" s="491" t="s">
        <v>3530</v>
      </c>
      <c r="C510" s="491" t="s">
        <v>53</v>
      </c>
      <c r="D510" s="491" t="s">
        <v>627</v>
      </c>
      <c r="E510" s="491" t="s">
        <v>785</v>
      </c>
      <c r="F510" s="491" t="s">
        <v>3669</v>
      </c>
      <c r="G510" s="491">
        <v>1</v>
      </c>
      <c r="H510" s="491">
        <v>1</v>
      </c>
    </row>
    <row r="511" spans="2:8" x14ac:dyDescent="0.25">
      <c r="B511" s="491" t="s">
        <v>3530</v>
      </c>
      <c r="C511" s="491" t="s">
        <v>53</v>
      </c>
      <c r="D511" s="491" t="s">
        <v>171</v>
      </c>
      <c r="E511" s="491" t="s">
        <v>122</v>
      </c>
      <c r="F511" s="491" t="s">
        <v>522</v>
      </c>
      <c r="G511" s="491">
        <v>3.8086961588558298E-3</v>
      </c>
      <c r="H511" s="491">
        <v>4.5694647771587502E-3</v>
      </c>
    </row>
    <row r="512" spans="2:8" x14ac:dyDescent="0.25">
      <c r="B512" s="491" t="s">
        <v>3530</v>
      </c>
      <c r="C512" s="491" t="s">
        <v>53</v>
      </c>
      <c r="D512" s="491" t="s">
        <v>171</v>
      </c>
      <c r="E512" s="491" t="s">
        <v>3689</v>
      </c>
      <c r="F512" s="491" t="s">
        <v>522</v>
      </c>
      <c r="G512" s="491">
        <v>0.99987905762629004</v>
      </c>
      <c r="H512" s="491">
        <v>0.99989200197671202</v>
      </c>
    </row>
    <row r="513" spans="2:8" x14ac:dyDescent="0.25">
      <c r="B513" s="491" t="s">
        <v>3530</v>
      </c>
      <c r="C513" s="491" t="s">
        <v>53</v>
      </c>
      <c r="D513" s="491" t="s">
        <v>171</v>
      </c>
      <c r="E513" s="491" t="s">
        <v>125</v>
      </c>
      <c r="F513" s="491" t="s">
        <v>522</v>
      </c>
      <c r="G513" s="491">
        <v>1</v>
      </c>
      <c r="H513" s="491">
        <v>1</v>
      </c>
    </row>
    <row r="514" spans="2:8" x14ac:dyDescent="0.25">
      <c r="B514" s="491" t="s">
        <v>3530</v>
      </c>
      <c r="C514" s="491" t="s">
        <v>53</v>
      </c>
      <c r="D514" s="491" t="s">
        <v>171</v>
      </c>
      <c r="E514" s="491" t="s">
        <v>3670</v>
      </c>
      <c r="F514" s="491" t="s">
        <v>522</v>
      </c>
      <c r="G514" s="491">
        <v>0.36812694095964299</v>
      </c>
      <c r="H514" s="491">
        <v>0.22259583211072001</v>
      </c>
    </row>
    <row r="515" spans="2:8" x14ac:dyDescent="0.25">
      <c r="B515" s="491" t="s">
        <v>3530</v>
      </c>
      <c r="C515" s="491" t="s">
        <v>53</v>
      </c>
      <c r="D515" s="491" t="s">
        <v>171</v>
      </c>
      <c r="E515" s="491" t="s">
        <v>785</v>
      </c>
      <c r="F515" s="491" t="s">
        <v>522</v>
      </c>
      <c r="G515" s="491">
        <v>0.70032793080887601</v>
      </c>
      <c r="H515" s="491">
        <v>0.84700796208840601</v>
      </c>
    </row>
    <row r="516" spans="2:8" x14ac:dyDescent="0.25">
      <c r="B516" s="491" t="s">
        <v>3532</v>
      </c>
      <c r="C516" s="491" t="s">
        <v>53</v>
      </c>
      <c r="D516" s="491" t="s">
        <v>627</v>
      </c>
      <c r="E516" s="491" t="s">
        <v>122</v>
      </c>
      <c r="F516" s="491" t="s">
        <v>3671</v>
      </c>
      <c r="G516" s="491">
        <v>6.2892613054781998E-2</v>
      </c>
      <c r="H516" s="491">
        <v>0.16848334227056599</v>
      </c>
    </row>
    <row r="517" spans="2:8" x14ac:dyDescent="0.25">
      <c r="B517" s="491" t="s">
        <v>3532</v>
      </c>
      <c r="C517" s="491" t="s">
        <v>53</v>
      </c>
      <c r="D517" s="491" t="s">
        <v>627</v>
      </c>
      <c r="E517" s="491" t="s">
        <v>3689</v>
      </c>
      <c r="F517" s="491" t="s">
        <v>3671</v>
      </c>
      <c r="G517" s="491">
        <v>0.99999999999225697</v>
      </c>
      <c r="H517" s="491">
        <v>0.99999999999630795</v>
      </c>
    </row>
    <row r="518" spans="2:8" x14ac:dyDescent="0.25">
      <c r="B518" s="491" t="s">
        <v>3532</v>
      </c>
      <c r="C518" s="491" t="s">
        <v>53</v>
      </c>
      <c r="D518" s="491" t="s">
        <v>627</v>
      </c>
      <c r="E518" s="491" t="s">
        <v>125</v>
      </c>
      <c r="F518" s="491" t="s">
        <v>3671</v>
      </c>
      <c r="G518" s="491">
        <v>1</v>
      </c>
      <c r="H518" s="491">
        <v>1</v>
      </c>
    </row>
    <row r="519" spans="2:8" x14ac:dyDescent="0.25">
      <c r="B519" s="491" t="s">
        <v>3532</v>
      </c>
      <c r="C519" s="491" t="s">
        <v>53</v>
      </c>
      <c r="D519" s="491" t="s">
        <v>627</v>
      </c>
      <c r="E519" s="491" t="s">
        <v>3670</v>
      </c>
      <c r="F519" s="491" t="s">
        <v>3671</v>
      </c>
      <c r="G519" s="491">
        <v>0.81416293354610603</v>
      </c>
      <c r="H519" s="491">
        <v>0.87612037897339401</v>
      </c>
    </row>
    <row r="520" spans="2:8" x14ac:dyDescent="0.25">
      <c r="B520" s="491" t="s">
        <v>3532</v>
      </c>
      <c r="C520" s="491" t="s">
        <v>53</v>
      </c>
      <c r="D520" s="491" t="s">
        <v>627</v>
      </c>
      <c r="E520" s="491" t="s">
        <v>785</v>
      </c>
      <c r="F520" s="491" t="s">
        <v>3671</v>
      </c>
      <c r="G520" s="491">
        <v>1</v>
      </c>
      <c r="H520" s="491">
        <v>1</v>
      </c>
    </row>
    <row r="521" spans="2:8" x14ac:dyDescent="0.25">
      <c r="B521" s="491" t="s">
        <v>3532</v>
      </c>
      <c r="C521" s="491" t="s">
        <v>53</v>
      </c>
      <c r="D521" s="491" t="s">
        <v>627</v>
      </c>
      <c r="E521" s="491" t="s">
        <v>122</v>
      </c>
      <c r="F521" s="491" t="s">
        <v>3669</v>
      </c>
      <c r="G521" s="491">
        <v>6.2892613054781998E-2</v>
      </c>
      <c r="H521" s="491">
        <v>0.16848334227056599</v>
      </c>
    </row>
    <row r="522" spans="2:8" x14ac:dyDescent="0.25">
      <c r="B522" s="491" t="s">
        <v>3532</v>
      </c>
      <c r="C522" s="491" t="s">
        <v>53</v>
      </c>
      <c r="D522" s="491" t="s">
        <v>627</v>
      </c>
      <c r="E522" s="491" t="s">
        <v>3689</v>
      </c>
      <c r="F522" s="491" t="s">
        <v>3669</v>
      </c>
      <c r="G522" s="491">
        <v>0.99999999999225697</v>
      </c>
      <c r="H522" s="491">
        <v>0.99999999999630795</v>
      </c>
    </row>
    <row r="523" spans="2:8" x14ac:dyDescent="0.25">
      <c r="B523" s="491" t="s">
        <v>3532</v>
      </c>
      <c r="C523" s="491" t="s">
        <v>53</v>
      </c>
      <c r="D523" s="491" t="s">
        <v>627</v>
      </c>
      <c r="E523" s="491" t="s">
        <v>125</v>
      </c>
      <c r="F523" s="491" t="s">
        <v>3669</v>
      </c>
      <c r="G523" s="491">
        <v>1</v>
      </c>
      <c r="H523" s="491">
        <v>1</v>
      </c>
    </row>
    <row r="524" spans="2:8" x14ac:dyDescent="0.25">
      <c r="B524" s="491" t="s">
        <v>3532</v>
      </c>
      <c r="C524" s="491" t="s">
        <v>53</v>
      </c>
      <c r="D524" s="491" t="s">
        <v>627</v>
      </c>
      <c r="E524" s="491" t="s">
        <v>3670</v>
      </c>
      <c r="F524" s="491" t="s">
        <v>3669</v>
      </c>
      <c r="G524" s="491">
        <v>0.81416293354610503</v>
      </c>
      <c r="H524" s="491">
        <v>0.87612037897339401</v>
      </c>
    </row>
    <row r="525" spans="2:8" x14ac:dyDescent="0.25">
      <c r="B525" s="491" t="s">
        <v>3532</v>
      </c>
      <c r="C525" s="491" t="s">
        <v>53</v>
      </c>
      <c r="D525" s="491" t="s">
        <v>627</v>
      </c>
      <c r="E525" s="491" t="s">
        <v>785</v>
      </c>
      <c r="F525" s="491" t="s">
        <v>3669</v>
      </c>
      <c r="G525" s="491">
        <v>1</v>
      </c>
      <c r="H525" s="491">
        <v>1</v>
      </c>
    </row>
    <row r="526" spans="2:8" x14ac:dyDescent="0.25">
      <c r="B526" s="491" t="s">
        <v>3532</v>
      </c>
      <c r="C526" s="491" t="s">
        <v>53</v>
      </c>
      <c r="D526" s="491" t="s">
        <v>171</v>
      </c>
      <c r="E526" s="491" t="s">
        <v>122</v>
      </c>
      <c r="F526" s="491" t="s">
        <v>522</v>
      </c>
      <c r="G526" s="491">
        <v>3.8362166643313199E-3</v>
      </c>
      <c r="H526" s="491">
        <v>1.6358516281650499E-3</v>
      </c>
    </row>
    <row r="527" spans="2:8" x14ac:dyDescent="0.25">
      <c r="B527" s="491" t="s">
        <v>3532</v>
      </c>
      <c r="C527" s="491" t="s">
        <v>53</v>
      </c>
      <c r="D527" s="491" t="s">
        <v>171</v>
      </c>
      <c r="E527" s="491" t="s">
        <v>3689</v>
      </c>
      <c r="F527" s="491" t="s">
        <v>522</v>
      </c>
      <c r="G527" s="491">
        <v>0.99992099819029401</v>
      </c>
      <c r="H527" s="491">
        <v>0.99980155853181296</v>
      </c>
    </row>
    <row r="528" spans="2:8" x14ac:dyDescent="0.25">
      <c r="B528" s="491" t="s">
        <v>3532</v>
      </c>
      <c r="C528" s="491" t="s">
        <v>53</v>
      </c>
      <c r="D528" s="491" t="s">
        <v>171</v>
      </c>
      <c r="E528" s="491" t="s">
        <v>125</v>
      </c>
      <c r="F528" s="491" t="s">
        <v>522</v>
      </c>
      <c r="G528" s="491">
        <v>1</v>
      </c>
      <c r="H528" s="491">
        <v>1</v>
      </c>
    </row>
    <row r="529" spans="2:8" x14ac:dyDescent="0.25">
      <c r="B529" s="491" t="s">
        <v>3532</v>
      </c>
      <c r="C529" s="491" t="s">
        <v>53</v>
      </c>
      <c r="D529" s="491" t="s">
        <v>171</v>
      </c>
      <c r="E529" s="491" t="s">
        <v>3670</v>
      </c>
      <c r="F529" s="491" t="s">
        <v>522</v>
      </c>
      <c r="G529" s="491">
        <v>0.83785294692322398</v>
      </c>
      <c r="H529" s="491">
        <v>0.60003395159602801</v>
      </c>
    </row>
    <row r="530" spans="2:8" x14ac:dyDescent="0.25">
      <c r="B530" s="491" t="s">
        <v>3532</v>
      </c>
      <c r="C530" s="491" t="s">
        <v>53</v>
      </c>
      <c r="D530" s="491" t="s">
        <v>171</v>
      </c>
      <c r="E530" s="491" t="s">
        <v>785</v>
      </c>
      <c r="F530" s="491" t="s">
        <v>522</v>
      </c>
      <c r="G530" s="491">
        <v>0.89215705882457896</v>
      </c>
      <c r="H530" s="491">
        <v>0.95970571910541702</v>
      </c>
    </row>
    <row r="531" spans="2:8" x14ac:dyDescent="0.25">
      <c r="B531" s="491" t="s">
        <v>3534</v>
      </c>
      <c r="C531" s="491" t="s">
        <v>53</v>
      </c>
      <c r="D531" s="491" t="s">
        <v>627</v>
      </c>
      <c r="E531" s="491" t="s">
        <v>122</v>
      </c>
      <c r="F531" s="491" t="s">
        <v>3671</v>
      </c>
      <c r="G531" s="491">
        <v>5.7877484325482703E-2</v>
      </c>
      <c r="H531" s="491">
        <v>0.113225223163303</v>
      </c>
    </row>
    <row r="532" spans="2:8" x14ac:dyDescent="0.25">
      <c r="B532" s="491" t="s">
        <v>3534</v>
      </c>
      <c r="C532" s="491" t="s">
        <v>53</v>
      </c>
      <c r="D532" s="491" t="s">
        <v>627</v>
      </c>
      <c r="E532" s="491" t="s">
        <v>3689</v>
      </c>
      <c r="F532" s="491" t="s">
        <v>3671</v>
      </c>
      <c r="G532" s="491">
        <v>0.99999895195882504</v>
      </c>
      <c r="H532" s="491">
        <v>0.99999610501786895</v>
      </c>
    </row>
    <row r="533" spans="2:8" x14ac:dyDescent="0.25">
      <c r="B533" s="491" t="s">
        <v>3534</v>
      </c>
      <c r="C533" s="491" t="s">
        <v>53</v>
      </c>
      <c r="D533" s="491" t="s">
        <v>627</v>
      </c>
      <c r="E533" s="491" t="s">
        <v>125</v>
      </c>
      <c r="F533" s="491" t="s">
        <v>3671</v>
      </c>
      <c r="G533" s="491">
        <v>1</v>
      </c>
      <c r="H533" s="491">
        <v>1</v>
      </c>
    </row>
    <row r="534" spans="2:8" x14ac:dyDescent="0.25">
      <c r="B534" s="491" t="s">
        <v>3534</v>
      </c>
      <c r="C534" s="491" t="s">
        <v>53</v>
      </c>
      <c r="D534" s="491" t="s">
        <v>627</v>
      </c>
      <c r="E534" s="491" t="s">
        <v>3670</v>
      </c>
      <c r="F534" s="491" t="s">
        <v>3671</v>
      </c>
      <c r="G534" s="491">
        <v>0.71321761398805095</v>
      </c>
      <c r="H534" s="491">
        <v>0.70101307602963403</v>
      </c>
    </row>
    <row r="535" spans="2:8" x14ac:dyDescent="0.25">
      <c r="B535" s="491" t="s">
        <v>3534</v>
      </c>
      <c r="C535" s="491" t="s">
        <v>53</v>
      </c>
      <c r="D535" s="491" t="s">
        <v>627</v>
      </c>
      <c r="E535" s="491" t="s">
        <v>785</v>
      </c>
      <c r="F535" s="491" t="s">
        <v>3671</v>
      </c>
      <c r="G535" s="491">
        <v>1</v>
      </c>
      <c r="H535" s="491">
        <v>1</v>
      </c>
    </row>
    <row r="536" spans="2:8" x14ac:dyDescent="0.25">
      <c r="B536" s="491" t="s">
        <v>3534</v>
      </c>
      <c r="C536" s="491" t="s">
        <v>53</v>
      </c>
      <c r="D536" s="491" t="s">
        <v>627</v>
      </c>
      <c r="E536" s="491" t="s">
        <v>122</v>
      </c>
      <c r="F536" s="491" t="s">
        <v>3669</v>
      </c>
      <c r="G536" s="491">
        <v>5.7877484325482703E-2</v>
      </c>
      <c r="H536" s="491">
        <v>0.113225223163303</v>
      </c>
    </row>
    <row r="537" spans="2:8" x14ac:dyDescent="0.25">
      <c r="B537" s="491" t="s">
        <v>3534</v>
      </c>
      <c r="C537" s="491" t="s">
        <v>53</v>
      </c>
      <c r="D537" s="491" t="s">
        <v>627</v>
      </c>
      <c r="E537" s="491" t="s">
        <v>3689</v>
      </c>
      <c r="F537" s="491" t="s">
        <v>3669</v>
      </c>
      <c r="G537" s="491">
        <v>0.99999895195882504</v>
      </c>
      <c r="H537" s="491">
        <v>0.99999610501786895</v>
      </c>
    </row>
    <row r="538" spans="2:8" x14ac:dyDescent="0.25">
      <c r="B538" s="491" t="s">
        <v>3534</v>
      </c>
      <c r="C538" s="491" t="s">
        <v>53</v>
      </c>
      <c r="D538" s="491" t="s">
        <v>627</v>
      </c>
      <c r="E538" s="491" t="s">
        <v>125</v>
      </c>
      <c r="F538" s="491" t="s">
        <v>3669</v>
      </c>
      <c r="G538" s="491">
        <v>1</v>
      </c>
      <c r="H538" s="491">
        <v>1</v>
      </c>
    </row>
    <row r="539" spans="2:8" x14ac:dyDescent="0.25">
      <c r="B539" s="491" t="s">
        <v>3534</v>
      </c>
      <c r="C539" s="491" t="s">
        <v>53</v>
      </c>
      <c r="D539" s="491" t="s">
        <v>627</v>
      </c>
      <c r="E539" s="491" t="s">
        <v>3670</v>
      </c>
      <c r="F539" s="491" t="s">
        <v>3669</v>
      </c>
      <c r="G539" s="491">
        <v>0.71321761398805095</v>
      </c>
      <c r="H539" s="491">
        <v>0.70101307602963403</v>
      </c>
    </row>
    <row r="540" spans="2:8" x14ac:dyDescent="0.25">
      <c r="B540" s="491" t="s">
        <v>3534</v>
      </c>
      <c r="C540" s="491" t="s">
        <v>53</v>
      </c>
      <c r="D540" s="491" t="s">
        <v>627</v>
      </c>
      <c r="E540" s="491" t="s">
        <v>785</v>
      </c>
      <c r="F540" s="491" t="s">
        <v>3669</v>
      </c>
      <c r="G540" s="491">
        <v>1</v>
      </c>
      <c r="H540" s="491">
        <v>1</v>
      </c>
    </row>
    <row r="541" spans="2:8" x14ac:dyDescent="0.25">
      <c r="B541" s="491" t="s">
        <v>3534</v>
      </c>
      <c r="C541" s="491" t="s">
        <v>53</v>
      </c>
      <c r="D541" s="491" t="s">
        <v>171</v>
      </c>
      <c r="E541" s="491" t="s">
        <v>122</v>
      </c>
      <c r="F541" s="491" t="s">
        <v>522</v>
      </c>
      <c r="G541" s="491">
        <v>3.0606736352630001E-3</v>
      </c>
      <c r="H541" s="491">
        <v>2.3676852744734002E-3</v>
      </c>
    </row>
    <row r="542" spans="2:8" x14ac:dyDescent="0.25">
      <c r="B542" s="491" t="s">
        <v>3534</v>
      </c>
      <c r="C542" s="491" t="s">
        <v>53</v>
      </c>
      <c r="D542" s="491" t="s">
        <v>171</v>
      </c>
      <c r="E542" s="491" t="s">
        <v>3689</v>
      </c>
      <c r="F542" s="491" t="s">
        <v>522</v>
      </c>
      <c r="G542" s="491">
        <v>0.99975436002486995</v>
      </c>
      <c r="H542" s="491">
        <v>0.99895644702660003</v>
      </c>
    </row>
    <row r="543" spans="2:8" x14ac:dyDescent="0.25">
      <c r="B543" s="491" t="s">
        <v>3534</v>
      </c>
      <c r="C543" s="491" t="s">
        <v>53</v>
      </c>
      <c r="D543" s="491" t="s">
        <v>171</v>
      </c>
      <c r="E543" s="491" t="s">
        <v>125</v>
      </c>
      <c r="F543" s="491" t="s">
        <v>522</v>
      </c>
      <c r="G543" s="491">
        <v>1</v>
      </c>
      <c r="H543" s="491">
        <v>1</v>
      </c>
    </row>
    <row r="544" spans="2:8" x14ac:dyDescent="0.25">
      <c r="B544" s="491" t="s">
        <v>3534</v>
      </c>
      <c r="C544" s="491" t="s">
        <v>53</v>
      </c>
      <c r="D544" s="491" t="s">
        <v>171</v>
      </c>
      <c r="E544" s="491" t="s">
        <v>3670</v>
      </c>
      <c r="F544" s="491" t="s">
        <v>522</v>
      </c>
      <c r="G544" s="491">
        <v>0.44021701512078298</v>
      </c>
      <c r="H544" s="491">
        <v>0.24067753843992201</v>
      </c>
    </row>
    <row r="545" spans="2:8" x14ac:dyDescent="0.25">
      <c r="B545" s="491" t="s">
        <v>3534</v>
      </c>
      <c r="C545" s="491" t="s">
        <v>53</v>
      </c>
      <c r="D545" s="491" t="s">
        <v>171</v>
      </c>
      <c r="E545" s="491" t="s">
        <v>785</v>
      </c>
      <c r="F545" s="491" t="s">
        <v>522</v>
      </c>
      <c r="G545" s="491">
        <v>0.93700735994626405</v>
      </c>
      <c r="H545" s="491">
        <v>0.97829587157322895</v>
      </c>
    </row>
    <row r="546" spans="2:8" x14ac:dyDescent="0.25">
      <c r="B546" s="491" t="s">
        <v>3536</v>
      </c>
      <c r="C546" s="491" t="s">
        <v>53</v>
      </c>
      <c r="D546" s="491" t="s">
        <v>627</v>
      </c>
      <c r="E546" s="491" t="s">
        <v>122</v>
      </c>
      <c r="F546" s="491" t="s">
        <v>3671</v>
      </c>
      <c r="G546" s="491">
        <v>5.56114496170226E-2</v>
      </c>
      <c r="H546" s="491">
        <v>9.9519231021711702E-2</v>
      </c>
    </row>
    <row r="547" spans="2:8" x14ac:dyDescent="0.25">
      <c r="B547" s="491" t="s">
        <v>3536</v>
      </c>
      <c r="C547" s="491" t="s">
        <v>53</v>
      </c>
      <c r="D547" s="491" t="s">
        <v>627</v>
      </c>
      <c r="E547" s="491" t="s">
        <v>3689</v>
      </c>
      <c r="F547" s="491" t="s">
        <v>3671</v>
      </c>
      <c r="G547" s="491">
        <v>0.99991337309216299</v>
      </c>
      <c r="H547" s="491">
        <v>0.99989315627945496</v>
      </c>
    </row>
    <row r="548" spans="2:8" x14ac:dyDescent="0.25">
      <c r="B548" s="491" t="s">
        <v>3536</v>
      </c>
      <c r="C548" s="491" t="s">
        <v>53</v>
      </c>
      <c r="D548" s="491" t="s">
        <v>627</v>
      </c>
      <c r="E548" s="491" t="s">
        <v>125</v>
      </c>
      <c r="F548" s="491" t="s">
        <v>3671</v>
      </c>
      <c r="G548" s="491">
        <v>1</v>
      </c>
      <c r="H548" s="491">
        <v>1</v>
      </c>
    </row>
    <row r="549" spans="2:8" x14ac:dyDescent="0.25">
      <c r="B549" s="491" t="s">
        <v>3536</v>
      </c>
      <c r="C549" s="491" t="s">
        <v>53</v>
      </c>
      <c r="D549" s="491" t="s">
        <v>627</v>
      </c>
      <c r="E549" s="491" t="s">
        <v>3670</v>
      </c>
      <c r="F549" s="491" t="s">
        <v>3671</v>
      </c>
      <c r="G549" s="491">
        <v>0.60270143821321698</v>
      </c>
      <c r="H549" s="491">
        <v>0.65325029591384298</v>
      </c>
    </row>
    <row r="550" spans="2:8" x14ac:dyDescent="0.25">
      <c r="B550" s="491" t="s">
        <v>3536</v>
      </c>
      <c r="C550" s="491" t="s">
        <v>53</v>
      </c>
      <c r="D550" s="491" t="s">
        <v>627</v>
      </c>
      <c r="E550" s="491" t="s">
        <v>785</v>
      </c>
      <c r="F550" s="491" t="s">
        <v>3671</v>
      </c>
      <c r="G550" s="491">
        <v>1</v>
      </c>
      <c r="H550" s="491">
        <v>1</v>
      </c>
    </row>
    <row r="551" spans="2:8" x14ac:dyDescent="0.25">
      <c r="B551" s="491" t="s">
        <v>3536</v>
      </c>
      <c r="C551" s="491" t="s">
        <v>53</v>
      </c>
      <c r="D551" s="491" t="s">
        <v>627</v>
      </c>
      <c r="E551" s="491" t="s">
        <v>122</v>
      </c>
      <c r="F551" s="491" t="s">
        <v>3669</v>
      </c>
      <c r="G551" s="491">
        <v>5.56114496170226E-2</v>
      </c>
      <c r="H551" s="491">
        <v>9.9519231021711799E-2</v>
      </c>
    </row>
    <row r="552" spans="2:8" x14ac:dyDescent="0.25">
      <c r="B552" s="491" t="s">
        <v>3536</v>
      </c>
      <c r="C552" s="491" t="s">
        <v>53</v>
      </c>
      <c r="D552" s="491" t="s">
        <v>627</v>
      </c>
      <c r="E552" s="491" t="s">
        <v>3689</v>
      </c>
      <c r="F552" s="491" t="s">
        <v>3669</v>
      </c>
      <c r="G552" s="491">
        <v>0.99991337309216299</v>
      </c>
      <c r="H552" s="491">
        <v>0.99989315627945496</v>
      </c>
    </row>
    <row r="553" spans="2:8" x14ac:dyDescent="0.25">
      <c r="B553" s="491" t="s">
        <v>3536</v>
      </c>
      <c r="C553" s="491" t="s">
        <v>53</v>
      </c>
      <c r="D553" s="491" t="s">
        <v>627</v>
      </c>
      <c r="E553" s="491" t="s">
        <v>125</v>
      </c>
      <c r="F553" s="491" t="s">
        <v>3669</v>
      </c>
      <c r="G553" s="491">
        <v>1</v>
      </c>
      <c r="H553" s="491">
        <v>1</v>
      </c>
    </row>
    <row r="554" spans="2:8" x14ac:dyDescent="0.25">
      <c r="B554" s="491" t="s">
        <v>3536</v>
      </c>
      <c r="C554" s="491" t="s">
        <v>53</v>
      </c>
      <c r="D554" s="491" t="s">
        <v>627</v>
      </c>
      <c r="E554" s="491" t="s">
        <v>3670</v>
      </c>
      <c r="F554" s="491" t="s">
        <v>3669</v>
      </c>
      <c r="G554" s="491">
        <v>0.60270143821321698</v>
      </c>
      <c r="H554" s="491">
        <v>0.65325029591384298</v>
      </c>
    </row>
    <row r="555" spans="2:8" x14ac:dyDescent="0.25">
      <c r="B555" s="491" t="s">
        <v>3536</v>
      </c>
      <c r="C555" s="491" t="s">
        <v>53</v>
      </c>
      <c r="D555" s="491" t="s">
        <v>627</v>
      </c>
      <c r="E555" s="491" t="s">
        <v>785</v>
      </c>
      <c r="F555" s="491" t="s">
        <v>3669</v>
      </c>
      <c r="G555" s="491">
        <v>1</v>
      </c>
      <c r="H555" s="491">
        <v>1</v>
      </c>
    </row>
    <row r="556" spans="2:8" x14ac:dyDescent="0.25">
      <c r="B556" s="491" t="s">
        <v>3536</v>
      </c>
      <c r="C556" s="491" t="s">
        <v>53</v>
      </c>
      <c r="D556" s="491" t="s">
        <v>171</v>
      </c>
      <c r="E556" s="491" t="s">
        <v>122</v>
      </c>
      <c r="F556" s="491" t="s">
        <v>522</v>
      </c>
      <c r="G556" s="491">
        <v>4.96341217100518E-3</v>
      </c>
      <c r="H556" s="491">
        <v>5.6399374019683998E-3</v>
      </c>
    </row>
    <row r="557" spans="2:8" x14ac:dyDescent="0.25">
      <c r="B557" s="491" t="s">
        <v>3536</v>
      </c>
      <c r="C557" s="491" t="s">
        <v>53</v>
      </c>
      <c r="D557" s="491" t="s">
        <v>171</v>
      </c>
      <c r="E557" s="491" t="s">
        <v>3689</v>
      </c>
      <c r="F557" s="491" t="s">
        <v>522</v>
      </c>
      <c r="G557" s="491">
        <v>0.99996279216888695</v>
      </c>
      <c r="H557" s="491">
        <v>0.99997676722739404</v>
      </c>
    </row>
    <row r="558" spans="2:8" x14ac:dyDescent="0.25">
      <c r="B558" s="491" t="s">
        <v>3536</v>
      </c>
      <c r="C558" s="491" t="s">
        <v>53</v>
      </c>
      <c r="D558" s="491" t="s">
        <v>171</v>
      </c>
      <c r="E558" s="491" t="s">
        <v>125</v>
      </c>
      <c r="F558" s="491" t="s">
        <v>522</v>
      </c>
      <c r="G558" s="491">
        <v>1</v>
      </c>
      <c r="H558" s="491">
        <v>1</v>
      </c>
    </row>
    <row r="559" spans="2:8" x14ac:dyDescent="0.25">
      <c r="B559" s="491" t="s">
        <v>3536</v>
      </c>
      <c r="C559" s="491" t="s">
        <v>53</v>
      </c>
      <c r="D559" s="491" t="s">
        <v>171</v>
      </c>
      <c r="E559" s="491" t="s">
        <v>3670</v>
      </c>
      <c r="F559" s="491" t="s">
        <v>522</v>
      </c>
      <c r="G559" s="491">
        <v>0.432529351719317</v>
      </c>
      <c r="H559" s="491">
        <v>0.263342461218802</v>
      </c>
    </row>
    <row r="560" spans="2:8" x14ac:dyDescent="0.25">
      <c r="B560" s="491" t="s">
        <v>3536</v>
      </c>
      <c r="C560" s="491" t="s">
        <v>53</v>
      </c>
      <c r="D560" s="491" t="s">
        <v>171</v>
      </c>
      <c r="E560" s="491" t="s">
        <v>785</v>
      </c>
      <c r="F560" s="491" t="s">
        <v>522</v>
      </c>
      <c r="G560" s="491">
        <v>0.72980224300868102</v>
      </c>
      <c r="H560" s="491">
        <v>0.85850201613625698</v>
      </c>
    </row>
    <row r="561" spans="2:8" x14ac:dyDescent="0.25">
      <c r="B561" s="491" t="s">
        <v>3538</v>
      </c>
      <c r="C561" s="491" t="s">
        <v>53</v>
      </c>
      <c r="D561" s="491" t="s">
        <v>627</v>
      </c>
      <c r="E561" s="491" t="s">
        <v>122</v>
      </c>
      <c r="F561" s="491" t="s">
        <v>3671</v>
      </c>
      <c r="G561" s="491">
        <v>6.6505067595431594E-2</v>
      </c>
      <c r="H561" s="491">
        <v>0.13224922424732699</v>
      </c>
    </row>
    <row r="562" spans="2:8" x14ac:dyDescent="0.25">
      <c r="B562" s="491" t="s">
        <v>3538</v>
      </c>
      <c r="C562" s="491" t="s">
        <v>53</v>
      </c>
      <c r="D562" s="491" t="s">
        <v>627</v>
      </c>
      <c r="E562" s="491" t="s">
        <v>3689</v>
      </c>
      <c r="F562" s="491" t="s">
        <v>3671</v>
      </c>
      <c r="G562" s="491">
        <v>0.99999916434080605</v>
      </c>
      <c r="H562" s="491">
        <v>0.999997006853377</v>
      </c>
    </row>
    <row r="563" spans="2:8" x14ac:dyDescent="0.25">
      <c r="B563" s="491" t="s">
        <v>3538</v>
      </c>
      <c r="C563" s="491" t="s">
        <v>53</v>
      </c>
      <c r="D563" s="491" t="s">
        <v>627</v>
      </c>
      <c r="E563" s="491" t="s">
        <v>125</v>
      </c>
      <c r="F563" s="491" t="s">
        <v>3671</v>
      </c>
      <c r="G563" s="491">
        <v>1</v>
      </c>
      <c r="H563" s="491">
        <v>1</v>
      </c>
    </row>
    <row r="564" spans="2:8" x14ac:dyDescent="0.25">
      <c r="B564" s="491" t="s">
        <v>3538</v>
      </c>
      <c r="C564" s="491" t="s">
        <v>53</v>
      </c>
      <c r="D564" s="491" t="s">
        <v>627</v>
      </c>
      <c r="E564" s="491" t="s">
        <v>3670</v>
      </c>
      <c r="F564" s="491" t="s">
        <v>3671</v>
      </c>
      <c r="G564" s="491">
        <v>0.75593584892919496</v>
      </c>
      <c r="H564" s="491">
        <v>0.74920404481511105</v>
      </c>
    </row>
    <row r="565" spans="2:8" x14ac:dyDescent="0.25">
      <c r="B565" s="491" t="s">
        <v>3538</v>
      </c>
      <c r="C565" s="491" t="s">
        <v>53</v>
      </c>
      <c r="D565" s="491" t="s">
        <v>627</v>
      </c>
      <c r="E565" s="491" t="s">
        <v>785</v>
      </c>
      <c r="F565" s="491" t="s">
        <v>3671</v>
      </c>
      <c r="G565" s="491">
        <v>1</v>
      </c>
      <c r="H565" s="491">
        <v>1</v>
      </c>
    </row>
    <row r="566" spans="2:8" x14ac:dyDescent="0.25">
      <c r="B566" s="491" t="s">
        <v>3538</v>
      </c>
      <c r="C566" s="491" t="s">
        <v>53</v>
      </c>
      <c r="D566" s="491" t="s">
        <v>627</v>
      </c>
      <c r="E566" s="491" t="s">
        <v>122</v>
      </c>
      <c r="F566" s="491" t="s">
        <v>3669</v>
      </c>
      <c r="G566" s="491">
        <v>6.6505067595431594E-2</v>
      </c>
      <c r="H566" s="491">
        <v>0.13224922424732699</v>
      </c>
    </row>
    <row r="567" spans="2:8" x14ac:dyDescent="0.25">
      <c r="B567" s="491" t="s">
        <v>3538</v>
      </c>
      <c r="C567" s="491" t="s">
        <v>53</v>
      </c>
      <c r="D567" s="491" t="s">
        <v>627</v>
      </c>
      <c r="E567" s="491" t="s">
        <v>3689</v>
      </c>
      <c r="F567" s="491" t="s">
        <v>3669</v>
      </c>
      <c r="G567" s="491">
        <v>0.99999916434080605</v>
      </c>
      <c r="H567" s="491">
        <v>0.999997006853378</v>
      </c>
    </row>
    <row r="568" spans="2:8" x14ac:dyDescent="0.25">
      <c r="B568" s="491" t="s">
        <v>3538</v>
      </c>
      <c r="C568" s="491" t="s">
        <v>53</v>
      </c>
      <c r="D568" s="491" t="s">
        <v>627</v>
      </c>
      <c r="E568" s="491" t="s">
        <v>125</v>
      </c>
      <c r="F568" s="491" t="s">
        <v>3669</v>
      </c>
      <c r="G568" s="491">
        <v>1</v>
      </c>
      <c r="H568" s="491">
        <v>1</v>
      </c>
    </row>
    <row r="569" spans="2:8" x14ac:dyDescent="0.25">
      <c r="B569" s="491" t="s">
        <v>3538</v>
      </c>
      <c r="C569" s="491" t="s">
        <v>53</v>
      </c>
      <c r="D569" s="491" t="s">
        <v>627</v>
      </c>
      <c r="E569" s="491" t="s">
        <v>3670</v>
      </c>
      <c r="F569" s="491" t="s">
        <v>3669</v>
      </c>
      <c r="G569" s="491">
        <v>0.75593584892919496</v>
      </c>
      <c r="H569" s="491">
        <v>0.74920404481511105</v>
      </c>
    </row>
    <row r="570" spans="2:8" x14ac:dyDescent="0.25">
      <c r="B570" s="491" t="s">
        <v>3538</v>
      </c>
      <c r="C570" s="491" t="s">
        <v>53</v>
      </c>
      <c r="D570" s="491" t="s">
        <v>627</v>
      </c>
      <c r="E570" s="491" t="s">
        <v>785</v>
      </c>
      <c r="F570" s="491" t="s">
        <v>3669</v>
      </c>
      <c r="G570" s="491">
        <v>1</v>
      </c>
      <c r="H570" s="491">
        <v>1</v>
      </c>
    </row>
    <row r="571" spans="2:8" x14ac:dyDescent="0.25">
      <c r="B571" s="491" t="s">
        <v>3538</v>
      </c>
      <c r="C571" s="491" t="s">
        <v>53</v>
      </c>
      <c r="D571" s="491" t="s">
        <v>171</v>
      </c>
      <c r="E571" s="491" t="s">
        <v>122</v>
      </c>
      <c r="F571" s="491" t="s">
        <v>522</v>
      </c>
      <c r="G571" s="491">
        <v>4.0331622823496296E-3</v>
      </c>
      <c r="H571" s="491">
        <v>2.9876666958034898E-3</v>
      </c>
    </row>
    <row r="572" spans="2:8" x14ac:dyDescent="0.25">
      <c r="B572" s="491" t="s">
        <v>3538</v>
      </c>
      <c r="C572" s="491" t="s">
        <v>53</v>
      </c>
      <c r="D572" s="491" t="s">
        <v>171</v>
      </c>
      <c r="E572" s="491" t="s">
        <v>3689</v>
      </c>
      <c r="F572" s="491" t="s">
        <v>522</v>
      </c>
      <c r="G572" s="491">
        <v>0.99987851093163804</v>
      </c>
      <c r="H572" s="491">
        <v>0.99953708438572397</v>
      </c>
    </row>
    <row r="573" spans="2:8" x14ac:dyDescent="0.25">
      <c r="B573" s="491" t="s">
        <v>3538</v>
      </c>
      <c r="C573" s="491" t="s">
        <v>53</v>
      </c>
      <c r="D573" s="491" t="s">
        <v>171</v>
      </c>
      <c r="E573" s="491" t="s">
        <v>125</v>
      </c>
      <c r="F573" s="491" t="s">
        <v>522</v>
      </c>
      <c r="G573" s="491">
        <v>1</v>
      </c>
      <c r="H573" s="491">
        <v>1</v>
      </c>
    </row>
    <row r="574" spans="2:8" x14ac:dyDescent="0.25">
      <c r="B574" s="491" t="s">
        <v>3538</v>
      </c>
      <c r="C574" s="491" t="s">
        <v>53</v>
      </c>
      <c r="D574" s="491" t="s">
        <v>171</v>
      </c>
      <c r="E574" s="491" t="s">
        <v>3670</v>
      </c>
      <c r="F574" s="491" t="s">
        <v>522</v>
      </c>
      <c r="G574" s="491">
        <v>0.49321229538066302</v>
      </c>
      <c r="H574" s="491">
        <v>0.27313734672983198</v>
      </c>
    </row>
    <row r="575" spans="2:8" x14ac:dyDescent="0.25">
      <c r="B575" s="491" t="s">
        <v>3538</v>
      </c>
      <c r="C575" s="491" t="s">
        <v>53</v>
      </c>
      <c r="D575" s="491" t="s">
        <v>171</v>
      </c>
      <c r="E575" s="491" t="s">
        <v>785</v>
      </c>
      <c r="F575" s="491" t="s">
        <v>522</v>
      </c>
      <c r="G575" s="491">
        <v>0.94964746926518395</v>
      </c>
      <c r="H575" s="491">
        <v>0.98216731653557898</v>
      </c>
    </row>
    <row r="576" spans="2:8" x14ac:dyDescent="0.25">
      <c r="B576" s="491" t="s">
        <v>3540</v>
      </c>
      <c r="C576" s="491" t="s">
        <v>53</v>
      </c>
      <c r="D576" s="491" t="s">
        <v>627</v>
      </c>
      <c r="E576" s="491" t="s">
        <v>122</v>
      </c>
      <c r="F576" s="491" t="s">
        <v>3671</v>
      </c>
      <c r="G576" s="491">
        <v>6.4975002086756106E-2</v>
      </c>
      <c r="H576" s="491">
        <v>5.7727766545145602E-2</v>
      </c>
    </row>
    <row r="577" spans="2:8" x14ac:dyDescent="0.25">
      <c r="B577" s="491" t="s">
        <v>3540</v>
      </c>
      <c r="C577" s="491" t="s">
        <v>53</v>
      </c>
      <c r="D577" s="491" t="s">
        <v>627</v>
      </c>
      <c r="E577" s="491" t="s">
        <v>3689</v>
      </c>
      <c r="F577" s="491" t="s">
        <v>3671</v>
      </c>
      <c r="G577" s="491">
        <v>0.99977109761518201</v>
      </c>
      <c r="H577" s="491">
        <v>0.99961757333288004</v>
      </c>
    </row>
    <row r="578" spans="2:8" x14ac:dyDescent="0.25">
      <c r="B578" s="491" t="s">
        <v>3540</v>
      </c>
      <c r="C578" s="491" t="s">
        <v>53</v>
      </c>
      <c r="D578" s="491" t="s">
        <v>627</v>
      </c>
      <c r="E578" s="491" t="s">
        <v>125</v>
      </c>
      <c r="F578" s="491" t="s">
        <v>3671</v>
      </c>
      <c r="G578" s="491">
        <v>1</v>
      </c>
      <c r="H578" s="491">
        <v>1</v>
      </c>
    </row>
    <row r="579" spans="2:8" x14ac:dyDescent="0.25">
      <c r="B579" s="491" t="s">
        <v>3540</v>
      </c>
      <c r="C579" s="491" t="s">
        <v>53</v>
      </c>
      <c r="D579" s="491" t="s">
        <v>627</v>
      </c>
      <c r="E579" s="491" t="s">
        <v>3670</v>
      </c>
      <c r="F579" s="491" t="s">
        <v>3671</v>
      </c>
      <c r="G579" s="491">
        <v>0.66614625302040797</v>
      </c>
      <c r="H579" s="491">
        <v>0.57809960856005504</v>
      </c>
    </row>
    <row r="580" spans="2:8" x14ac:dyDescent="0.25">
      <c r="B580" s="491" t="s">
        <v>3540</v>
      </c>
      <c r="C580" s="491" t="s">
        <v>53</v>
      </c>
      <c r="D580" s="491" t="s">
        <v>627</v>
      </c>
      <c r="E580" s="491" t="s">
        <v>785</v>
      </c>
      <c r="F580" s="491" t="s">
        <v>3671</v>
      </c>
      <c r="G580" s="491">
        <v>1</v>
      </c>
      <c r="H580" s="491">
        <v>1</v>
      </c>
    </row>
    <row r="581" spans="2:8" x14ac:dyDescent="0.25">
      <c r="B581" s="491" t="s">
        <v>3540</v>
      </c>
      <c r="C581" s="491" t="s">
        <v>53</v>
      </c>
      <c r="D581" s="491" t="s">
        <v>627</v>
      </c>
      <c r="E581" s="491" t="s">
        <v>122</v>
      </c>
      <c r="F581" s="491" t="s">
        <v>3669</v>
      </c>
      <c r="G581" s="491">
        <v>6.4975002086756106E-2</v>
      </c>
      <c r="H581" s="491">
        <v>5.7727766545145602E-2</v>
      </c>
    </row>
    <row r="582" spans="2:8" x14ac:dyDescent="0.25">
      <c r="B582" s="491" t="s">
        <v>3540</v>
      </c>
      <c r="C582" s="491" t="s">
        <v>53</v>
      </c>
      <c r="D582" s="491" t="s">
        <v>627</v>
      </c>
      <c r="E582" s="491" t="s">
        <v>3689</v>
      </c>
      <c r="F582" s="491" t="s">
        <v>3669</v>
      </c>
      <c r="G582" s="491">
        <v>0.99977109761518201</v>
      </c>
      <c r="H582" s="491">
        <v>0.99961757333288004</v>
      </c>
    </row>
    <row r="583" spans="2:8" x14ac:dyDescent="0.25">
      <c r="B583" s="491" t="s">
        <v>3540</v>
      </c>
      <c r="C583" s="491" t="s">
        <v>53</v>
      </c>
      <c r="D583" s="491" t="s">
        <v>627</v>
      </c>
      <c r="E583" s="491" t="s">
        <v>125</v>
      </c>
      <c r="F583" s="491" t="s">
        <v>3669</v>
      </c>
      <c r="G583" s="491">
        <v>1</v>
      </c>
      <c r="H583" s="491">
        <v>1</v>
      </c>
    </row>
    <row r="584" spans="2:8" x14ac:dyDescent="0.25">
      <c r="B584" s="491" t="s">
        <v>3540</v>
      </c>
      <c r="C584" s="491" t="s">
        <v>53</v>
      </c>
      <c r="D584" s="491" t="s">
        <v>627</v>
      </c>
      <c r="E584" s="491" t="s">
        <v>3670</v>
      </c>
      <c r="F584" s="491" t="s">
        <v>3669</v>
      </c>
      <c r="G584" s="491">
        <v>0.66614625302040797</v>
      </c>
      <c r="H584" s="491">
        <v>0.57809960856005604</v>
      </c>
    </row>
    <row r="585" spans="2:8" x14ac:dyDescent="0.25">
      <c r="B585" s="491" t="s">
        <v>3540</v>
      </c>
      <c r="C585" s="491" t="s">
        <v>53</v>
      </c>
      <c r="D585" s="491" t="s">
        <v>627</v>
      </c>
      <c r="E585" s="491" t="s">
        <v>785</v>
      </c>
      <c r="F585" s="491" t="s">
        <v>3669</v>
      </c>
      <c r="G585" s="491">
        <v>1</v>
      </c>
      <c r="H585" s="491">
        <v>1</v>
      </c>
    </row>
    <row r="586" spans="2:8" x14ac:dyDescent="0.25">
      <c r="B586" s="491" t="s">
        <v>3540</v>
      </c>
      <c r="C586" s="491" t="s">
        <v>53</v>
      </c>
      <c r="D586" s="491" t="s">
        <v>171</v>
      </c>
      <c r="E586" s="491" t="s">
        <v>122</v>
      </c>
      <c r="F586" s="491" t="s">
        <v>522</v>
      </c>
      <c r="G586" s="491">
        <v>7.3454445927913E-3</v>
      </c>
      <c r="H586" s="491">
        <v>6.0096208267894297E-3</v>
      </c>
    </row>
    <row r="587" spans="2:8" x14ac:dyDescent="0.25">
      <c r="B587" s="491" t="s">
        <v>3540</v>
      </c>
      <c r="C587" s="491" t="s">
        <v>53</v>
      </c>
      <c r="D587" s="491" t="s">
        <v>171</v>
      </c>
      <c r="E587" s="491" t="s">
        <v>3689</v>
      </c>
      <c r="F587" s="491" t="s">
        <v>522</v>
      </c>
      <c r="G587" s="491">
        <v>0.99913477667635098</v>
      </c>
      <c r="H587" s="491">
        <v>0.99976423668248704</v>
      </c>
    </row>
    <row r="588" spans="2:8" x14ac:dyDescent="0.25">
      <c r="B588" s="491" t="s">
        <v>3540</v>
      </c>
      <c r="C588" s="491" t="s">
        <v>53</v>
      </c>
      <c r="D588" s="491" t="s">
        <v>171</v>
      </c>
      <c r="E588" s="491" t="s">
        <v>125</v>
      </c>
      <c r="F588" s="491" t="s">
        <v>522</v>
      </c>
      <c r="G588" s="491">
        <v>1</v>
      </c>
      <c r="H588" s="491">
        <v>1</v>
      </c>
    </row>
    <row r="589" spans="2:8" x14ac:dyDescent="0.25">
      <c r="B589" s="491" t="s">
        <v>3540</v>
      </c>
      <c r="C589" s="491" t="s">
        <v>53</v>
      </c>
      <c r="D589" s="491" t="s">
        <v>171</v>
      </c>
      <c r="E589" s="491" t="s">
        <v>3670</v>
      </c>
      <c r="F589" s="491" t="s">
        <v>522</v>
      </c>
      <c r="G589" s="491">
        <v>0.45871333019947802</v>
      </c>
      <c r="H589" s="491">
        <v>0.26920229756150199</v>
      </c>
    </row>
    <row r="590" spans="2:8" x14ac:dyDescent="0.25">
      <c r="B590" s="491" t="s">
        <v>3540</v>
      </c>
      <c r="C590" s="491" t="s">
        <v>53</v>
      </c>
      <c r="D590" s="491" t="s">
        <v>171</v>
      </c>
      <c r="E590" s="491" t="s">
        <v>785</v>
      </c>
      <c r="F590" s="491" t="s">
        <v>522</v>
      </c>
      <c r="G590" s="491">
        <v>0.71069213017958399</v>
      </c>
      <c r="H590" s="491">
        <v>0.89115917054735605</v>
      </c>
    </row>
    <row r="591" spans="2:8" x14ac:dyDescent="0.25">
      <c r="B591" s="491" t="s">
        <v>3542</v>
      </c>
      <c r="C591" s="491" t="s">
        <v>53</v>
      </c>
      <c r="D591" s="491" t="s">
        <v>627</v>
      </c>
      <c r="E591" s="491" t="s">
        <v>122</v>
      </c>
      <c r="F591" s="491" t="s">
        <v>3671</v>
      </c>
      <c r="G591" s="491">
        <v>8.4963508692232598E-2</v>
      </c>
      <c r="H591" s="491">
        <v>0.103129319263147</v>
      </c>
    </row>
    <row r="592" spans="2:8" x14ac:dyDescent="0.25">
      <c r="B592" s="491" t="s">
        <v>3542</v>
      </c>
      <c r="C592" s="491" t="s">
        <v>53</v>
      </c>
      <c r="D592" s="491" t="s">
        <v>627</v>
      </c>
      <c r="E592" s="491" t="s">
        <v>3689</v>
      </c>
      <c r="F592" s="491" t="s">
        <v>3671</v>
      </c>
      <c r="G592" s="491">
        <v>0.999989864312542</v>
      </c>
      <c r="H592" s="491">
        <v>0.99998269561324205</v>
      </c>
    </row>
    <row r="593" spans="2:8" x14ac:dyDescent="0.25">
      <c r="B593" s="491" t="s">
        <v>3542</v>
      </c>
      <c r="C593" s="491" t="s">
        <v>53</v>
      </c>
      <c r="D593" s="491" t="s">
        <v>627</v>
      </c>
      <c r="E593" s="491" t="s">
        <v>125</v>
      </c>
      <c r="F593" s="491" t="s">
        <v>3671</v>
      </c>
      <c r="G593" s="491">
        <v>1</v>
      </c>
      <c r="H593" s="491">
        <v>1</v>
      </c>
    </row>
    <row r="594" spans="2:8" x14ac:dyDescent="0.25">
      <c r="B594" s="491" t="s">
        <v>3542</v>
      </c>
      <c r="C594" s="491" t="s">
        <v>53</v>
      </c>
      <c r="D594" s="491" t="s">
        <v>627</v>
      </c>
      <c r="E594" s="491" t="s">
        <v>3670</v>
      </c>
      <c r="F594" s="491" t="s">
        <v>3671</v>
      </c>
      <c r="G594" s="491">
        <v>0.81862470490683203</v>
      </c>
      <c r="H594" s="491">
        <v>0.745280999925791</v>
      </c>
    </row>
    <row r="595" spans="2:8" x14ac:dyDescent="0.25">
      <c r="B595" s="491" t="s">
        <v>3542</v>
      </c>
      <c r="C595" s="491" t="s">
        <v>53</v>
      </c>
      <c r="D595" s="491" t="s">
        <v>627</v>
      </c>
      <c r="E595" s="491" t="s">
        <v>785</v>
      </c>
      <c r="F595" s="491" t="s">
        <v>3671</v>
      </c>
      <c r="G595" s="491">
        <v>1</v>
      </c>
      <c r="H595" s="491">
        <v>1</v>
      </c>
    </row>
    <row r="596" spans="2:8" x14ac:dyDescent="0.25">
      <c r="B596" s="491" t="s">
        <v>3542</v>
      </c>
      <c r="C596" s="491" t="s">
        <v>53</v>
      </c>
      <c r="D596" s="491" t="s">
        <v>627</v>
      </c>
      <c r="E596" s="491" t="s">
        <v>122</v>
      </c>
      <c r="F596" s="491" t="s">
        <v>3669</v>
      </c>
      <c r="G596" s="491">
        <v>8.4963508692232598E-2</v>
      </c>
      <c r="H596" s="491">
        <v>0.103129319263147</v>
      </c>
    </row>
    <row r="597" spans="2:8" x14ac:dyDescent="0.25">
      <c r="B597" s="491" t="s">
        <v>3542</v>
      </c>
      <c r="C597" s="491" t="s">
        <v>53</v>
      </c>
      <c r="D597" s="491" t="s">
        <v>627</v>
      </c>
      <c r="E597" s="491" t="s">
        <v>3689</v>
      </c>
      <c r="F597" s="491" t="s">
        <v>3669</v>
      </c>
      <c r="G597" s="491">
        <v>0.999989864312542</v>
      </c>
      <c r="H597" s="491">
        <v>0.99998269561324205</v>
      </c>
    </row>
    <row r="598" spans="2:8" x14ac:dyDescent="0.25">
      <c r="B598" s="491" t="s">
        <v>3542</v>
      </c>
      <c r="C598" s="491" t="s">
        <v>53</v>
      </c>
      <c r="D598" s="491" t="s">
        <v>627</v>
      </c>
      <c r="E598" s="491" t="s">
        <v>125</v>
      </c>
      <c r="F598" s="491" t="s">
        <v>3669</v>
      </c>
      <c r="G598" s="491">
        <v>1</v>
      </c>
      <c r="H598" s="491">
        <v>1</v>
      </c>
    </row>
    <row r="599" spans="2:8" x14ac:dyDescent="0.25">
      <c r="B599" s="491" t="s">
        <v>3542</v>
      </c>
      <c r="C599" s="491" t="s">
        <v>53</v>
      </c>
      <c r="D599" s="491" t="s">
        <v>627</v>
      </c>
      <c r="E599" s="491" t="s">
        <v>3670</v>
      </c>
      <c r="F599" s="491" t="s">
        <v>3669</v>
      </c>
      <c r="G599" s="491">
        <v>0.81862470490683203</v>
      </c>
      <c r="H599" s="491">
        <v>0.745280999925791</v>
      </c>
    </row>
    <row r="600" spans="2:8" x14ac:dyDescent="0.25">
      <c r="B600" s="491" t="s">
        <v>3542</v>
      </c>
      <c r="C600" s="491" t="s">
        <v>53</v>
      </c>
      <c r="D600" s="491" t="s">
        <v>627</v>
      </c>
      <c r="E600" s="491" t="s">
        <v>785</v>
      </c>
      <c r="F600" s="491" t="s">
        <v>3669</v>
      </c>
      <c r="G600" s="491">
        <v>1</v>
      </c>
      <c r="H600" s="491">
        <v>1</v>
      </c>
    </row>
    <row r="601" spans="2:8" x14ac:dyDescent="0.25">
      <c r="B601" s="491" t="s">
        <v>3542</v>
      </c>
      <c r="C601" s="491" t="s">
        <v>53</v>
      </c>
      <c r="D601" s="491" t="s">
        <v>171</v>
      </c>
      <c r="E601" s="491" t="s">
        <v>122</v>
      </c>
      <c r="F601" s="491" t="s">
        <v>522</v>
      </c>
      <c r="G601" s="491">
        <v>1.27597695099998E-2</v>
      </c>
      <c r="H601" s="491">
        <v>6.4221098468167596E-3</v>
      </c>
    </row>
    <row r="602" spans="2:8" x14ac:dyDescent="0.25">
      <c r="B602" s="491" t="s">
        <v>3542</v>
      </c>
      <c r="C602" s="491" t="s">
        <v>53</v>
      </c>
      <c r="D602" s="491" t="s">
        <v>171</v>
      </c>
      <c r="E602" s="491" t="s">
        <v>3689</v>
      </c>
      <c r="F602" s="491" t="s">
        <v>522</v>
      </c>
      <c r="G602" s="491">
        <v>0.999998431712254</v>
      </c>
      <c r="H602" s="491">
        <v>0.99999919811981297</v>
      </c>
    </row>
    <row r="603" spans="2:8" x14ac:dyDescent="0.25">
      <c r="B603" s="491" t="s">
        <v>3542</v>
      </c>
      <c r="C603" s="491" t="s">
        <v>53</v>
      </c>
      <c r="D603" s="491" t="s">
        <v>171</v>
      </c>
      <c r="E603" s="491" t="s">
        <v>125</v>
      </c>
      <c r="F603" s="491" t="s">
        <v>522</v>
      </c>
      <c r="G603" s="491">
        <v>1</v>
      </c>
      <c r="H603" s="491">
        <v>1</v>
      </c>
    </row>
    <row r="604" spans="2:8" x14ac:dyDescent="0.25">
      <c r="B604" s="491" t="s">
        <v>3542</v>
      </c>
      <c r="C604" s="491" t="s">
        <v>53</v>
      </c>
      <c r="D604" s="491" t="s">
        <v>171</v>
      </c>
      <c r="E604" s="491" t="s">
        <v>3670</v>
      </c>
      <c r="F604" s="491" t="s">
        <v>522</v>
      </c>
      <c r="G604" s="491">
        <v>0.76915425989607</v>
      </c>
      <c r="H604" s="491">
        <v>0.53590300218863895</v>
      </c>
    </row>
    <row r="605" spans="2:8" x14ac:dyDescent="0.25">
      <c r="B605" s="491" t="s">
        <v>3542</v>
      </c>
      <c r="C605" s="491" t="s">
        <v>53</v>
      </c>
      <c r="D605" s="491" t="s">
        <v>171</v>
      </c>
      <c r="E605" s="491" t="s">
        <v>785</v>
      </c>
      <c r="F605" s="491" t="s">
        <v>522</v>
      </c>
      <c r="G605" s="491">
        <v>0.85502467880459598</v>
      </c>
      <c r="H605" s="491">
        <v>0.94401267043779402</v>
      </c>
    </row>
    <row r="606" spans="2:8" x14ac:dyDescent="0.25">
      <c r="B606" s="491" t="s">
        <v>3544</v>
      </c>
      <c r="C606" s="491" t="s">
        <v>53</v>
      </c>
      <c r="D606" s="491" t="s">
        <v>627</v>
      </c>
      <c r="E606" s="491" t="s">
        <v>122</v>
      </c>
      <c r="F606" s="491" t="s">
        <v>3671</v>
      </c>
      <c r="G606" s="491">
        <v>7.1927578720433996E-2</v>
      </c>
      <c r="H606" s="491">
        <v>8.6147061735964606E-2</v>
      </c>
    </row>
    <row r="607" spans="2:8" x14ac:dyDescent="0.25">
      <c r="B607" s="491" t="s">
        <v>3544</v>
      </c>
      <c r="C607" s="491" t="s">
        <v>53</v>
      </c>
      <c r="D607" s="491" t="s">
        <v>627</v>
      </c>
      <c r="E607" s="491" t="s">
        <v>3689</v>
      </c>
      <c r="F607" s="491" t="s">
        <v>3671</v>
      </c>
      <c r="G607" s="491">
        <v>0.99999984936189601</v>
      </c>
      <c r="H607" s="491">
        <v>0.99999981218221501</v>
      </c>
    </row>
    <row r="608" spans="2:8" x14ac:dyDescent="0.25">
      <c r="B608" s="491" t="s">
        <v>3544</v>
      </c>
      <c r="C608" s="491" t="s">
        <v>53</v>
      </c>
      <c r="D608" s="491" t="s">
        <v>627</v>
      </c>
      <c r="E608" s="491" t="s">
        <v>125</v>
      </c>
      <c r="F608" s="491" t="s">
        <v>3671</v>
      </c>
      <c r="G608" s="491">
        <v>1</v>
      </c>
      <c r="H608" s="491">
        <v>1</v>
      </c>
    </row>
    <row r="609" spans="2:8" x14ac:dyDescent="0.25">
      <c r="B609" s="491" t="s">
        <v>3544</v>
      </c>
      <c r="C609" s="491" t="s">
        <v>53</v>
      </c>
      <c r="D609" s="491" t="s">
        <v>627</v>
      </c>
      <c r="E609" s="491" t="s">
        <v>3670</v>
      </c>
      <c r="F609" s="491" t="s">
        <v>3671</v>
      </c>
      <c r="G609" s="491">
        <v>0.74434211258400595</v>
      </c>
      <c r="H609" s="491">
        <v>0.66744996044675697</v>
      </c>
    </row>
    <row r="610" spans="2:8" x14ac:dyDescent="0.25">
      <c r="B610" s="491" t="s">
        <v>3544</v>
      </c>
      <c r="C610" s="491" t="s">
        <v>53</v>
      </c>
      <c r="D610" s="491" t="s">
        <v>627</v>
      </c>
      <c r="E610" s="491" t="s">
        <v>785</v>
      </c>
      <c r="F610" s="491" t="s">
        <v>3671</v>
      </c>
      <c r="G610" s="491">
        <v>1</v>
      </c>
      <c r="H610" s="491">
        <v>1</v>
      </c>
    </row>
    <row r="611" spans="2:8" x14ac:dyDescent="0.25">
      <c r="B611" s="491" t="s">
        <v>3544</v>
      </c>
      <c r="C611" s="491" t="s">
        <v>53</v>
      </c>
      <c r="D611" s="491" t="s">
        <v>627</v>
      </c>
      <c r="E611" s="491" t="s">
        <v>122</v>
      </c>
      <c r="F611" s="491" t="s">
        <v>3669</v>
      </c>
      <c r="G611" s="491">
        <v>7.1927578720433996E-2</v>
      </c>
      <c r="H611" s="491">
        <v>8.6147061735964606E-2</v>
      </c>
    </row>
    <row r="612" spans="2:8" x14ac:dyDescent="0.25">
      <c r="B612" s="491" t="s">
        <v>3544</v>
      </c>
      <c r="C612" s="491" t="s">
        <v>53</v>
      </c>
      <c r="D612" s="491" t="s">
        <v>627</v>
      </c>
      <c r="E612" s="491" t="s">
        <v>3689</v>
      </c>
      <c r="F612" s="491" t="s">
        <v>3669</v>
      </c>
      <c r="G612" s="491">
        <v>0.99999984936189601</v>
      </c>
      <c r="H612" s="491">
        <v>0.99999981218221501</v>
      </c>
    </row>
    <row r="613" spans="2:8" x14ac:dyDescent="0.25">
      <c r="B613" s="491" t="s">
        <v>3544</v>
      </c>
      <c r="C613" s="491" t="s">
        <v>53</v>
      </c>
      <c r="D613" s="491" t="s">
        <v>627</v>
      </c>
      <c r="E613" s="491" t="s">
        <v>125</v>
      </c>
      <c r="F613" s="491" t="s">
        <v>3669</v>
      </c>
      <c r="G613" s="491">
        <v>1</v>
      </c>
      <c r="H613" s="491">
        <v>1</v>
      </c>
    </row>
    <row r="614" spans="2:8" x14ac:dyDescent="0.25">
      <c r="B614" s="491" t="s">
        <v>3544</v>
      </c>
      <c r="C614" s="491" t="s">
        <v>53</v>
      </c>
      <c r="D614" s="491" t="s">
        <v>627</v>
      </c>
      <c r="E614" s="491" t="s">
        <v>3670</v>
      </c>
      <c r="F614" s="491" t="s">
        <v>3669</v>
      </c>
      <c r="G614" s="491">
        <v>0.74434211258400595</v>
      </c>
      <c r="H614" s="491">
        <v>0.66744996044675697</v>
      </c>
    </row>
    <row r="615" spans="2:8" x14ac:dyDescent="0.25">
      <c r="B615" s="491" t="s">
        <v>3544</v>
      </c>
      <c r="C615" s="491" t="s">
        <v>53</v>
      </c>
      <c r="D615" s="491" t="s">
        <v>627</v>
      </c>
      <c r="E615" s="491" t="s">
        <v>785</v>
      </c>
      <c r="F615" s="491" t="s">
        <v>3669</v>
      </c>
      <c r="G615" s="491">
        <v>1</v>
      </c>
      <c r="H615" s="491">
        <v>1</v>
      </c>
    </row>
    <row r="616" spans="2:8" x14ac:dyDescent="0.25">
      <c r="B616" s="491" t="s">
        <v>3544</v>
      </c>
      <c r="C616" s="491" t="s">
        <v>53</v>
      </c>
      <c r="D616" s="491" t="s">
        <v>171</v>
      </c>
      <c r="E616" s="491" t="s">
        <v>122</v>
      </c>
      <c r="F616" s="491" t="s">
        <v>522</v>
      </c>
      <c r="G616" s="491">
        <v>4.2795979376629104E-3</v>
      </c>
      <c r="H616" s="491">
        <v>3.79787201661177E-3</v>
      </c>
    </row>
    <row r="617" spans="2:8" x14ac:dyDescent="0.25">
      <c r="B617" s="491" t="s">
        <v>3544</v>
      </c>
      <c r="C617" s="491" t="s">
        <v>53</v>
      </c>
      <c r="D617" s="491" t="s">
        <v>171</v>
      </c>
      <c r="E617" s="491" t="s">
        <v>3689</v>
      </c>
      <c r="F617" s="491" t="s">
        <v>522</v>
      </c>
      <c r="G617" s="491">
        <v>0.99996091495694694</v>
      </c>
      <c r="H617" s="491">
        <v>0.999787343685688</v>
      </c>
    </row>
    <row r="618" spans="2:8" x14ac:dyDescent="0.25">
      <c r="B618" s="491" t="s">
        <v>3544</v>
      </c>
      <c r="C618" s="491" t="s">
        <v>53</v>
      </c>
      <c r="D618" s="491" t="s">
        <v>171</v>
      </c>
      <c r="E618" s="491" t="s">
        <v>125</v>
      </c>
      <c r="F618" s="491" t="s">
        <v>522</v>
      </c>
      <c r="G618" s="491">
        <v>1</v>
      </c>
      <c r="H618" s="491">
        <v>1</v>
      </c>
    </row>
    <row r="619" spans="2:8" x14ac:dyDescent="0.25">
      <c r="B619" s="491" t="s">
        <v>3544</v>
      </c>
      <c r="C619" s="491" t="s">
        <v>53</v>
      </c>
      <c r="D619" s="491" t="s">
        <v>171</v>
      </c>
      <c r="E619" s="491" t="s">
        <v>3670</v>
      </c>
      <c r="F619" s="491" t="s">
        <v>522</v>
      </c>
      <c r="G619" s="491">
        <v>0.58834622908234502</v>
      </c>
      <c r="H619" s="491">
        <v>0.352855982600909</v>
      </c>
    </row>
    <row r="620" spans="2:8" x14ac:dyDescent="0.25">
      <c r="B620" s="491" t="s">
        <v>3544</v>
      </c>
      <c r="C620" s="491" t="s">
        <v>53</v>
      </c>
      <c r="D620" s="491" t="s">
        <v>171</v>
      </c>
      <c r="E620" s="491" t="s">
        <v>785</v>
      </c>
      <c r="F620" s="491" t="s">
        <v>522</v>
      </c>
      <c r="G620" s="491">
        <v>0.79984095336150296</v>
      </c>
      <c r="H620" s="491">
        <v>0.86491633087209696</v>
      </c>
    </row>
    <row r="621" spans="2:8" x14ac:dyDescent="0.25">
      <c r="B621" s="491" t="s">
        <v>3546</v>
      </c>
      <c r="C621" s="491" t="s">
        <v>53</v>
      </c>
      <c r="D621" s="491" t="s">
        <v>627</v>
      </c>
      <c r="E621" s="491" t="s">
        <v>122</v>
      </c>
      <c r="F621" s="491" t="s">
        <v>3671</v>
      </c>
      <c r="G621" s="491">
        <v>6.9732656550663699E-2</v>
      </c>
      <c r="H621" s="491">
        <v>9.0044450239706794E-2</v>
      </c>
    </row>
    <row r="622" spans="2:8" x14ac:dyDescent="0.25">
      <c r="B622" s="491" t="s">
        <v>3546</v>
      </c>
      <c r="C622" s="491" t="s">
        <v>53</v>
      </c>
      <c r="D622" s="491" t="s">
        <v>627</v>
      </c>
      <c r="E622" s="491" t="s">
        <v>3689</v>
      </c>
      <c r="F622" s="491" t="s">
        <v>3671</v>
      </c>
      <c r="G622" s="491">
        <v>0.99998831436263103</v>
      </c>
      <c r="H622" s="491">
        <v>0.99996573872944905</v>
      </c>
    </row>
    <row r="623" spans="2:8" x14ac:dyDescent="0.25">
      <c r="B623" s="491" t="s">
        <v>3546</v>
      </c>
      <c r="C623" s="491" t="s">
        <v>53</v>
      </c>
      <c r="D623" s="491" t="s">
        <v>627</v>
      </c>
      <c r="E623" s="491" t="s">
        <v>125</v>
      </c>
      <c r="F623" s="491" t="s">
        <v>3671</v>
      </c>
      <c r="G623" s="491">
        <v>1</v>
      </c>
      <c r="H623" s="491">
        <v>1</v>
      </c>
    </row>
    <row r="624" spans="2:8" x14ac:dyDescent="0.25">
      <c r="B624" s="491" t="s">
        <v>3546</v>
      </c>
      <c r="C624" s="491" t="s">
        <v>53</v>
      </c>
      <c r="D624" s="491" t="s">
        <v>627</v>
      </c>
      <c r="E624" s="491" t="s">
        <v>3670</v>
      </c>
      <c r="F624" s="491" t="s">
        <v>3671</v>
      </c>
      <c r="G624" s="491">
        <v>0.47699906949148002</v>
      </c>
      <c r="H624" s="491">
        <v>0.334644558930075</v>
      </c>
    </row>
    <row r="625" spans="2:8" x14ac:dyDescent="0.25">
      <c r="B625" s="491" t="s">
        <v>3546</v>
      </c>
      <c r="C625" s="491" t="s">
        <v>53</v>
      </c>
      <c r="D625" s="491" t="s">
        <v>627</v>
      </c>
      <c r="E625" s="491" t="s">
        <v>785</v>
      </c>
      <c r="F625" s="491" t="s">
        <v>3671</v>
      </c>
      <c r="G625" s="491">
        <v>1</v>
      </c>
      <c r="H625" s="491">
        <v>1</v>
      </c>
    </row>
    <row r="626" spans="2:8" x14ac:dyDescent="0.25">
      <c r="B626" s="491" t="s">
        <v>3546</v>
      </c>
      <c r="C626" s="491" t="s">
        <v>53</v>
      </c>
      <c r="D626" s="491" t="s">
        <v>627</v>
      </c>
      <c r="E626" s="491" t="s">
        <v>122</v>
      </c>
      <c r="F626" s="491" t="s">
        <v>3669</v>
      </c>
      <c r="G626" s="491">
        <v>6.9732656550663699E-2</v>
      </c>
      <c r="H626" s="491">
        <v>9.0044450239706794E-2</v>
      </c>
    </row>
    <row r="627" spans="2:8" x14ac:dyDescent="0.25">
      <c r="B627" s="491" t="s">
        <v>3546</v>
      </c>
      <c r="C627" s="491" t="s">
        <v>53</v>
      </c>
      <c r="D627" s="491" t="s">
        <v>627</v>
      </c>
      <c r="E627" s="491" t="s">
        <v>3689</v>
      </c>
      <c r="F627" s="491" t="s">
        <v>3669</v>
      </c>
      <c r="G627" s="491">
        <v>0.99998831436263103</v>
      </c>
      <c r="H627" s="491">
        <v>0.99996573872944905</v>
      </c>
    </row>
    <row r="628" spans="2:8" x14ac:dyDescent="0.25">
      <c r="B628" s="491" t="s">
        <v>3546</v>
      </c>
      <c r="C628" s="491" t="s">
        <v>53</v>
      </c>
      <c r="D628" s="491" t="s">
        <v>627</v>
      </c>
      <c r="E628" s="491" t="s">
        <v>125</v>
      </c>
      <c r="F628" s="491" t="s">
        <v>3669</v>
      </c>
      <c r="G628" s="491">
        <v>1</v>
      </c>
      <c r="H628" s="491">
        <v>1</v>
      </c>
    </row>
    <row r="629" spans="2:8" x14ac:dyDescent="0.25">
      <c r="B629" s="491" t="s">
        <v>3546</v>
      </c>
      <c r="C629" s="491" t="s">
        <v>53</v>
      </c>
      <c r="D629" s="491" t="s">
        <v>627</v>
      </c>
      <c r="E629" s="491" t="s">
        <v>3670</v>
      </c>
      <c r="F629" s="491" t="s">
        <v>3669</v>
      </c>
      <c r="G629" s="491">
        <v>0.47699906949148002</v>
      </c>
      <c r="H629" s="491">
        <v>0.334644558930075</v>
      </c>
    </row>
    <row r="630" spans="2:8" x14ac:dyDescent="0.25">
      <c r="B630" s="491" t="s">
        <v>3546</v>
      </c>
      <c r="C630" s="491" t="s">
        <v>53</v>
      </c>
      <c r="D630" s="491" t="s">
        <v>627</v>
      </c>
      <c r="E630" s="491" t="s">
        <v>785</v>
      </c>
      <c r="F630" s="491" t="s">
        <v>3669</v>
      </c>
      <c r="G630" s="491">
        <v>1</v>
      </c>
      <c r="H630" s="491">
        <v>1</v>
      </c>
    </row>
    <row r="631" spans="2:8" x14ac:dyDescent="0.25">
      <c r="B631" s="491" t="s">
        <v>3546</v>
      </c>
      <c r="C631" s="491" t="s">
        <v>53</v>
      </c>
      <c r="D631" s="491" t="s">
        <v>171</v>
      </c>
      <c r="E631" s="491" t="s">
        <v>122</v>
      </c>
      <c r="F631" s="491" t="s">
        <v>522</v>
      </c>
      <c r="G631" s="491">
        <v>9.4918782253587998E-3</v>
      </c>
      <c r="H631" s="491">
        <v>1.1383103234901999E-2</v>
      </c>
    </row>
    <row r="632" spans="2:8" x14ac:dyDescent="0.25">
      <c r="B632" s="491" t="s">
        <v>3546</v>
      </c>
      <c r="C632" s="491" t="s">
        <v>53</v>
      </c>
      <c r="D632" s="491" t="s">
        <v>171</v>
      </c>
      <c r="E632" s="491" t="s">
        <v>3689</v>
      </c>
      <c r="F632" s="491" t="s">
        <v>522</v>
      </c>
      <c r="G632" s="491">
        <v>0.99926102501038605</v>
      </c>
      <c r="H632" s="491">
        <v>0.99953214332431495</v>
      </c>
    </row>
    <row r="633" spans="2:8" x14ac:dyDescent="0.25">
      <c r="B633" s="491" t="s">
        <v>3546</v>
      </c>
      <c r="C633" s="491" t="s">
        <v>53</v>
      </c>
      <c r="D633" s="491" t="s">
        <v>171</v>
      </c>
      <c r="E633" s="491" t="s">
        <v>125</v>
      </c>
      <c r="F633" s="491" t="s">
        <v>522</v>
      </c>
      <c r="G633" s="491">
        <v>1</v>
      </c>
      <c r="H633" s="491">
        <v>1</v>
      </c>
    </row>
    <row r="634" spans="2:8" x14ac:dyDescent="0.25">
      <c r="B634" s="491" t="s">
        <v>3546</v>
      </c>
      <c r="C634" s="491" t="s">
        <v>53</v>
      </c>
      <c r="D634" s="491" t="s">
        <v>171</v>
      </c>
      <c r="E634" s="491" t="s">
        <v>3670</v>
      </c>
      <c r="F634" s="491" t="s">
        <v>522</v>
      </c>
      <c r="G634" s="491">
        <v>0.460621195688111</v>
      </c>
      <c r="H634" s="491">
        <v>0.276925663278205</v>
      </c>
    </row>
    <row r="635" spans="2:8" x14ac:dyDescent="0.25">
      <c r="B635" s="491" t="s">
        <v>3546</v>
      </c>
      <c r="C635" s="491" t="s">
        <v>53</v>
      </c>
      <c r="D635" s="491" t="s">
        <v>171</v>
      </c>
      <c r="E635" s="491" t="s">
        <v>785</v>
      </c>
      <c r="F635" s="491" t="s">
        <v>522</v>
      </c>
      <c r="G635" s="491">
        <v>0.60425086467879496</v>
      </c>
      <c r="H635" s="491">
        <v>0.80496402792357702</v>
      </c>
    </row>
    <row r="636" spans="2:8" x14ac:dyDescent="0.25">
      <c r="B636" s="491" t="s">
        <v>3548</v>
      </c>
      <c r="C636" s="491" t="s">
        <v>53</v>
      </c>
      <c r="D636" s="491" t="s">
        <v>627</v>
      </c>
      <c r="E636" s="491" t="s">
        <v>122</v>
      </c>
      <c r="F636" s="491" t="s">
        <v>3671</v>
      </c>
      <c r="G636" s="491">
        <v>8.1647609157632806E-2</v>
      </c>
      <c r="H636" s="491">
        <v>0.17146594809417601</v>
      </c>
    </row>
    <row r="637" spans="2:8" x14ac:dyDescent="0.25">
      <c r="B637" s="491" t="s">
        <v>3548</v>
      </c>
      <c r="C637" s="491" t="s">
        <v>53</v>
      </c>
      <c r="D637" s="491" t="s">
        <v>627</v>
      </c>
      <c r="E637" s="491" t="s">
        <v>3689</v>
      </c>
      <c r="F637" s="491" t="s">
        <v>3671</v>
      </c>
      <c r="G637" s="491">
        <v>0.99999299326945601</v>
      </c>
      <c r="H637" s="491">
        <v>0.99999469911952599</v>
      </c>
    </row>
    <row r="638" spans="2:8" x14ac:dyDescent="0.25">
      <c r="B638" s="491" t="s">
        <v>3548</v>
      </c>
      <c r="C638" s="491" t="s">
        <v>53</v>
      </c>
      <c r="D638" s="491" t="s">
        <v>627</v>
      </c>
      <c r="E638" s="491" t="s">
        <v>125</v>
      </c>
      <c r="F638" s="491" t="s">
        <v>3671</v>
      </c>
      <c r="G638" s="491">
        <v>1</v>
      </c>
      <c r="H638" s="491">
        <v>1</v>
      </c>
    </row>
    <row r="639" spans="2:8" x14ac:dyDescent="0.25">
      <c r="B639" s="491" t="s">
        <v>3548</v>
      </c>
      <c r="C639" s="491" t="s">
        <v>53</v>
      </c>
      <c r="D639" s="491" t="s">
        <v>627</v>
      </c>
      <c r="E639" s="491" t="s">
        <v>3670</v>
      </c>
      <c r="F639" s="491" t="s">
        <v>3671</v>
      </c>
      <c r="G639" s="491">
        <v>0.61397903172532298</v>
      </c>
      <c r="H639" s="491">
        <v>0.68248909403209301</v>
      </c>
    </row>
    <row r="640" spans="2:8" x14ac:dyDescent="0.25">
      <c r="B640" s="491" t="s">
        <v>3548</v>
      </c>
      <c r="C640" s="491" t="s">
        <v>53</v>
      </c>
      <c r="D640" s="491" t="s">
        <v>627</v>
      </c>
      <c r="E640" s="491" t="s">
        <v>785</v>
      </c>
      <c r="F640" s="491" t="s">
        <v>3671</v>
      </c>
      <c r="G640" s="491">
        <v>1</v>
      </c>
      <c r="H640" s="491">
        <v>1</v>
      </c>
    </row>
    <row r="641" spans="2:8" x14ac:dyDescent="0.25">
      <c r="B641" s="491" t="s">
        <v>3548</v>
      </c>
      <c r="C641" s="491" t="s">
        <v>53</v>
      </c>
      <c r="D641" s="491" t="s">
        <v>627</v>
      </c>
      <c r="E641" s="491" t="s">
        <v>122</v>
      </c>
      <c r="F641" s="491" t="s">
        <v>3669</v>
      </c>
      <c r="G641" s="491">
        <v>8.1647609157632806E-2</v>
      </c>
      <c r="H641" s="491">
        <v>0.17146594809417601</v>
      </c>
    </row>
    <row r="642" spans="2:8" x14ac:dyDescent="0.25">
      <c r="B642" s="491" t="s">
        <v>3548</v>
      </c>
      <c r="C642" s="491" t="s">
        <v>53</v>
      </c>
      <c r="D642" s="491" t="s">
        <v>627</v>
      </c>
      <c r="E642" s="491" t="s">
        <v>3689</v>
      </c>
      <c r="F642" s="491" t="s">
        <v>3669</v>
      </c>
      <c r="G642" s="491">
        <v>0.99999299326945601</v>
      </c>
      <c r="H642" s="491">
        <v>0.99999469911952599</v>
      </c>
    </row>
    <row r="643" spans="2:8" x14ac:dyDescent="0.25">
      <c r="B643" s="491" t="s">
        <v>3548</v>
      </c>
      <c r="C643" s="491" t="s">
        <v>53</v>
      </c>
      <c r="D643" s="491" t="s">
        <v>627</v>
      </c>
      <c r="E643" s="491" t="s">
        <v>125</v>
      </c>
      <c r="F643" s="491" t="s">
        <v>3669</v>
      </c>
      <c r="G643" s="491">
        <v>1</v>
      </c>
      <c r="H643" s="491">
        <v>1</v>
      </c>
    </row>
    <row r="644" spans="2:8" x14ac:dyDescent="0.25">
      <c r="B644" s="491" t="s">
        <v>3548</v>
      </c>
      <c r="C644" s="491" t="s">
        <v>53</v>
      </c>
      <c r="D644" s="491" t="s">
        <v>627</v>
      </c>
      <c r="E644" s="491" t="s">
        <v>3670</v>
      </c>
      <c r="F644" s="491" t="s">
        <v>3669</v>
      </c>
      <c r="G644" s="491">
        <v>0.61397903172532298</v>
      </c>
      <c r="H644" s="491">
        <v>0.68248909403209301</v>
      </c>
    </row>
    <row r="645" spans="2:8" x14ac:dyDescent="0.25">
      <c r="B645" s="491" t="s">
        <v>3548</v>
      </c>
      <c r="C645" s="491" t="s">
        <v>53</v>
      </c>
      <c r="D645" s="491" t="s">
        <v>627</v>
      </c>
      <c r="E645" s="491" t="s">
        <v>785</v>
      </c>
      <c r="F645" s="491" t="s">
        <v>3669</v>
      </c>
      <c r="G645" s="491">
        <v>1</v>
      </c>
      <c r="H645" s="491">
        <v>1</v>
      </c>
    </row>
    <row r="646" spans="2:8" x14ac:dyDescent="0.25">
      <c r="B646" s="491" t="s">
        <v>3548</v>
      </c>
      <c r="C646" s="491" t="s">
        <v>53</v>
      </c>
      <c r="D646" s="491" t="s">
        <v>171</v>
      </c>
      <c r="E646" s="491" t="s">
        <v>122</v>
      </c>
      <c r="F646" s="491" t="s">
        <v>522</v>
      </c>
      <c r="G646" s="491">
        <v>4.3378242923049502E-2</v>
      </c>
      <c r="H646" s="491">
        <v>3.02796186441011E-2</v>
      </c>
    </row>
    <row r="647" spans="2:8" x14ac:dyDescent="0.25">
      <c r="B647" s="491" t="s">
        <v>3548</v>
      </c>
      <c r="C647" s="491" t="s">
        <v>53</v>
      </c>
      <c r="D647" s="491" t="s">
        <v>171</v>
      </c>
      <c r="E647" s="491" t="s">
        <v>3689</v>
      </c>
      <c r="F647" s="491" t="s">
        <v>522</v>
      </c>
      <c r="G647" s="491">
        <v>1</v>
      </c>
      <c r="H647" s="491">
        <v>1</v>
      </c>
    </row>
    <row r="648" spans="2:8" x14ac:dyDescent="0.25">
      <c r="B648" s="491" t="s">
        <v>3548</v>
      </c>
      <c r="C648" s="491" t="s">
        <v>53</v>
      </c>
      <c r="D648" s="491" t="s">
        <v>171</v>
      </c>
      <c r="E648" s="491" t="s">
        <v>125</v>
      </c>
      <c r="F648" s="491" t="s">
        <v>522</v>
      </c>
      <c r="G648" s="491">
        <v>1</v>
      </c>
      <c r="H648" s="491">
        <v>1</v>
      </c>
    </row>
    <row r="649" spans="2:8" x14ac:dyDescent="0.25">
      <c r="B649" s="491" t="s">
        <v>3548</v>
      </c>
      <c r="C649" s="491" t="s">
        <v>53</v>
      </c>
      <c r="D649" s="491" t="s">
        <v>171</v>
      </c>
      <c r="E649" s="491" t="s">
        <v>3670</v>
      </c>
      <c r="F649" s="491" t="s">
        <v>522</v>
      </c>
      <c r="G649" s="491">
        <v>0.45210913213209603</v>
      </c>
      <c r="H649" s="491">
        <v>0.251574998186683</v>
      </c>
    </row>
    <row r="650" spans="2:8" x14ac:dyDescent="0.25">
      <c r="B650" s="491" t="s">
        <v>3548</v>
      </c>
      <c r="C650" s="491" t="s">
        <v>53</v>
      </c>
      <c r="D650" s="491" t="s">
        <v>171</v>
      </c>
      <c r="E650" s="491" t="s">
        <v>785</v>
      </c>
      <c r="F650" s="491" t="s">
        <v>522</v>
      </c>
      <c r="G650" s="491">
        <v>0.68357943374671704</v>
      </c>
      <c r="H650" s="491">
        <v>0.84009501910217499</v>
      </c>
    </row>
    <row r="651" spans="2:8" x14ac:dyDescent="0.25">
      <c r="B651" s="491" t="s">
        <v>3550</v>
      </c>
      <c r="C651" s="491" t="s">
        <v>53</v>
      </c>
      <c r="D651" s="491" t="s">
        <v>627</v>
      </c>
      <c r="E651" s="491" t="s">
        <v>122</v>
      </c>
      <c r="F651" s="491" t="s">
        <v>3671</v>
      </c>
      <c r="G651" s="491">
        <v>6.20714835552739E-2</v>
      </c>
      <c r="H651" s="491">
        <v>0.121175476944616</v>
      </c>
    </row>
    <row r="652" spans="2:8" x14ac:dyDescent="0.25">
      <c r="B652" s="491" t="s">
        <v>3550</v>
      </c>
      <c r="C652" s="491" t="s">
        <v>53</v>
      </c>
      <c r="D652" s="491" t="s">
        <v>627</v>
      </c>
      <c r="E652" s="491" t="s">
        <v>3689</v>
      </c>
      <c r="F652" s="491" t="s">
        <v>3671</v>
      </c>
      <c r="G652" s="491">
        <v>0.99999900556618304</v>
      </c>
      <c r="H652" s="491">
        <v>0.99999653071871597</v>
      </c>
    </row>
    <row r="653" spans="2:8" x14ac:dyDescent="0.25">
      <c r="B653" s="491" t="s">
        <v>3550</v>
      </c>
      <c r="C653" s="491" t="s">
        <v>53</v>
      </c>
      <c r="D653" s="491" t="s">
        <v>627</v>
      </c>
      <c r="E653" s="491" t="s">
        <v>125</v>
      </c>
      <c r="F653" s="491" t="s">
        <v>3671</v>
      </c>
      <c r="G653" s="491">
        <v>1</v>
      </c>
      <c r="H653" s="491">
        <v>1</v>
      </c>
    </row>
    <row r="654" spans="2:8" x14ac:dyDescent="0.25">
      <c r="B654" s="491" t="s">
        <v>3550</v>
      </c>
      <c r="C654" s="491" t="s">
        <v>53</v>
      </c>
      <c r="D654" s="491" t="s">
        <v>627</v>
      </c>
      <c r="E654" s="491" t="s">
        <v>3670</v>
      </c>
      <c r="F654" s="491" t="s">
        <v>3671</v>
      </c>
      <c r="G654" s="491">
        <v>0.722857774614726</v>
      </c>
      <c r="H654" s="491">
        <v>0.71164539249858505</v>
      </c>
    </row>
    <row r="655" spans="2:8" x14ac:dyDescent="0.25">
      <c r="B655" s="491" t="s">
        <v>3550</v>
      </c>
      <c r="C655" s="491" t="s">
        <v>53</v>
      </c>
      <c r="D655" s="491" t="s">
        <v>627</v>
      </c>
      <c r="E655" s="491" t="s">
        <v>785</v>
      </c>
      <c r="F655" s="491" t="s">
        <v>3671</v>
      </c>
      <c r="G655" s="491">
        <v>1</v>
      </c>
      <c r="H655" s="491">
        <v>1</v>
      </c>
    </row>
    <row r="656" spans="2:8" x14ac:dyDescent="0.25">
      <c r="B656" s="491" t="s">
        <v>3550</v>
      </c>
      <c r="C656" s="491" t="s">
        <v>53</v>
      </c>
      <c r="D656" s="491" t="s">
        <v>627</v>
      </c>
      <c r="E656" s="491" t="s">
        <v>122</v>
      </c>
      <c r="F656" s="491" t="s">
        <v>3669</v>
      </c>
      <c r="G656" s="491">
        <v>6.20714835552739E-2</v>
      </c>
      <c r="H656" s="491">
        <v>0.121175476944616</v>
      </c>
    </row>
    <row r="657" spans="2:8" x14ac:dyDescent="0.25">
      <c r="B657" s="491" t="s">
        <v>3550</v>
      </c>
      <c r="C657" s="491" t="s">
        <v>53</v>
      </c>
      <c r="D657" s="491" t="s">
        <v>627</v>
      </c>
      <c r="E657" s="491" t="s">
        <v>3689</v>
      </c>
      <c r="F657" s="491" t="s">
        <v>3669</v>
      </c>
      <c r="G657" s="491">
        <v>0.99999900556618304</v>
      </c>
      <c r="H657" s="491">
        <v>0.99999653071871597</v>
      </c>
    </row>
    <row r="658" spans="2:8" x14ac:dyDescent="0.25">
      <c r="B658" s="491" t="s">
        <v>3550</v>
      </c>
      <c r="C658" s="491" t="s">
        <v>53</v>
      </c>
      <c r="D658" s="491" t="s">
        <v>627</v>
      </c>
      <c r="E658" s="491" t="s">
        <v>125</v>
      </c>
      <c r="F658" s="491" t="s">
        <v>3669</v>
      </c>
      <c r="G658" s="491">
        <v>1</v>
      </c>
      <c r="H658" s="491">
        <v>1</v>
      </c>
    </row>
    <row r="659" spans="2:8" x14ac:dyDescent="0.25">
      <c r="B659" s="491" t="s">
        <v>3550</v>
      </c>
      <c r="C659" s="491" t="s">
        <v>53</v>
      </c>
      <c r="D659" s="491" t="s">
        <v>627</v>
      </c>
      <c r="E659" s="491" t="s">
        <v>3670</v>
      </c>
      <c r="F659" s="491" t="s">
        <v>3669</v>
      </c>
      <c r="G659" s="491">
        <v>0.722857774614726</v>
      </c>
      <c r="H659" s="491">
        <v>0.71164539249858505</v>
      </c>
    </row>
    <row r="660" spans="2:8" x14ac:dyDescent="0.25">
      <c r="B660" s="491" t="s">
        <v>3550</v>
      </c>
      <c r="C660" s="491" t="s">
        <v>53</v>
      </c>
      <c r="D660" s="491" t="s">
        <v>627</v>
      </c>
      <c r="E660" s="491" t="s">
        <v>785</v>
      </c>
      <c r="F660" s="491" t="s">
        <v>3669</v>
      </c>
      <c r="G660" s="491">
        <v>1</v>
      </c>
      <c r="H660" s="491">
        <v>1</v>
      </c>
    </row>
    <row r="661" spans="2:8" x14ac:dyDescent="0.25">
      <c r="B661" s="491" t="s">
        <v>3550</v>
      </c>
      <c r="C661" s="491" t="s">
        <v>53</v>
      </c>
      <c r="D661" s="491" t="s">
        <v>171</v>
      </c>
      <c r="E661" s="491" t="s">
        <v>122</v>
      </c>
      <c r="F661" s="491" t="s">
        <v>522</v>
      </c>
      <c r="G661" s="491">
        <v>3.2965655472775401E-3</v>
      </c>
      <c r="H661" s="491">
        <v>2.1886980427388999E-3</v>
      </c>
    </row>
    <row r="662" spans="2:8" x14ac:dyDescent="0.25">
      <c r="B662" s="491" t="s">
        <v>3550</v>
      </c>
      <c r="C662" s="491" t="s">
        <v>53</v>
      </c>
      <c r="D662" s="491" t="s">
        <v>171</v>
      </c>
      <c r="E662" s="491" t="s">
        <v>3689</v>
      </c>
      <c r="F662" s="491" t="s">
        <v>522</v>
      </c>
      <c r="G662" s="491">
        <v>0.99981657068655305</v>
      </c>
      <c r="H662" s="491">
        <v>0.99923334203747005</v>
      </c>
    </row>
    <row r="663" spans="2:8" x14ac:dyDescent="0.25">
      <c r="B663" s="491" t="s">
        <v>3550</v>
      </c>
      <c r="C663" s="491" t="s">
        <v>53</v>
      </c>
      <c r="D663" s="491" t="s">
        <v>171</v>
      </c>
      <c r="E663" s="491" t="s">
        <v>125</v>
      </c>
      <c r="F663" s="491" t="s">
        <v>522</v>
      </c>
      <c r="G663" s="491">
        <v>1</v>
      </c>
      <c r="H663" s="491">
        <v>1</v>
      </c>
    </row>
    <row r="664" spans="2:8" x14ac:dyDescent="0.25">
      <c r="B664" s="491" t="s">
        <v>3550</v>
      </c>
      <c r="C664" s="491" t="s">
        <v>53</v>
      </c>
      <c r="D664" s="491" t="s">
        <v>171</v>
      </c>
      <c r="E664" s="491" t="s">
        <v>3670</v>
      </c>
      <c r="F664" s="491" t="s">
        <v>522</v>
      </c>
      <c r="G664" s="491">
        <v>0.465289898516905</v>
      </c>
      <c r="H664" s="491">
        <v>0.25923070597459602</v>
      </c>
    </row>
    <row r="665" spans="2:8" x14ac:dyDescent="0.25">
      <c r="B665" s="491" t="s">
        <v>3550</v>
      </c>
      <c r="C665" s="491" t="s">
        <v>53</v>
      </c>
      <c r="D665" s="491" t="s">
        <v>171</v>
      </c>
      <c r="E665" s="491" t="s">
        <v>785</v>
      </c>
      <c r="F665" s="491" t="s">
        <v>522</v>
      </c>
      <c r="G665" s="491">
        <v>0.94326962453140695</v>
      </c>
      <c r="H665" s="491">
        <v>0.98047111752796801</v>
      </c>
    </row>
    <row r="666" spans="2:8" x14ac:dyDescent="0.25">
      <c r="B666" s="491" t="s">
        <v>3552</v>
      </c>
      <c r="C666" s="491" t="s">
        <v>53</v>
      </c>
      <c r="D666" s="491" t="s">
        <v>627</v>
      </c>
      <c r="E666" s="491" t="s">
        <v>122</v>
      </c>
      <c r="F666" s="491" t="s">
        <v>3671</v>
      </c>
      <c r="G666" s="491">
        <v>5.3155955176669503E-2</v>
      </c>
      <c r="H666" s="491">
        <v>0.13917949740428701</v>
      </c>
    </row>
    <row r="667" spans="2:8" x14ac:dyDescent="0.25">
      <c r="B667" s="491" t="s">
        <v>3552</v>
      </c>
      <c r="C667" s="491" t="s">
        <v>53</v>
      </c>
      <c r="D667" s="491" t="s">
        <v>627</v>
      </c>
      <c r="E667" s="491" t="s">
        <v>3689</v>
      </c>
      <c r="F667" s="491" t="s">
        <v>3671</v>
      </c>
      <c r="G667" s="491">
        <v>0.99999999998899503</v>
      </c>
      <c r="H667" s="491">
        <v>0.99999999999471501</v>
      </c>
    </row>
    <row r="668" spans="2:8" x14ac:dyDescent="0.25">
      <c r="B668" s="491" t="s">
        <v>3552</v>
      </c>
      <c r="C668" s="491" t="s">
        <v>53</v>
      </c>
      <c r="D668" s="491" t="s">
        <v>627</v>
      </c>
      <c r="E668" s="491" t="s">
        <v>125</v>
      </c>
      <c r="F668" s="491" t="s">
        <v>3671</v>
      </c>
      <c r="G668" s="491">
        <v>1</v>
      </c>
      <c r="H668" s="491">
        <v>1</v>
      </c>
    </row>
    <row r="669" spans="2:8" x14ac:dyDescent="0.25">
      <c r="B669" s="491" t="s">
        <v>3552</v>
      </c>
      <c r="C669" s="491" t="s">
        <v>53</v>
      </c>
      <c r="D669" s="491" t="s">
        <v>627</v>
      </c>
      <c r="E669" s="491" t="s">
        <v>3670</v>
      </c>
      <c r="F669" s="491" t="s">
        <v>3671</v>
      </c>
      <c r="G669" s="491">
        <v>0.75257346032706995</v>
      </c>
      <c r="H669" s="491">
        <v>0.83232683842002597</v>
      </c>
    </row>
    <row r="670" spans="2:8" x14ac:dyDescent="0.25">
      <c r="B670" s="491" t="s">
        <v>3552</v>
      </c>
      <c r="C670" s="491" t="s">
        <v>53</v>
      </c>
      <c r="D670" s="491" t="s">
        <v>627</v>
      </c>
      <c r="E670" s="491" t="s">
        <v>785</v>
      </c>
      <c r="F670" s="491" t="s">
        <v>3671</v>
      </c>
      <c r="G670" s="491">
        <v>1</v>
      </c>
      <c r="H670" s="491">
        <v>1</v>
      </c>
    </row>
    <row r="671" spans="2:8" x14ac:dyDescent="0.25">
      <c r="B671" s="491" t="s">
        <v>3552</v>
      </c>
      <c r="C671" s="491" t="s">
        <v>53</v>
      </c>
      <c r="D671" s="491" t="s">
        <v>627</v>
      </c>
      <c r="E671" s="491" t="s">
        <v>122</v>
      </c>
      <c r="F671" s="491" t="s">
        <v>3669</v>
      </c>
      <c r="G671" s="491">
        <v>5.3155955176669503E-2</v>
      </c>
      <c r="H671" s="491">
        <v>0.13917949740428701</v>
      </c>
    </row>
    <row r="672" spans="2:8" x14ac:dyDescent="0.25">
      <c r="B672" s="491" t="s">
        <v>3552</v>
      </c>
      <c r="C672" s="491" t="s">
        <v>53</v>
      </c>
      <c r="D672" s="491" t="s">
        <v>627</v>
      </c>
      <c r="E672" s="491" t="s">
        <v>3689</v>
      </c>
      <c r="F672" s="491" t="s">
        <v>3669</v>
      </c>
      <c r="G672" s="491">
        <v>0.99999999998899503</v>
      </c>
      <c r="H672" s="491">
        <v>0.99999999999471501</v>
      </c>
    </row>
    <row r="673" spans="2:8" x14ac:dyDescent="0.25">
      <c r="B673" s="491" t="s">
        <v>3552</v>
      </c>
      <c r="C673" s="491" t="s">
        <v>53</v>
      </c>
      <c r="D673" s="491" t="s">
        <v>627</v>
      </c>
      <c r="E673" s="491" t="s">
        <v>125</v>
      </c>
      <c r="F673" s="491" t="s">
        <v>3669</v>
      </c>
      <c r="G673" s="491">
        <v>1</v>
      </c>
      <c r="H673" s="491">
        <v>1</v>
      </c>
    </row>
    <row r="674" spans="2:8" x14ac:dyDescent="0.25">
      <c r="B674" s="491" t="s">
        <v>3552</v>
      </c>
      <c r="C674" s="491" t="s">
        <v>53</v>
      </c>
      <c r="D674" s="491" t="s">
        <v>627</v>
      </c>
      <c r="E674" s="491" t="s">
        <v>3670</v>
      </c>
      <c r="F674" s="491" t="s">
        <v>3669</v>
      </c>
      <c r="G674" s="491">
        <v>0.75257346032706995</v>
      </c>
      <c r="H674" s="491">
        <v>0.83232683842002597</v>
      </c>
    </row>
    <row r="675" spans="2:8" x14ac:dyDescent="0.25">
      <c r="B675" s="491" t="s">
        <v>3552</v>
      </c>
      <c r="C675" s="491" t="s">
        <v>53</v>
      </c>
      <c r="D675" s="491" t="s">
        <v>627</v>
      </c>
      <c r="E675" s="491" t="s">
        <v>785</v>
      </c>
      <c r="F675" s="491" t="s">
        <v>3669</v>
      </c>
      <c r="G675" s="491">
        <v>1</v>
      </c>
      <c r="H675" s="491">
        <v>1</v>
      </c>
    </row>
    <row r="676" spans="2:8" x14ac:dyDescent="0.25">
      <c r="B676" s="491" t="s">
        <v>3552</v>
      </c>
      <c r="C676" s="491" t="s">
        <v>53</v>
      </c>
      <c r="D676" s="491" t="s">
        <v>171</v>
      </c>
      <c r="E676" s="491" t="s">
        <v>122</v>
      </c>
      <c r="F676" s="491" t="s">
        <v>522</v>
      </c>
      <c r="G676" s="491">
        <v>2.5600267431022598E-3</v>
      </c>
      <c r="H676" s="491">
        <v>1.1654672783605899E-3</v>
      </c>
    </row>
    <row r="677" spans="2:8" x14ac:dyDescent="0.25">
      <c r="B677" s="491" t="s">
        <v>3552</v>
      </c>
      <c r="C677" s="491" t="s">
        <v>53</v>
      </c>
      <c r="D677" s="491" t="s">
        <v>171</v>
      </c>
      <c r="E677" s="491" t="s">
        <v>3689</v>
      </c>
      <c r="F677" s="491" t="s">
        <v>522</v>
      </c>
      <c r="G677" s="491">
        <v>0.99969688383880395</v>
      </c>
      <c r="H677" s="491">
        <v>0.999124423188674</v>
      </c>
    </row>
    <row r="678" spans="2:8" x14ac:dyDescent="0.25">
      <c r="B678" s="491" t="s">
        <v>3552</v>
      </c>
      <c r="C678" s="491" t="s">
        <v>53</v>
      </c>
      <c r="D678" s="491" t="s">
        <v>171</v>
      </c>
      <c r="E678" s="491" t="s">
        <v>125</v>
      </c>
      <c r="F678" s="491" t="s">
        <v>522</v>
      </c>
      <c r="G678" s="491">
        <v>1</v>
      </c>
      <c r="H678" s="491">
        <v>1</v>
      </c>
    </row>
    <row r="679" spans="2:8" x14ac:dyDescent="0.25">
      <c r="B679" s="491" t="s">
        <v>3552</v>
      </c>
      <c r="C679" s="491" t="s">
        <v>53</v>
      </c>
      <c r="D679" s="491" t="s">
        <v>171</v>
      </c>
      <c r="E679" s="491" t="s">
        <v>3670</v>
      </c>
      <c r="F679" s="491" t="s">
        <v>522</v>
      </c>
      <c r="G679" s="491">
        <v>0.80157982980207598</v>
      </c>
      <c r="H679" s="491">
        <v>0.54986784212181905</v>
      </c>
    </row>
    <row r="680" spans="2:8" x14ac:dyDescent="0.25">
      <c r="B680" s="491" t="s">
        <v>3552</v>
      </c>
      <c r="C680" s="491" t="s">
        <v>53</v>
      </c>
      <c r="D680" s="491" t="s">
        <v>171</v>
      </c>
      <c r="E680" s="491" t="s">
        <v>785</v>
      </c>
      <c r="F680" s="491" t="s">
        <v>522</v>
      </c>
      <c r="G680" s="491">
        <v>0.86537942715183602</v>
      </c>
      <c r="H680" s="491">
        <v>0.95061253338233898</v>
      </c>
    </row>
    <row r="681" spans="2:8" x14ac:dyDescent="0.25">
      <c r="B681" s="491" t="s">
        <v>3554</v>
      </c>
      <c r="C681" s="491" t="s">
        <v>53</v>
      </c>
      <c r="D681" s="491" t="s">
        <v>627</v>
      </c>
      <c r="E681" s="491" t="s">
        <v>122</v>
      </c>
      <c r="F681" s="491" t="s">
        <v>3671</v>
      </c>
      <c r="G681" s="491">
        <v>4.9015331196430298E-2</v>
      </c>
      <c r="H681" s="491">
        <v>4.5590175388550203E-2</v>
      </c>
    </row>
    <row r="682" spans="2:8" x14ac:dyDescent="0.25">
      <c r="B682" s="491" t="s">
        <v>3554</v>
      </c>
      <c r="C682" s="491" t="s">
        <v>53</v>
      </c>
      <c r="D682" s="491" t="s">
        <v>627</v>
      </c>
      <c r="E682" s="491" t="s">
        <v>3689</v>
      </c>
      <c r="F682" s="491" t="s">
        <v>3671</v>
      </c>
      <c r="G682" s="491">
        <v>0.99969872835324602</v>
      </c>
      <c r="H682" s="491">
        <v>0.99951274886340502</v>
      </c>
    </row>
    <row r="683" spans="2:8" x14ac:dyDescent="0.25">
      <c r="B683" s="491" t="s">
        <v>3554</v>
      </c>
      <c r="C683" s="491" t="s">
        <v>53</v>
      </c>
      <c r="D683" s="491" t="s">
        <v>627</v>
      </c>
      <c r="E683" s="491" t="s">
        <v>125</v>
      </c>
      <c r="F683" s="491" t="s">
        <v>3671</v>
      </c>
      <c r="G683" s="491">
        <v>1</v>
      </c>
      <c r="H683" s="491">
        <v>1</v>
      </c>
    </row>
    <row r="684" spans="2:8" x14ac:dyDescent="0.25">
      <c r="B684" s="491" t="s">
        <v>3554</v>
      </c>
      <c r="C684" s="491" t="s">
        <v>53</v>
      </c>
      <c r="D684" s="491" t="s">
        <v>627</v>
      </c>
      <c r="E684" s="491" t="s">
        <v>3670</v>
      </c>
      <c r="F684" s="491" t="s">
        <v>3671</v>
      </c>
      <c r="G684" s="491">
        <v>0.60429422765588103</v>
      </c>
      <c r="H684" s="491">
        <v>0.51954733390205898</v>
      </c>
    </row>
    <row r="685" spans="2:8" x14ac:dyDescent="0.25">
      <c r="B685" s="491" t="s">
        <v>3554</v>
      </c>
      <c r="C685" s="491" t="s">
        <v>53</v>
      </c>
      <c r="D685" s="491" t="s">
        <v>627</v>
      </c>
      <c r="E685" s="491" t="s">
        <v>785</v>
      </c>
      <c r="F685" s="491" t="s">
        <v>3671</v>
      </c>
      <c r="G685" s="491">
        <v>1</v>
      </c>
      <c r="H685" s="491">
        <v>1</v>
      </c>
    </row>
    <row r="686" spans="2:8" x14ac:dyDescent="0.25">
      <c r="B686" s="491" t="s">
        <v>3554</v>
      </c>
      <c r="C686" s="491" t="s">
        <v>53</v>
      </c>
      <c r="D686" s="491" t="s">
        <v>627</v>
      </c>
      <c r="E686" s="491" t="s">
        <v>122</v>
      </c>
      <c r="F686" s="491" t="s">
        <v>3669</v>
      </c>
      <c r="G686" s="491">
        <v>4.9015331196430298E-2</v>
      </c>
      <c r="H686" s="491">
        <v>4.5590175388550203E-2</v>
      </c>
    </row>
    <row r="687" spans="2:8" x14ac:dyDescent="0.25">
      <c r="B687" s="491" t="s">
        <v>3554</v>
      </c>
      <c r="C687" s="491" t="s">
        <v>53</v>
      </c>
      <c r="D687" s="491" t="s">
        <v>627</v>
      </c>
      <c r="E687" s="491" t="s">
        <v>3689</v>
      </c>
      <c r="F687" s="491" t="s">
        <v>3669</v>
      </c>
      <c r="G687" s="491">
        <v>0.99969872835324602</v>
      </c>
      <c r="H687" s="491">
        <v>0.99951274886340502</v>
      </c>
    </row>
    <row r="688" spans="2:8" x14ac:dyDescent="0.25">
      <c r="B688" s="491" t="s">
        <v>3554</v>
      </c>
      <c r="C688" s="491" t="s">
        <v>53</v>
      </c>
      <c r="D688" s="491" t="s">
        <v>627</v>
      </c>
      <c r="E688" s="491" t="s">
        <v>125</v>
      </c>
      <c r="F688" s="491" t="s">
        <v>3669</v>
      </c>
      <c r="G688" s="491">
        <v>1</v>
      </c>
      <c r="H688" s="491">
        <v>1</v>
      </c>
    </row>
    <row r="689" spans="2:8" x14ac:dyDescent="0.25">
      <c r="B689" s="491" t="s">
        <v>3554</v>
      </c>
      <c r="C689" s="491" t="s">
        <v>53</v>
      </c>
      <c r="D689" s="491" t="s">
        <v>627</v>
      </c>
      <c r="E689" s="491" t="s">
        <v>3670</v>
      </c>
      <c r="F689" s="491" t="s">
        <v>3669</v>
      </c>
      <c r="G689" s="491">
        <v>0.60429422765588103</v>
      </c>
      <c r="H689" s="491">
        <v>0.51954733390205898</v>
      </c>
    </row>
    <row r="690" spans="2:8" x14ac:dyDescent="0.25">
      <c r="B690" s="491" t="s">
        <v>3554</v>
      </c>
      <c r="C690" s="491" t="s">
        <v>53</v>
      </c>
      <c r="D690" s="491" t="s">
        <v>627</v>
      </c>
      <c r="E690" s="491" t="s">
        <v>785</v>
      </c>
      <c r="F690" s="491" t="s">
        <v>3669</v>
      </c>
      <c r="G690" s="491">
        <v>1</v>
      </c>
      <c r="H690" s="491">
        <v>1</v>
      </c>
    </row>
    <row r="691" spans="2:8" x14ac:dyDescent="0.25">
      <c r="B691" s="491" t="s">
        <v>3554</v>
      </c>
      <c r="C691" s="491" t="s">
        <v>53</v>
      </c>
      <c r="D691" s="491" t="s">
        <v>171</v>
      </c>
      <c r="E691" s="491" t="s">
        <v>122</v>
      </c>
      <c r="F691" s="491" t="s">
        <v>522</v>
      </c>
      <c r="G691" s="491">
        <v>6.0195525532295803E-3</v>
      </c>
      <c r="H691" s="491">
        <v>4.8630078910130801E-3</v>
      </c>
    </row>
    <row r="692" spans="2:8" x14ac:dyDescent="0.25">
      <c r="B692" s="491" t="s">
        <v>3554</v>
      </c>
      <c r="C692" s="491" t="s">
        <v>53</v>
      </c>
      <c r="D692" s="491" t="s">
        <v>171</v>
      </c>
      <c r="E692" s="491" t="s">
        <v>3689</v>
      </c>
      <c r="F692" s="491" t="s">
        <v>522</v>
      </c>
      <c r="G692" s="491">
        <v>0.99858864432642702</v>
      </c>
      <c r="H692" s="491">
        <v>0.99954970440797597</v>
      </c>
    </row>
    <row r="693" spans="2:8" x14ac:dyDescent="0.25">
      <c r="B693" s="491" t="s">
        <v>3554</v>
      </c>
      <c r="C693" s="491" t="s">
        <v>53</v>
      </c>
      <c r="D693" s="491" t="s">
        <v>171</v>
      </c>
      <c r="E693" s="491" t="s">
        <v>125</v>
      </c>
      <c r="F693" s="491" t="s">
        <v>522</v>
      </c>
      <c r="G693" s="491">
        <v>1</v>
      </c>
      <c r="H693" s="491">
        <v>1</v>
      </c>
    </row>
    <row r="694" spans="2:8" x14ac:dyDescent="0.25">
      <c r="B694" s="491" t="s">
        <v>3554</v>
      </c>
      <c r="C694" s="491" t="s">
        <v>53</v>
      </c>
      <c r="D694" s="491" t="s">
        <v>171</v>
      </c>
      <c r="E694" s="491" t="s">
        <v>3670</v>
      </c>
      <c r="F694" s="491" t="s">
        <v>522</v>
      </c>
      <c r="G694" s="491">
        <v>0.41326288391897198</v>
      </c>
      <c r="H694" s="491">
        <v>0.24165200994098501</v>
      </c>
    </row>
    <row r="695" spans="2:8" x14ac:dyDescent="0.25">
      <c r="B695" s="491" t="s">
        <v>3554</v>
      </c>
      <c r="C695" s="491" t="s">
        <v>53</v>
      </c>
      <c r="D695" s="491" t="s">
        <v>171</v>
      </c>
      <c r="E695" s="491" t="s">
        <v>785</v>
      </c>
      <c r="F695" s="491" t="s">
        <v>522</v>
      </c>
      <c r="G695" s="491">
        <v>0.67003886493731502</v>
      </c>
      <c r="H695" s="491">
        <v>0.87198574221375402</v>
      </c>
    </row>
    <row r="696" spans="2:8" x14ac:dyDescent="0.25">
      <c r="B696" s="491" t="s">
        <v>3556</v>
      </c>
      <c r="C696" s="491" t="s">
        <v>53</v>
      </c>
      <c r="D696" s="491" t="s">
        <v>627</v>
      </c>
      <c r="E696" s="491" t="s">
        <v>122</v>
      </c>
      <c r="F696" s="491" t="s">
        <v>3671</v>
      </c>
      <c r="G696" s="491">
        <v>7.0529501191852001E-2</v>
      </c>
      <c r="H696" s="491">
        <v>8.8527072053075306E-2</v>
      </c>
    </row>
    <row r="697" spans="2:8" x14ac:dyDescent="0.25">
      <c r="B697" s="491" t="s">
        <v>3556</v>
      </c>
      <c r="C697" s="491" t="s">
        <v>53</v>
      </c>
      <c r="D697" s="491" t="s">
        <v>627</v>
      </c>
      <c r="E697" s="491" t="s">
        <v>3689</v>
      </c>
      <c r="F697" s="491" t="s">
        <v>3671</v>
      </c>
      <c r="G697" s="491">
        <v>0.99998583536881702</v>
      </c>
      <c r="H697" s="491">
        <v>0.99997595947541495</v>
      </c>
    </row>
    <row r="698" spans="2:8" x14ac:dyDescent="0.25">
      <c r="B698" s="491" t="s">
        <v>3556</v>
      </c>
      <c r="C698" s="491" t="s">
        <v>53</v>
      </c>
      <c r="D698" s="491" t="s">
        <v>627</v>
      </c>
      <c r="E698" s="491" t="s">
        <v>125</v>
      </c>
      <c r="F698" s="491" t="s">
        <v>3671</v>
      </c>
      <c r="G698" s="491">
        <v>1</v>
      </c>
      <c r="H698" s="491">
        <v>1</v>
      </c>
    </row>
    <row r="699" spans="2:8" x14ac:dyDescent="0.25">
      <c r="B699" s="491" t="s">
        <v>3556</v>
      </c>
      <c r="C699" s="491" t="s">
        <v>53</v>
      </c>
      <c r="D699" s="491" t="s">
        <v>627</v>
      </c>
      <c r="E699" s="491" t="s">
        <v>3670</v>
      </c>
      <c r="F699" s="491" t="s">
        <v>3671</v>
      </c>
      <c r="G699" s="491">
        <v>0.76467079752851097</v>
      </c>
      <c r="H699" s="491">
        <v>0.69078060757194304</v>
      </c>
    </row>
    <row r="700" spans="2:8" x14ac:dyDescent="0.25">
      <c r="B700" s="491" t="s">
        <v>3556</v>
      </c>
      <c r="C700" s="491" t="s">
        <v>53</v>
      </c>
      <c r="D700" s="491" t="s">
        <v>627</v>
      </c>
      <c r="E700" s="491" t="s">
        <v>785</v>
      </c>
      <c r="F700" s="491" t="s">
        <v>3671</v>
      </c>
      <c r="G700" s="491">
        <v>1</v>
      </c>
      <c r="H700" s="491">
        <v>1</v>
      </c>
    </row>
    <row r="701" spans="2:8" x14ac:dyDescent="0.25">
      <c r="B701" s="491" t="s">
        <v>3556</v>
      </c>
      <c r="C701" s="491" t="s">
        <v>53</v>
      </c>
      <c r="D701" s="491" t="s">
        <v>627</v>
      </c>
      <c r="E701" s="491" t="s">
        <v>122</v>
      </c>
      <c r="F701" s="491" t="s">
        <v>3669</v>
      </c>
      <c r="G701" s="491">
        <v>7.0529501191852001E-2</v>
      </c>
      <c r="H701" s="491">
        <v>8.8527072053075195E-2</v>
      </c>
    </row>
    <row r="702" spans="2:8" x14ac:dyDescent="0.25">
      <c r="B702" s="491" t="s">
        <v>3556</v>
      </c>
      <c r="C702" s="491" t="s">
        <v>53</v>
      </c>
      <c r="D702" s="491" t="s">
        <v>627</v>
      </c>
      <c r="E702" s="491" t="s">
        <v>3689</v>
      </c>
      <c r="F702" s="491" t="s">
        <v>3669</v>
      </c>
      <c r="G702" s="491">
        <v>0.99998583536881702</v>
      </c>
      <c r="H702" s="491">
        <v>0.99997595947541495</v>
      </c>
    </row>
    <row r="703" spans="2:8" x14ac:dyDescent="0.25">
      <c r="B703" s="491" t="s">
        <v>3556</v>
      </c>
      <c r="C703" s="491" t="s">
        <v>53</v>
      </c>
      <c r="D703" s="491" t="s">
        <v>627</v>
      </c>
      <c r="E703" s="491" t="s">
        <v>125</v>
      </c>
      <c r="F703" s="491" t="s">
        <v>3669</v>
      </c>
      <c r="G703" s="491">
        <v>1</v>
      </c>
      <c r="H703" s="491">
        <v>1</v>
      </c>
    </row>
    <row r="704" spans="2:8" x14ac:dyDescent="0.25">
      <c r="B704" s="491" t="s">
        <v>3556</v>
      </c>
      <c r="C704" s="491" t="s">
        <v>53</v>
      </c>
      <c r="D704" s="491" t="s">
        <v>627</v>
      </c>
      <c r="E704" s="491" t="s">
        <v>3670</v>
      </c>
      <c r="F704" s="491" t="s">
        <v>3669</v>
      </c>
      <c r="G704" s="491">
        <v>0.76467079752851097</v>
      </c>
      <c r="H704" s="491">
        <v>0.69078060757194304</v>
      </c>
    </row>
    <row r="705" spans="2:8" x14ac:dyDescent="0.25">
      <c r="B705" s="491" t="s">
        <v>3556</v>
      </c>
      <c r="C705" s="491" t="s">
        <v>53</v>
      </c>
      <c r="D705" s="491" t="s">
        <v>627</v>
      </c>
      <c r="E705" s="491" t="s">
        <v>785</v>
      </c>
      <c r="F705" s="491" t="s">
        <v>3669</v>
      </c>
      <c r="G705" s="491">
        <v>1</v>
      </c>
      <c r="H705" s="491">
        <v>1</v>
      </c>
    </row>
    <row r="706" spans="2:8" x14ac:dyDescent="0.25">
      <c r="B706" s="491" t="s">
        <v>3556</v>
      </c>
      <c r="C706" s="491" t="s">
        <v>53</v>
      </c>
      <c r="D706" s="491" t="s">
        <v>171</v>
      </c>
      <c r="E706" s="491" t="s">
        <v>122</v>
      </c>
      <c r="F706" s="491" t="s">
        <v>522</v>
      </c>
      <c r="G706" s="491">
        <v>1.01753773760473E-2</v>
      </c>
      <c r="H706" s="491">
        <v>5.8711053561177704E-3</v>
      </c>
    </row>
    <row r="707" spans="2:8" x14ac:dyDescent="0.25">
      <c r="B707" s="491" t="s">
        <v>3556</v>
      </c>
      <c r="C707" s="491" t="s">
        <v>53</v>
      </c>
      <c r="D707" s="491" t="s">
        <v>171</v>
      </c>
      <c r="E707" s="491" t="s">
        <v>3689</v>
      </c>
      <c r="F707" s="491" t="s">
        <v>522</v>
      </c>
      <c r="G707" s="491">
        <v>0.999993006655988</v>
      </c>
      <c r="H707" s="491">
        <v>0.99999584793021101</v>
      </c>
    </row>
    <row r="708" spans="2:8" x14ac:dyDescent="0.25">
      <c r="B708" s="491" t="s">
        <v>3556</v>
      </c>
      <c r="C708" s="491" t="s">
        <v>53</v>
      </c>
      <c r="D708" s="491" t="s">
        <v>171</v>
      </c>
      <c r="E708" s="491" t="s">
        <v>125</v>
      </c>
      <c r="F708" s="491" t="s">
        <v>522</v>
      </c>
      <c r="G708" s="491">
        <v>1</v>
      </c>
      <c r="H708" s="491">
        <v>1</v>
      </c>
    </row>
    <row r="709" spans="2:8" x14ac:dyDescent="0.25">
      <c r="B709" s="491" t="s">
        <v>3556</v>
      </c>
      <c r="C709" s="491" t="s">
        <v>53</v>
      </c>
      <c r="D709" s="491" t="s">
        <v>171</v>
      </c>
      <c r="E709" s="491" t="s">
        <v>3670</v>
      </c>
      <c r="F709" s="491" t="s">
        <v>522</v>
      </c>
      <c r="G709" s="491">
        <v>0.71614543518576901</v>
      </c>
      <c r="H709" s="491">
        <v>0.47451458964002502</v>
      </c>
    </row>
    <row r="710" spans="2:8" x14ac:dyDescent="0.25">
      <c r="B710" s="491" t="s">
        <v>3556</v>
      </c>
      <c r="C710" s="491" t="s">
        <v>53</v>
      </c>
      <c r="D710" s="491" t="s">
        <v>171</v>
      </c>
      <c r="E710" s="491" t="s">
        <v>785</v>
      </c>
      <c r="F710" s="491" t="s">
        <v>522</v>
      </c>
      <c r="G710" s="491">
        <v>0.82626365737702101</v>
      </c>
      <c r="H710" s="491">
        <v>0.93136135660138897</v>
      </c>
    </row>
    <row r="711" spans="2:8" x14ac:dyDescent="0.25">
      <c r="B711" s="491" t="s">
        <v>3558</v>
      </c>
      <c r="C711" s="491" t="s">
        <v>53</v>
      </c>
      <c r="D711" s="491" t="s">
        <v>627</v>
      </c>
      <c r="E711" s="491" t="s">
        <v>122</v>
      </c>
      <c r="F711" s="491" t="s">
        <v>3671</v>
      </c>
      <c r="G711" s="491">
        <v>6.12905621467075E-2</v>
      </c>
      <c r="H711" s="491">
        <v>5.8332045409002803E-2</v>
      </c>
    </row>
    <row r="712" spans="2:8" x14ac:dyDescent="0.25">
      <c r="B712" s="491" t="s">
        <v>3558</v>
      </c>
      <c r="C712" s="491" t="s">
        <v>53</v>
      </c>
      <c r="D712" s="491" t="s">
        <v>627</v>
      </c>
      <c r="E712" s="491" t="s">
        <v>3689</v>
      </c>
      <c r="F712" s="491" t="s">
        <v>3671</v>
      </c>
      <c r="G712" s="491">
        <v>0.99977443419261403</v>
      </c>
      <c r="H712" s="491">
        <v>0.999489454016529</v>
      </c>
    </row>
    <row r="713" spans="2:8" x14ac:dyDescent="0.25">
      <c r="B713" s="491" t="s">
        <v>3558</v>
      </c>
      <c r="C713" s="491" t="s">
        <v>53</v>
      </c>
      <c r="D713" s="491" t="s">
        <v>627</v>
      </c>
      <c r="E713" s="491" t="s">
        <v>125</v>
      </c>
      <c r="F713" s="491" t="s">
        <v>3671</v>
      </c>
      <c r="G713" s="491">
        <v>1</v>
      </c>
      <c r="H713" s="491">
        <v>1</v>
      </c>
    </row>
    <row r="714" spans="2:8" x14ac:dyDescent="0.25">
      <c r="B714" s="491" t="s">
        <v>3558</v>
      </c>
      <c r="C714" s="491" t="s">
        <v>53</v>
      </c>
      <c r="D714" s="491" t="s">
        <v>627</v>
      </c>
      <c r="E714" s="491" t="s">
        <v>3670</v>
      </c>
      <c r="F714" s="491" t="s">
        <v>3671</v>
      </c>
      <c r="G714" s="491">
        <v>0.67863934637717105</v>
      </c>
      <c r="H714" s="491">
        <v>0.54631712371889196</v>
      </c>
    </row>
    <row r="715" spans="2:8" x14ac:dyDescent="0.25">
      <c r="B715" s="491" t="s">
        <v>3558</v>
      </c>
      <c r="C715" s="491" t="s">
        <v>53</v>
      </c>
      <c r="D715" s="491" t="s">
        <v>627</v>
      </c>
      <c r="E715" s="491" t="s">
        <v>785</v>
      </c>
      <c r="F715" s="491" t="s">
        <v>3671</v>
      </c>
      <c r="G715" s="491">
        <v>1</v>
      </c>
      <c r="H715" s="491">
        <v>1</v>
      </c>
    </row>
    <row r="716" spans="2:8" x14ac:dyDescent="0.25">
      <c r="B716" s="491" t="s">
        <v>3558</v>
      </c>
      <c r="C716" s="491" t="s">
        <v>53</v>
      </c>
      <c r="D716" s="491" t="s">
        <v>627</v>
      </c>
      <c r="E716" s="491" t="s">
        <v>122</v>
      </c>
      <c r="F716" s="491" t="s">
        <v>3669</v>
      </c>
      <c r="G716" s="491">
        <v>6.12905621467075E-2</v>
      </c>
      <c r="H716" s="491">
        <v>5.8332045409002803E-2</v>
      </c>
    </row>
    <row r="717" spans="2:8" x14ac:dyDescent="0.25">
      <c r="B717" s="491" t="s">
        <v>3558</v>
      </c>
      <c r="C717" s="491" t="s">
        <v>53</v>
      </c>
      <c r="D717" s="491" t="s">
        <v>627</v>
      </c>
      <c r="E717" s="491" t="s">
        <v>3689</v>
      </c>
      <c r="F717" s="491" t="s">
        <v>3669</v>
      </c>
      <c r="G717" s="491">
        <v>0.99977443419261403</v>
      </c>
      <c r="H717" s="491">
        <v>0.999489454016529</v>
      </c>
    </row>
    <row r="718" spans="2:8" x14ac:dyDescent="0.25">
      <c r="B718" s="491" t="s">
        <v>3558</v>
      </c>
      <c r="C718" s="491" t="s">
        <v>53</v>
      </c>
      <c r="D718" s="491" t="s">
        <v>627</v>
      </c>
      <c r="E718" s="491" t="s">
        <v>125</v>
      </c>
      <c r="F718" s="491" t="s">
        <v>3669</v>
      </c>
      <c r="G718" s="491">
        <v>1</v>
      </c>
      <c r="H718" s="491">
        <v>1</v>
      </c>
    </row>
    <row r="719" spans="2:8" x14ac:dyDescent="0.25">
      <c r="B719" s="491" t="s">
        <v>3558</v>
      </c>
      <c r="C719" s="491" t="s">
        <v>53</v>
      </c>
      <c r="D719" s="491" t="s">
        <v>627</v>
      </c>
      <c r="E719" s="491" t="s">
        <v>3670</v>
      </c>
      <c r="F719" s="491" t="s">
        <v>3669</v>
      </c>
      <c r="G719" s="491">
        <v>0.67863934637717105</v>
      </c>
      <c r="H719" s="491">
        <v>0.54631712371889196</v>
      </c>
    </row>
    <row r="720" spans="2:8" x14ac:dyDescent="0.25">
      <c r="B720" s="491" t="s">
        <v>3558</v>
      </c>
      <c r="C720" s="491" t="s">
        <v>53</v>
      </c>
      <c r="D720" s="491" t="s">
        <v>627</v>
      </c>
      <c r="E720" s="491" t="s">
        <v>785</v>
      </c>
      <c r="F720" s="491" t="s">
        <v>3669</v>
      </c>
      <c r="G720" s="491">
        <v>1</v>
      </c>
      <c r="H720" s="491">
        <v>1</v>
      </c>
    </row>
    <row r="721" spans="2:8" x14ac:dyDescent="0.25">
      <c r="B721" s="491" t="s">
        <v>3558</v>
      </c>
      <c r="C721" s="491" t="s">
        <v>53</v>
      </c>
      <c r="D721" s="491" t="s">
        <v>171</v>
      </c>
      <c r="E721" s="491" t="s">
        <v>122</v>
      </c>
      <c r="F721" s="491" t="s">
        <v>522</v>
      </c>
      <c r="G721" s="491">
        <v>9.5763521609786208E-3</v>
      </c>
      <c r="H721" s="491">
        <v>9.7452764087643997E-3</v>
      </c>
    </row>
    <row r="722" spans="2:8" x14ac:dyDescent="0.25">
      <c r="B722" s="491" t="s">
        <v>3558</v>
      </c>
      <c r="C722" s="491" t="s">
        <v>53</v>
      </c>
      <c r="D722" s="491" t="s">
        <v>171</v>
      </c>
      <c r="E722" s="491" t="s">
        <v>3689</v>
      </c>
      <c r="F722" s="491" t="s">
        <v>522</v>
      </c>
      <c r="G722" s="491">
        <v>0.99965980964152101</v>
      </c>
      <c r="H722" s="491">
        <v>0.999926695514612</v>
      </c>
    </row>
    <row r="723" spans="2:8" x14ac:dyDescent="0.25">
      <c r="B723" s="491" t="s">
        <v>3558</v>
      </c>
      <c r="C723" s="491" t="s">
        <v>53</v>
      </c>
      <c r="D723" s="491" t="s">
        <v>171</v>
      </c>
      <c r="E723" s="491" t="s">
        <v>125</v>
      </c>
      <c r="F723" s="491" t="s">
        <v>522</v>
      </c>
      <c r="G723" s="491">
        <v>1</v>
      </c>
      <c r="H723" s="491">
        <v>1</v>
      </c>
    </row>
    <row r="724" spans="2:8" x14ac:dyDescent="0.25">
      <c r="B724" s="491" t="s">
        <v>3558</v>
      </c>
      <c r="C724" s="491" t="s">
        <v>53</v>
      </c>
      <c r="D724" s="491" t="s">
        <v>171</v>
      </c>
      <c r="E724" s="491" t="s">
        <v>3670</v>
      </c>
      <c r="F724" s="491" t="s">
        <v>522</v>
      </c>
      <c r="G724" s="491">
        <v>0.52331473559280495</v>
      </c>
      <c r="H724" s="491">
        <v>0.318193458086101</v>
      </c>
    </row>
    <row r="725" spans="2:8" x14ac:dyDescent="0.25">
      <c r="B725" s="491" t="s">
        <v>3558</v>
      </c>
      <c r="C725" s="491" t="s">
        <v>53</v>
      </c>
      <c r="D725" s="491" t="s">
        <v>171</v>
      </c>
      <c r="E725" s="491" t="s">
        <v>785</v>
      </c>
      <c r="F725" s="491" t="s">
        <v>522</v>
      </c>
      <c r="G725" s="491">
        <v>0.71315905249087896</v>
      </c>
      <c r="H725" s="491">
        <v>0.81391054116053296</v>
      </c>
    </row>
    <row r="726" spans="2:8" x14ac:dyDescent="0.25">
      <c r="B726" s="491" t="s">
        <v>3560</v>
      </c>
      <c r="C726" s="491" t="s">
        <v>53</v>
      </c>
      <c r="D726" s="491" t="s">
        <v>627</v>
      </c>
      <c r="E726" s="491" t="s">
        <v>122</v>
      </c>
      <c r="F726" s="491" t="s">
        <v>3671</v>
      </c>
      <c r="G726" s="491">
        <v>3.9928074099821402E-2</v>
      </c>
      <c r="H726" s="491">
        <v>5.64516098561961E-2</v>
      </c>
    </row>
    <row r="727" spans="2:8" x14ac:dyDescent="0.25">
      <c r="B727" s="491" t="s">
        <v>3560</v>
      </c>
      <c r="C727" s="491" t="s">
        <v>53</v>
      </c>
      <c r="D727" s="491" t="s">
        <v>627</v>
      </c>
      <c r="E727" s="491" t="s">
        <v>3689</v>
      </c>
      <c r="F727" s="491" t="s">
        <v>3671</v>
      </c>
      <c r="G727" s="491">
        <v>0.99997869759476898</v>
      </c>
      <c r="H727" s="491">
        <v>0.99994420015076801</v>
      </c>
    </row>
    <row r="728" spans="2:8" x14ac:dyDescent="0.25">
      <c r="B728" s="491" t="s">
        <v>3560</v>
      </c>
      <c r="C728" s="491" t="s">
        <v>53</v>
      </c>
      <c r="D728" s="491" t="s">
        <v>627</v>
      </c>
      <c r="E728" s="491" t="s">
        <v>125</v>
      </c>
      <c r="F728" s="491" t="s">
        <v>3671</v>
      </c>
      <c r="G728" s="491">
        <v>1</v>
      </c>
      <c r="H728" s="491">
        <v>1</v>
      </c>
    </row>
    <row r="729" spans="2:8" x14ac:dyDescent="0.25">
      <c r="B729" s="491" t="s">
        <v>3560</v>
      </c>
      <c r="C729" s="491" t="s">
        <v>53</v>
      </c>
      <c r="D729" s="491" t="s">
        <v>627</v>
      </c>
      <c r="E729" s="491" t="s">
        <v>3670</v>
      </c>
      <c r="F729" s="491" t="s">
        <v>3671</v>
      </c>
      <c r="G729" s="491">
        <v>0.33072106076096403</v>
      </c>
      <c r="H729" s="491">
        <v>0.23450772972764999</v>
      </c>
    </row>
    <row r="730" spans="2:8" x14ac:dyDescent="0.25">
      <c r="B730" s="491" t="s">
        <v>3560</v>
      </c>
      <c r="C730" s="491" t="s">
        <v>53</v>
      </c>
      <c r="D730" s="491" t="s">
        <v>627</v>
      </c>
      <c r="E730" s="491" t="s">
        <v>785</v>
      </c>
      <c r="F730" s="491" t="s">
        <v>3671</v>
      </c>
      <c r="G730" s="491">
        <v>1</v>
      </c>
      <c r="H730" s="491">
        <v>1</v>
      </c>
    </row>
    <row r="731" spans="2:8" x14ac:dyDescent="0.25">
      <c r="B731" s="491" t="s">
        <v>3560</v>
      </c>
      <c r="C731" s="491" t="s">
        <v>53</v>
      </c>
      <c r="D731" s="491" t="s">
        <v>627</v>
      </c>
      <c r="E731" s="491" t="s">
        <v>122</v>
      </c>
      <c r="F731" s="491" t="s">
        <v>3669</v>
      </c>
      <c r="G731" s="491">
        <v>3.9928074099821402E-2</v>
      </c>
      <c r="H731" s="491">
        <v>5.6451609856196003E-2</v>
      </c>
    </row>
    <row r="732" spans="2:8" x14ac:dyDescent="0.25">
      <c r="B732" s="491" t="s">
        <v>3560</v>
      </c>
      <c r="C732" s="491" t="s">
        <v>53</v>
      </c>
      <c r="D732" s="491" t="s">
        <v>627</v>
      </c>
      <c r="E732" s="491" t="s">
        <v>3689</v>
      </c>
      <c r="F732" s="491" t="s">
        <v>3669</v>
      </c>
      <c r="G732" s="491">
        <v>0.99997869759476898</v>
      </c>
      <c r="H732" s="491">
        <v>0.99994420015076801</v>
      </c>
    </row>
    <row r="733" spans="2:8" x14ac:dyDescent="0.25">
      <c r="B733" s="491" t="s">
        <v>3560</v>
      </c>
      <c r="C733" s="491" t="s">
        <v>53</v>
      </c>
      <c r="D733" s="491" t="s">
        <v>627</v>
      </c>
      <c r="E733" s="491" t="s">
        <v>125</v>
      </c>
      <c r="F733" s="491" t="s">
        <v>3669</v>
      </c>
      <c r="G733" s="491">
        <v>1</v>
      </c>
      <c r="H733" s="491">
        <v>1</v>
      </c>
    </row>
    <row r="734" spans="2:8" x14ac:dyDescent="0.25">
      <c r="B734" s="491" t="s">
        <v>3560</v>
      </c>
      <c r="C734" s="491" t="s">
        <v>53</v>
      </c>
      <c r="D734" s="491" t="s">
        <v>627</v>
      </c>
      <c r="E734" s="491" t="s">
        <v>3670</v>
      </c>
      <c r="F734" s="491" t="s">
        <v>3669</v>
      </c>
      <c r="G734" s="491">
        <v>0.33072106076096403</v>
      </c>
      <c r="H734" s="491">
        <v>0.23450772972764999</v>
      </c>
    </row>
    <row r="735" spans="2:8" x14ac:dyDescent="0.25">
      <c r="B735" s="491" t="s">
        <v>3560</v>
      </c>
      <c r="C735" s="491" t="s">
        <v>53</v>
      </c>
      <c r="D735" s="491" t="s">
        <v>627</v>
      </c>
      <c r="E735" s="491" t="s">
        <v>785</v>
      </c>
      <c r="F735" s="491" t="s">
        <v>3669</v>
      </c>
      <c r="G735" s="491">
        <v>1</v>
      </c>
      <c r="H735" s="491">
        <v>1</v>
      </c>
    </row>
    <row r="736" spans="2:8" x14ac:dyDescent="0.25">
      <c r="B736" s="491" t="s">
        <v>3560</v>
      </c>
      <c r="C736" s="491" t="s">
        <v>53</v>
      </c>
      <c r="D736" s="491" t="s">
        <v>171</v>
      </c>
      <c r="E736" s="491" t="s">
        <v>122</v>
      </c>
      <c r="F736" s="491" t="s">
        <v>522</v>
      </c>
      <c r="G736" s="491">
        <v>5.2877248337691802E-3</v>
      </c>
      <c r="H736" s="491">
        <v>6.6528759041264004E-3</v>
      </c>
    </row>
    <row r="737" spans="2:8" x14ac:dyDescent="0.25">
      <c r="B737" s="491" t="s">
        <v>3560</v>
      </c>
      <c r="C737" s="491" t="s">
        <v>53</v>
      </c>
      <c r="D737" s="491" t="s">
        <v>171</v>
      </c>
      <c r="E737" s="491" t="s">
        <v>3689</v>
      </c>
      <c r="F737" s="491" t="s">
        <v>522</v>
      </c>
      <c r="G737" s="491">
        <v>0.99815931734450003</v>
      </c>
      <c r="H737" s="491">
        <v>0.99888145072749301</v>
      </c>
    </row>
    <row r="738" spans="2:8" x14ac:dyDescent="0.25">
      <c r="B738" s="491" t="s">
        <v>3560</v>
      </c>
      <c r="C738" s="491" t="s">
        <v>53</v>
      </c>
      <c r="D738" s="491" t="s">
        <v>171</v>
      </c>
      <c r="E738" s="491" t="s">
        <v>125</v>
      </c>
      <c r="F738" s="491" t="s">
        <v>522</v>
      </c>
      <c r="G738" s="491">
        <v>1</v>
      </c>
      <c r="H738" s="491">
        <v>1</v>
      </c>
    </row>
    <row r="739" spans="2:8" x14ac:dyDescent="0.25">
      <c r="B739" s="491" t="s">
        <v>3560</v>
      </c>
      <c r="C739" s="491" t="s">
        <v>53</v>
      </c>
      <c r="D739" s="491" t="s">
        <v>171</v>
      </c>
      <c r="E739" s="491" t="s">
        <v>3670</v>
      </c>
      <c r="F739" s="491" t="s">
        <v>522</v>
      </c>
      <c r="G739" s="491">
        <v>0.32574339998625401</v>
      </c>
      <c r="H739" s="491">
        <v>0.19447587135202099</v>
      </c>
    </row>
    <row r="740" spans="2:8" x14ac:dyDescent="0.25">
      <c r="B740" s="491" t="s">
        <v>3560</v>
      </c>
      <c r="C740" s="491" t="s">
        <v>53</v>
      </c>
      <c r="D740" s="491" t="s">
        <v>171</v>
      </c>
      <c r="E740" s="491" t="s">
        <v>785</v>
      </c>
      <c r="F740" s="491" t="s">
        <v>522</v>
      </c>
      <c r="G740" s="491">
        <v>0.56345012474015399</v>
      </c>
      <c r="H740" s="491">
        <v>0.78910016648495596</v>
      </c>
    </row>
    <row r="741" spans="2:8" x14ac:dyDescent="0.25">
      <c r="B741" s="491" t="s">
        <v>3562</v>
      </c>
      <c r="C741" s="491" t="s">
        <v>53</v>
      </c>
      <c r="D741" s="491" t="s">
        <v>627</v>
      </c>
      <c r="E741" s="491" t="s">
        <v>122</v>
      </c>
      <c r="F741" s="491" t="s">
        <v>3671</v>
      </c>
      <c r="G741" s="491">
        <v>7.2867046504788202E-2</v>
      </c>
      <c r="H741" s="491">
        <v>0.110547893288221</v>
      </c>
    </row>
    <row r="742" spans="2:8" x14ac:dyDescent="0.25">
      <c r="B742" s="491" t="s">
        <v>3562</v>
      </c>
      <c r="C742" s="491" t="s">
        <v>53</v>
      </c>
      <c r="D742" s="491" t="s">
        <v>627</v>
      </c>
      <c r="E742" s="491" t="s">
        <v>3689</v>
      </c>
      <c r="F742" s="491" t="s">
        <v>3671</v>
      </c>
      <c r="G742" s="491">
        <v>0.99995251012859099</v>
      </c>
      <c r="H742" s="491">
        <v>0.99993958758191903</v>
      </c>
    </row>
    <row r="743" spans="2:8" x14ac:dyDescent="0.25">
      <c r="B743" s="491" t="s">
        <v>3562</v>
      </c>
      <c r="C743" s="491" t="s">
        <v>53</v>
      </c>
      <c r="D743" s="491" t="s">
        <v>627</v>
      </c>
      <c r="E743" s="491" t="s">
        <v>125</v>
      </c>
      <c r="F743" s="491" t="s">
        <v>3671</v>
      </c>
      <c r="G743" s="491">
        <v>1</v>
      </c>
      <c r="H743" s="491">
        <v>1</v>
      </c>
    </row>
    <row r="744" spans="2:8" x14ac:dyDescent="0.25">
      <c r="B744" s="491" t="s">
        <v>3562</v>
      </c>
      <c r="C744" s="491" t="s">
        <v>53</v>
      </c>
      <c r="D744" s="491" t="s">
        <v>627</v>
      </c>
      <c r="E744" s="491" t="s">
        <v>3670</v>
      </c>
      <c r="F744" s="491" t="s">
        <v>3671</v>
      </c>
      <c r="G744" s="491">
        <v>0.73713830493639099</v>
      </c>
      <c r="H744" s="491">
        <v>0.77177349744172397</v>
      </c>
    </row>
    <row r="745" spans="2:8" x14ac:dyDescent="0.25">
      <c r="B745" s="491" t="s">
        <v>3562</v>
      </c>
      <c r="C745" s="491" t="s">
        <v>53</v>
      </c>
      <c r="D745" s="491" t="s">
        <v>627</v>
      </c>
      <c r="E745" s="491" t="s">
        <v>785</v>
      </c>
      <c r="F745" s="491" t="s">
        <v>3671</v>
      </c>
      <c r="G745" s="491">
        <v>1</v>
      </c>
      <c r="H745" s="491">
        <v>1</v>
      </c>
    </row>
    <row r="746" spans="2:8" x14ac:dyDescent="0.25">
      <c r="B746" s="491" t="s">
        <v>3562</v>
      </c>
      <c r="C746" s="491" t="s">
        <v>53</v>
      </c>
      <c r="D746" s="491" t="s">
        <v>627</v>
      </c>
      <c r="E746" s="491" t="s">
        <v>122</v>
      </c>
      <c r="F746" s="491" t="s">
        <v>3669</v>
      </c>
      <c r="G746" s="491">
        <v>7.2867046504788202E-2</v>
      </c>
      <c r="H746" s="491">
        <v>0.110547893288221</v>
      </c>
    </row>
    <row r="747" spans="2:8" x14ac:dyDescent="0.25">
      <c r="B747" s="491" t="s">
        <v>3562</v>
      </c>
      <c r="C747" s="491" t="s">
        <v>53</v>
      </c>
      <c r="D747" s="491" t="s">
        <v>627</v>
      </c>
      <c r="E747" s="491" t="s">
        <v>3689</v>
      </c>
      <c r="F747" s="491" t="s">
        <v>3669</v>
      </c>
      <c r="G747" s="491">
        <v>0.99995251012859099</v>
      </c>
      <c r="H747" s="491">
        <v>0.99993958758191903</v>
      </c>
    </row>
    <row r="748" spans="2:8" x14ac:dyDescent="0.25">
      <c r="B748" s="491" t="s">
        <v>3562</v>
      </c>
      <c r="C748" s="491" t="s">
        <v>53</v>
      </c>
      <c r="D748" s="491" t="s">
        <v>627</v>
      </c>
      <c r="E748" s="491" t="s">
        <v>125</v>
      </c>
      <c r="F748" s="491" t="s">
        <v>3669</v>
      </c>
      <c r="G748" s="491">
        <v>1</v>
      </c>
      <c r="H748" s="491">
        <v>1</v>
      </c>
    </row>
    <row r="749" spans="2:8" x14ac:dyDescent="0.25">
      <c r="B749" s="491" t="s">
        <v>3562</v>
      </c>
      <c r="C749" s="491" t="s">
        <v>53</v>
      </c>
      <c r="D749" s="491" t="s">
        <v>627</v>
      </c>
      <c r="E749" s="491" t="s">
        <v>3670</v>
      </c>
      <c r="F749" s="491" t="s">
        <v>3669</v>
      </c>
      <c r="G749" s="491">
        <v>0.73713830493639099</v>
      </c>
      <c r="H749" s="491">
        <v>0.77177349744172397</v>
      </c>
    </row>
    <row r="750" spans="2:8" x14ac:dyDescent="0.25">
      <c r="B750" s="491" t="s">
        <v>3562</v>
      </c>
      <c r="C750" s="491" t="s">
        <v>53</v>
      </c>
      <c r="D750" s="491" t="s">
        <v>627</v>
      </c>
      <c r="E750" s="491" t="s">
        <v>785</v>
      </c>
      <c r="F750" s="491" t="s">
        <v>3669</v>
      </c>
      <c r="G750" s="491">
        <v>1</v>
      </c>
      <c r="H750" s="491">
        <v>1</v>
      </c>
    </row>
    <row r="751" spans="2:8" x14ac:dyDescent="0.25">
      <c r="B751" s="491" t="s">
        <v>3562</v>
      </c>
      <c r="C751" s="491" t="s">
        <v>53</v>
      </c>
      <c r="D751" s="491" t="s">
        <v>171</v>
      </c>
      <c r="E751" s="491" t="s">
        <v>122</v>
      </c>
      <c r="F751" s="491" t="s">
        <v>522</v>
      </c>
      <c r="G751" s="491">
        <v>6.3623505397353399E-3</v>
      </c>
      <c r="H751" s="491">
        <v>5.2525921743287497E-3</v>
      </c>
    </row>
    <row r="752" spans="2:8" x14ac:dyDescent="0.25">
      <c r="B752" s="491" t="s">
        <v>3562</v>
      </c>
      <c r="C752" s="491" t="s">
        <v>53</v>
      </c>
      <c r="D752" s="491" t="s">
        <v>171</v>
      </c>
      <c r="E752" s="491" t="s">
        <v>3689</v>
      </c>
      <c r="F752" s="491" t="s">
        <v>522</v>
      </c>
      <c r="G752" s="491">
        <v>0.99997800896967903</v>
      </c>
      <c r="H752" s="491">
        <v>0.99998573226514098</v>
      </c>
    </row>
    <row r="753" spans="2:8" x14ac:dyDescent="0.25">
      <c r="B753" s="491" t="s">
        <v>3562</v>
      </c>
      <c r="C753" s="491" t="s">
        <v>53</v>
      </c>
      <c r="D753" s="491" t="s">
        <v>171</v>
      </c>
      <c r="E753" s="491" t="s">
        <v>125</v>
      </c>
      <c r="F753" s="491" t="s">
        <v>522</v>
      </c>
      <c r="G753" s="491">
        <v>1</v>
      </c>
      <c r="H753" s="491">
        <v>1</v>
      </c>
    </row>
    <row r="754" spans="2:8" x14ac:dyDescent="0.25">
      <c r="B754" s="491" t="s">
        <v>3562</v>
      </c>
      <c r="C754" s="491" t="s">
        <v>53</v>
      </c>
      <c r="D754" s="491" t="s">
        <v>171</v>
      </c>
      <c r="E754" s="491" t="s">
        <v>3670</v>
      </c>
      <c r="F754" s="491" t="s">
        <v>522</v>
      </c>
      <c r="G754" s="491">
        <v>0.51270413880620103</v>
      </c>
      <c r="H754" s="491">
        <v>0.33478249238325197</v>
      </c>
    </row>
    <row r="755" spans="2:8" x14ac:dyDescent="0.25">
      <c r="B755" s="491" t="s">
        <v>3562</v>
      </c>
      <c r="C755" s="491" t="s">
        <v>53</v>
      </c>
      <c r="D755" s="491" t="s">
        <v>171</v>
      </c>
      <c r="E755" s="491" t="s">
        <v>785</v>
      </c>
      <c r="F755" s="491" t="s">
        <v>522</v>
      </c>
      <c r="G755" s="491">
        <v>0.74345858905029805</v>
      </c>
      <c r="H755" s="491">
        <v>0.86424107415689799</v>
      </c>
    </row>
    <row r="756" spans="2:8" x14ac:dyDescent="0.25">
      <c r="B756" s="491" t="s">
        <v>3564</v>
      </c>
      <c r="C756" s="491" t="s">
        <v>53</v>
      </c>
      <c r="D756" s="491" t="s">
        <v>627</v>
      </c>
      <c r="E756" s="491" t="s">
        <v>122</v>
      </c>
      <c r="F756" s="491" t="s">
        <v>3671</v>
      </c>
      <c r="G756" s="491">
        <v>6.3242894126874297E-2</v>
      </c>
      <c r="H756" s="491">
        <v>0.169197027346743</v>
      </c>
    </row>
    <row r="757" spans="2:8" x14ac:dyDescent="0.25">
      <c r="B757" s="491" t="s">
        <v>3564</v>
      </c>
      <c r="C757" s="491" t="s">
        <v>53</v>
      </c>
      <c r="D757" s="491" t="s">
        <v>627</v>
      </c>
      <c r="E757" s="491" t="s">
        <v>3689</v>
      </c>
      <c r="F757" s="491" t="s">
        <v>3671</v>
      </c>
      <c r="G757" s="491">
        <v>0.99999999999136302</v>
      </c>
      <c r="H757" s="491">
        <v>0.99999999999587896</v>
      </c>
    </row>
    <row r="758" spans="2:8" x14ac:dyDescent="0.25">
      <c r="B758" s="491" t="s">
        <v>3564</v>
      </c>
      <c r="C758" s="491" t="s">
        <v>53</v>
      </c>
      <c r="D758" s="491" t="s">
        <v>627</v>
      </c>
      <c r="E758" s="491" t="s">
        <v>125</v>
      </c>
      <c r="F758" s="491" t="s">
        <v>3671</v>
      </c>
      <c r="G758" s="491">
        <v>1</v>
      </c>
      <c r="H758" s="491">
        <v>1</v>
      </c>
    </row>
    <row r="759" spans="2:8" x14ac:dyDescent="0.25">
      <c r="B759" s="491" t="s">
        <v>3564</v>
      </c>
      <c r="C759" s="491" t="s">
        <v>53</v>
      </c>
      <c r="D759" s="491" t="s">
        <v>627</v>
      </c>
      <c r="E759" s="491" t="s">
        <v>3670</v>
      </c>
      <c r="F759" s="491" t="s">
        <v>3671</v>
      </c>
      <c r="G759" s="491">
        <v>0.80149130353730702</v>
      </c>
      <c r="H759" s="491">
        <v>0.86662145809756796</v>
      </c>
    </row>
    <row r="760" spans="2:8" x14ac:dyDescent="0.25">
      <c r="B760" s="491" t="s">
        <v>3564</v>
      </c>
      <c r="C760" s="491" t="s">
        <v>53</v>
      </c>
      <c r="D760" s="491" t="s">
        <v>627</v>
      </c>
      <c r="E760" s="491" t="s">
        <v>785</v>
      </c>
      <c r="F760" s="491" t="s">
        <v>3671</v>
      </c>
      <c r="G760" s="491">
        <v>1</v>
      </c>
      <c r="H760" s="491">
        <v>1</v>
      </c>
    </row>
    <row r="761" spans="2:8" x14ac:dyDescent="0.25">
      <c r="B761" s="491" t="s">
        <v>3564</v>
      </c>
      <c r="C761" s="491" t="s">
        <v>53</v>
      </c>
      <c r="D761" s="491" t="s">
        <v>627</v>
      </c>
      <c r="E761" s="491" t="s">
        <v>122</v>
      </c>
      <c r="F761" s="491" t="s">
        <v>3669</v>
      </c>
      <c r="G761" s="491">
        <v>6.3242894126874297E-2</v>
      </c>
      <c r="H761" s="491">
        <v>0.169197027346743</v>
      </c>
    </row>
    <row r="762" spans="2:8" x14ac:dyDescent="0.25">
      <c r="B762" s="491" t="s">
        <v>3564</v>
      </c>
      <c r="C762" s="491" t="s">
        <v>53</v>
      </c>
      <c r="D762" s="491" t="s">
        <v>627</v>
      </c>
      <c r="E762" s="491" t="s">
        <v>3689</v>
      </c>
      <c r="F762" s="491" t="s">
        <v>3669</v>
      </c>
      <c r="G762" s="491">
        <v>0.99999999999136302</v>
      </c>
      <c r="H762" s="491">
        <v>0.99999999999587896</v>
      </c>
    </row>
    <row r="763" spans="2:8" x14ac:dyDescent="0.25">
      <c r="B763" s="491" t="s">
        <v>3564</v>
      </c>
      <c r="C763" s="491" t="s">
        <v>53</v>
      </c>
      <c r="D763" s="491" t="s">
        <v>627</v>
      </c>
      <c r="E763" s="491" t="s">
        <v>125</v>
      </c>
      <c r="F763" s="491" t="s">
        <v>3669</v>
      </c>
      <c r="G763" s="491">
        <v>1</v>
      </c>
      <c r="H763" s="491">
        <v>1</v>
      </c>
    </row>
    <row r="764" spans="2:8" x14ac:dyDescent="0.25">
      <c r="B764" s="491" t="s">
        <v>3564</v>
      </c>
      <c r="C764" s="491" t="s">
        <v>53</v>
      </c>
      <c r="D764" s="491" t="s">
        <v>627</v>
      </c>
      <c r="E764" s="491" t="s">
        <v>3670</v>
      </c>
      <c r="F764" s="491" t="s">
        <v>3669</v>
      </c>
      <c r="G764" s="491">
        <v>0.80149130353730702</v>
      </c>
      <c r="H764" s="491">
        <v>0.86662145809756796</v>
      </c>
    </row>
    <row r="765" spans="2:8" x14ac:dyDescent="0.25">
      <c r="B765" s="491" t="s">
        <v>3564</v>
      </c>
      <c r="C765" s="491" t="s">
        <v>53</v>
      </c>
      <c r="D765" s="491" t="s">
        <v>627</v>
      </c>
      <c r="E765" s="491" t="s">
        <v>785</v>
      </c>
      <c r="F765" s="491" t="s">
        <v>3669</v>
      </c>
      <c r="G765" s="491">
        <v>1</v>
      </c>
      <c r="H765" s="491">
        <v>1</v>
      </c>
    </row>
    <row r="766" spans="2:8" x14ac:dyDescent="0.25">
      <c r="B766" s="491" t="s">
        <v>3564</v>
      </c>
      <c r="C766" s="491" t="s">
        <v>53</v>
      </c>
      <c r="D766" s="491" t="s">
        <v>171</v>
      </c>
      <c r="E766" s="491" t="s">
        <v>122</v>
      </c>
      <c r="F766" s="491" t="s">
        <v>522</v>
      </c>
      <c r="G766" s="491">
        <v>4.14610941456218E-3</v>
      </c>
      <c r="H766" s="491">
        <v>1.6806082520998101E-3</v>
      </c>
    </row>
    <row r="767" spans="2:8" x14ac:dyDescent="0.25">
      <c r="B767" s="491" t="s">
        <v>3564</v>
      </c>
      <c r="C767" s="491" t="s">
        <v>53</v>
      </c>
      <c r="D767" s="491" t="s">
        <v>171</v>
      </c>
      <c r="E767" s="491" t="s">
        <v>3689</v>
      </c>
      <c r="F767" s="491" t="s">
        <v>522</v>
      </c>
      <c r="G767" s="491">
        <v>0.99989333328668795</v>
      </c>
      <c r="H767" s="491">
        <v>0.99972259708198397</v>
      </c>
    </row>
    <row r="768" spans="2:8" x14ac:dyDescent="0.25">
      <c r="B768" s="491" t="s">
        <v>3564</v>
      </c>
      <c r="C768" s="491" t="s">
        <v>53</v>
      </c>
      <c r="D768" s="491" t="s">
        <v>171</v>
      </c>
      <c r="E768" s="491" t="s">
        <v>125</v>
      </c>
      <c r="F768" s="491" t="s">
        <v>522</v>
      </c>
      <c r="G768" s="491">
        <v>1</v>
      </c>
      <c r="H768" s="491">
        <v>1</v>
      </c>
    </row>
    <row r="769" spans="2:8" x14ac:dyDescent="0.25">
      <c r="B769" s="491" t="s">
        <v>3564</v>
      </c>
      <c r="C769" s="491" t="s">
        <v>53</v>
      </c>
      <c r="D769" s="491" t="s">
        <v>171</v>
      </c>
      <c r="E769" s="491" t="s">
        <v>3670</v>
      </c>
      <c r="F769" s="491" t="s">
        <v>522</v>
      </c>
      <c r="G769" s="491">
        <v>0.83616624507048298</v>
      </c>
      <c r="H769" s="491">
        <v>0.59847591678929601</v>
      </c>
    </row>
    <row r="770" spans="2:8" x14ac:dyDescent="0.25">
      <c r="B770" s="491" t="s">
        <v>3564</v>
      </c>
      <c r="C770" s="491" t="s">
        <v>53</v>
      </c>
      <c r="D770" s="491" t="s">
        <v>171</v>
      </c>
      <c r="E770" s="491" t="s">
        <v>785</v>
      </c>
      <c r="F770" s="491" t="s">
        <v>522</v>
      </c>
      <c r="G770" s="491">
        <v>0.89095893645593804</v>
      </c>
      <c r="H770" s="491">
        <v>0.95945265474506602</v>
      </c>
    </row>
    <row r="771" spans="2:8" x14ac:dyDescent="0.25">
      <c r="B771" s="491" t="s">
        <v>3566</v>
      </c>
      <c r="C771" s="491" t="s">
        <v>53</v>
      </c>
      <c r="D771" s="491" t="s">
        <v>627</v>
      </c>
      <c r="E771" s="491" t="s">
        <v>122</v>
      </c>
      <c r="F771" s="491" t="s">
        <v>3671</v>
      </c>
      <c r="G771" s="491">
        <v>0.10557834499697299</v>
      </c>
      <c r="H771" s="491">
        <v>8.9854755925643404E-2</v>
      </c>
    </row>
    <row r="772" spans="2:8" x14ac:dyDescent="0.25">
      <c r="B772" s="491" t="s">
        <v>3566</v>
      </c>
      <c r="C772" s="491" t="s">
        <v>53</v>
      </c>
      <c r="D772" s="491" t="s">
        <v>627</v>
      </c>
      <c r="E772" s="491" t="s">
        <v>3689</v>
      </c>
      <c r="F772" s="491" t="s">
        <v>3671</v>
      </c>
      <c r="G772" s="491">
        <v>0.99986485556581095</v>
      </c>
      <c r="H772" s="491">
        <v>0.99976842454317205</v>
      </c>
    </row>
    <row r="773" spans="2:8" x14ac:dyDescent="0.25">
      <c r="B773" s="491" t="s">
        <v>3566</v>
      </c>
      <c r="C773" s="491" t="s">
        <v>53</v>
      </c>
      <c r="D773" s="491" t="s">
        <v>627</v>
      </c>
      <c r="E773" s="491" t="s">
        <v>125</v>
      </c>
      <c r="F773" s="491" t="s">
        <v>3671</v>
      </c>
      <c r="G773" s="491">
        <v>1</v>
      </c>
      <c r="H773" s="491">
        <v>1</v>
      </c>
    </row>
    <row r="774" spans="2:8" x14ac:dyDescent="0.25">
      <c r="B774" s="491" t="s">
        <v>3566</v>
      </c>
      <c r="C774" s="491" t="s">
        <v>53</v>
      </c>
      <c r="D774" s="491" t="s">
        <v>627</v>
      </c>
      <c r="E774" s="491" t="s">
        <v>3670</v>
      </c>
      <c r="F774" s="491" t="s">
        <v>3671</v>
      </c>
      <c r="G774" s="491">
        <v>0.76907474364081196</v>
      </c>
      <c r="H774" s="491">
        <v>0.69154941795671199</v>
      </c>
    </row>
    <row r="775" spans="2:8" x14ac:dyDescent="0.25">
      <c r="B775" s="491" t="s">
        <v>3566</v>
      </c>
      <c r="C775" s="491" t="s">
        <v>53</v>
      </c>
      <c r="D775" s="491" t="s">
        <v>627</v>
      </c>
      <c r="E775" s="491" t="s">
        <v>785</v>
      </c>
      <c r="F775" s="491" t="s">
        <v>3671</v>
      </c>
      <c r="G775" s="491">
        <v>1</v>
      </c>
      <c r="H775" s="491">
        <v>1</v>
      </c>
    </row>
    <row r="776" spans="2:8" x14ac:dyDescent="0.25">
      <c r="B776" s="491" t="s">
        <v>3566</v>
      </c>
      <c r="C776" s="491" t="s">
        <v>53</v>
      </c>
      <c r="D776" s="491" t="s">
        <v>627</v>
      </c>
      <c r="E776" s="491" t="s">
        <v>122</v>
      </c>
      <c r="F776" s="491" t="s">
        <v>3669</v>
      </c>
      <c r="G776" s="491">
        <v>0.105578344996972</v>
      </c>
      <c r="H776" s="491">
        <v>8.9854755925643404E-2</v>
      </c>
    </row>
    <row r="777" spans="2:8" x14ac:dyDescent="0.25">
      <c r="B777" s="491" t="s">
        <v>3566</v>
      </c>
      <c r="C777" s="491" t="s">
        <v>53</v>
      </c>
      <c r="D777" s="491" t="s">
        <v>627</v>
      </c>
      <c r="E777" s="491" t="s">
        <v>3689</v>
      </c>
      <c r="F777" s="491" t="s">
        <v>3669</v>
      </c>
      <c r="G777" s="491">
        <v>0.99986485556581095</v>
      </c>
      <c r="H777" s="491">
        <v>0.99976842454317205</v>
      </c>
    </row>
    <row r="778" spans="2:8" x14ac:dyDescent="0.25">
      <c r="B778" s="491" t="s">
        <v>3566</v>
      </c>
      <c r="C778" s="491" t="s">
        <v>53</v>
      </c>
      <c r="D778" s="491" t="s">
        <v>627</v>
      </c>
      <c r="E778" s="491" t="s">
        <v>125</v>
      </c>
      <c r="F778" s="491" t="s">
        <v>3669</v>
      </c>
      <c r="G778" s="491">
        <v>1</v>
      </c>
      <c r="H778" s="491">
        <v>1</v>
      </c>
    </row>
    <row r="779" spans="2:8" x14ac:dyDescent="0.25">
      <c r="B779" s="491" t="s">
        <v>3566</v>
      </c>
      <c r="C779" s="491" t="s">
        <v>53</v>
      </c>
      <c r="D779" s="491" t="s">
        <v>627</v>
      </c>
      <c r="E779" s="491" t="s">
        <v>3670</v>
      </c>
      <c r="F779" s="491" t="s">
        <v>3669</v>
      </c>
      <c r="G779" s="491">
        <v>0.76907474364081196</v>
      </c>
      <c r="H779" s="491">
        <v>0.69154941795671199</v>
      </c>
    </row>
    <row r="780" spans="2:8" x14ac:dyDescent="0.25">
      <c r="B780" s="491" t="s">
        <v>3566</v>
      </c>
      <c r="C780" s="491" t="s">
        <v>53</v>
      </c>
      <c r="D780" s="491" t="s">
        <v>627</v>
      </c>
      <c r="E780" s="491" t="s">
        <v>785</v>
      </c>
      <c r="F780" s="491" t="s">
        <v>3669</v>
      </c>
      <c r="G780" s="491">
        <v>1</v>
      </c>
      <c r="H780" s="491">
        <v>1</v>
      </c>
    </row>
    <row r="781" spans="2:8" x14ac:dyDescent="0.25">
      <c r="B781" s="491" t="s">
        <v>3566</v>
      </c>
      <c r="C781" s="491" t="s">
        <v>53</v>
      </c>
      <c r="D781" s="491" t="s">
        <v>171</v>
      </c>
      <c r="E781" s="491" t="s">
        <v>122</v>
      </c>
      <c r="F781" s="491" t="s">
        <v>522</v>
      </c>
      <c r="G781" s="491">
        <v>1.07095676075334E-2</v>
      </c>
      <c r="H781" s="491">
        <v>9.0689024796579004E-3</v>
      </c>
    </row>
    <row r="782" spans="2:8" x14ac:dyDescent="0.25">
      <c r="B782" s="491" t="s">
        <v>3566</v>
      </c>
      <c r="C782" s="491" t="s">
        <v>53</v>
      </c>
      <c r="D782" s="491" t="s">
        <v>171</v>
      </c>
      <c r="E782" s="491" t="s">
        <v>3689</v>
      </c>
      <c r="F782" s="491" t="s">
        <v>522</v>
      </c>
      <c r="G782" s="491">
        <v>0.99956587890619197</v>
      </c>
      <c r="H782" s="491">
        <v>0.99991885879086095</v>
      </c>
    </row>
    <row r="783" spans="2:8" x14ac:dyDescent="0.25">
      <c r="B783" s="491" t="s">
        <v>3566</v>
      </c>
      <c r="C783" s="491" t="s">
        <v>53</v>
      </c>
      <c r="D783" s="491" t="s">
        <v>171</v>
      </c>
      <c r="E783" s="491" t="s">
        <v>125</v>
      </c>
      <c r="F783" s="491" t="s">
        <v>522</v>
      </c>
      <c r="G783" s="491">
        <v>1</v>
      </c>
      <c r="H783" s="491">
        <v>1</v>
      </c>
    </row>
    <row r="784" spans="2:8" x14ac:dyDescent="0.25">
      <c r="B784" s="491" t="s">
        <v>3566</v>
      </c>
      <c r="C784" s="491" t="s">
        <v>53</v>
      </c>
      <c r="D784" s="491" t="s">
        <v>171</v>
      </c>
      <c r="E784" s="491" t="s">
        <v>3670</v>
      </c>
      <c r="F784" s="491" t="s">
        <v>522</v>
      </c>
      <c r="G784" s="491">
        <v>0.54873449839397703</v>
      </c>
      <c r="H784" s="491">
        <v>0.33296346078393502</v>
      </c>
    </row>
    <row r="785" spans="2:8" x14ac:dyDescent="0.25">
      <c r="B785" s="491" t="s">
        <v>3566</v>
      </c>
      <c r="C785" s="491" t="s">
        <v>53</v>
      </c>
      <c r="D785" s="491" t="s">
        <v>171</v>
      </c>
      <c r="E785" s="491" t="s">
        <v>785</v>
      </c>
      <c r="F785" s="491" t="s">
        <v>522</v>
      </c>
      <c r="G785" s="491">
        <v>0.77970444135415395</v>
      </c>
      <c r="H785" s="491">
        <v>0.92329808471027797</v>
      </c>
    </row>
    <row r="786" spans="2:8" x14ac:dyDescent="0.25">
      <c r="B786" s="491" t="s">
        <v>3568</v>
      </c>
      <c r="C786" s="491" t="s">
        <v>53</v>
      </c>
      <c r="D786" s="491" t="s">
        <v>627</v>
      </c>
      <c r="E786" s="491" t="s">
        <v>122</v>
      </c>
      <c r="F786" s="491" t="s">
        <v>3671</v>
      </c>
      <c r="G786" s="491">
        <v>9.2118658710418203E-2</v>
      </c>
      <c r="H786" s="491">
        <v>0.18876428077796201</v>
      </c>
    </row>
    <row r="787" spans="2:8" x14ac:dyDescent="0.25">
      <c r="B787" s="491" t="s">
        <v>3568</v>
      </c>
      <c r="C787" s="491" t="s">
        <v>53</v>
      </c>
      <c r="D787" s="491" t="s">
        <v>627</v>
      </c>
      <c r="E787" s="491" t="s">
        <v>3689</v>
      </c>
      <c r="F787" s="491" t="s">
        <v>3671</v>
      </c>
      <c r="G787" s="491">
        <v>0.99999412891006501</v>
      </c>
      <c r="H787" s="491">
        <v>0.99999547961366697</v>
      </c>
    </row>
    <row r="788" spans="2:8" x14ac:dyDescent="0.25">
      <c r="B788" s="491" t="s">
        <v>3568</v>
      </c>
      <c r="C788" s="491" t="s">
        <v>53</v>
      </c>
      <c r="D788" s="491" t="s">
        <v>627</v>
      </c>
      <c r="E788" s="491" t="s">
        <v>125</v>
      </c>
      <c r="F788" s="491" t="s">
        <v>3671</v>
      </c>
      <c r="G788" s="491">
        <v>1</v>
      </c>
      <c r="H788" s="491">
        <v>1</v>
      </c>
    </row>
    <row r="789" spans="2:8" x14ac:dyDescent="0.25">
      <c r="B789" s="491" t="s">
        <v>3568</v>
      </c>
      <c r="C789" s="491" t="s">
        <v>53</v>
      </c>
      <c r="D789" s="491" t="s">
        <v>627</v>
      </c>
      <c r="E789" s="491" t="s">
        <v>3670</v>
      </c>
      <c r="F789" s="491" t="s">
        <v>3671</v>
      </c>
      <c r="G789" s="491">
        <v>0.65384950887637305</v>
      </c>
      <c r="H789" s="491">
        <v>0.71421133761004596</v>
      </c>
    </row>
    <row r="790" spans="2:8" x14ac:dyDescent="0.25">
      <c r="B790" s="491" t="s">
        <v>3568</v>
      </c>
      <c r="C790" s="491" t="s">
        <v>53</v>
      </c>
      <c r="D790" s="491" t="s">
        <v>627</v>
      </c>
      <c r="E790" s="491" t="s">
        <v>785</v>
      </c>
      <c r="F790" s="491" t="s">
        <v>3671</v>
      </c>
      <c r="G790" s="491">
        <v>1</v>
      </c>
      <c r="H790" s="491">
        <v>1</v>
      </c>
    </row>
    <row r="791" spans="2:8" x14ac:dyDescent="0.25">
      <c r="B791" s="491" t="s">
        <v>3568</v>
      </c>
      <c r="C791" s="491" t="s">
        <v>53</v>
      </c>
      <c r="D791" s="491" t="s">
        <v>627</v>
      </c>
      <c r="E791" s="491" t="s">
        <v>122</v>
      </c>
      <c r="F791" s="491" t="s">
        <v>3669</v>
      </c>
      <c r="G791" s="491">
        <v>9.2118658710418203E-2</v>
      </c>
      <c r="H791" s="491">
        <v>0.18876428077796201</v>
      </c>
    </row>
    <row r="792" spans="2:8" x14ac:dyDescent="0.25">
      <c r="B792" s="491" t="s">
        <v>3568</v>
      </c>
      <c r="C792" s="491" t="s">
        <v>53</v>
      </c>
      <c r="D792" s="491" t="s">
        <v>627</v>
      </c>
      <c r="E792" s="491" t="s">
        <v>3689</v>
      </c>
      <c r="F792" s="491" t="s">
        <v>3669</v>
      </c>
      <c r="G792" s="491">
        <v>0.99999412891006501</v>
      </c>
      <c r="H792" s="491">
        <v>0.99999547961366697</v>
      </c>
    </row>
    <row r="793" spans="2:8" x14ac:dyDescent="0.25">
      <c r="B793" s="491" t="s">
        <v>3568</v>
      </c>
      <c r="C793" s="491" t="s">
        <v>53</v>
      </c>
      <c r="D793" s="491" t="s">
        <v>627</v>
      </c>
      <c r="E793" s="491" t="s">
        <v>125</v>
      </c>
      <c r="F793" s="491" t="s">
        <v>3669</v>
      </c>
      <c r="G793" s="491">
        <v>1</v>
      </c>
      <c r="H793" s="491">
        <v>1</v>
      </c>
    </row>
    <row r="794" spans="2:8" x14ac:dyDescent="0.25">
      <c r="B794" s="491" t="s">
        <v>3568</v>
      </c>
      <c r="C794" s="491" t="s">
        <v>53</v>
      </c>
      <c r="D794" s="491" t="s">
        <v>627</v>
      </c>
      <c r="E794" s="491" t="s">
        <v>3670</v>
      </c>
      <c r="F794" s="491" t="s">
        <v>3669</v>
      </c>
      <c r="G794" s="491">
        <v>0.65384950887637305</v>
      </c>
      <c r="H794" s="491">
        <v>0.71421133761004596</v>
      </c>
    </row>
    <row r="795" spans="2:8" x14ac:dyDescent="0.25">
      <c r="B795" s="491" t="s">
        <v>3568</v>
      </c>
      <c r="C795" s="491" t="s">
        <v>53</v>
      </c>
      <c r="D795" s="491" t="s">
        <v>627</v>
      </c>
      <c r="E795" s="491" t="s">
        <v>785</v>
      </c>
      <c r="F795" s="491" t="s">
        <v>3669</v>
      </c>
      <c r="G795" s="491">
        <v>1</v>
      </c>
      <c r="H795" s="491">
        <v>1</v>
      </c>
    </row>
    <row r="796" spans="2:8" x14ac:dyDescent="0.25">
      <c r="B796" s="491" t="s">
        <v>3568</v>
      </c>
      <c r="C796" s="491" t="s">
        <v>53</v>
      </c>
      <c r="D796" s="491" t="s">
        <v>171</v>
      </c>
      <c r="E796" s="491" t="s">
        <v>122</v>
      </c>
      <c r="F796" s="491" t="s">
        <v>522</v>
      </c>
      <c r="G796" s="491">
        <v>4.8769951102650401E-2</v>
      </c>
      <c r="H796" s="491">
        <v>3.27025352273283E-2</v>
      </c>
    </row>
    <row r="797" spans="2:8" x14ac:dyDescent="0.25">
      <c r="B797" s="491" t="s">
        <v>3568</v>
      </c>
      <c r="C797" s="491" t="s">
        <v>53</v>
      </c>
      <c r="D797" s="491" t="s">
        <v>171</v>
      </c>
      <c r="E797" s="491" t="s">
        <v>3689</v>
      </c>
      <c r="F797" s="491" t="s">
        <v>522</v>
      </c>
      <c r="G797" s="491">
        <v>1</v>
      </c>
      <c r="H797" s="491">
        <v>1</v>
      </c>
    </row>
    <row r="798" spans="2:8" x14ac:dyDescent="0.25">
      <c r="B798" s="491" t="s">
        <v>3568</v>
      </c>
      <c r="C798" s="491" t="s">
        <v>53</v>
      </c>
      <c r="D798" s="491" t="s">
        <v>171</v>
      </c>
      <c r="E798" s="491" t="s">
        <v>125</v>
      </c>
      <c r="F798" s="491" t="s">
        <v>522</v>
      </c>
      <c r="G798" s="491">
        <v>1</v>
      </c>
      <c r="H798" s="491">
        <v>1</v>
      </c>
    </row>
    <row r="799" spans="2:8" x14ac:dyDescent="0.25">
      <c r="B799" s="491" t="s">
        <v>3568</v>
      </c>
      <c r="C799" s="491" t="s">
        <v>53</v>
      </c>
      <c r="D799" s="491" t="s">
        <v>171</v>
      </c>
      <c r="E799" s="491" t="s">
        <v>3670</v>
      </c>
      <c r="F799" s="491" t="s">
        <v>522</v>
      </c>
      <c r="G799" s="491">
        <v>0.48244650274328499</v>
      </c>
      <c r="H799" s="491">
        <v>0.27095756450990499</v>
      </c>
    </row>
    <row r="800" spans="2:8" x14ac:dyDescent="0.25">
      <c r="B800" s="491" t="s">
        <v>3568</v>
      </c>
      <c r="C800" s="491" t="s">
        <v>53</v>
      </c>
      <c r="D800" s="491" t="s">
        <v>171</v>
      </c>
      <c r="E800" s="491" t="s">
        <v>785</v>
      </c>
      <c r="F800" s="491" t="s">
        <v>522</v>
      </c>
      <c r="G800" s="491">
        <v>0.68574060910900203</v>
      </c>
      <c r="H800" s="491">
        <v>0.84099823665232298</v>
      </c>
    </row>
    <row r="801" spans="2:8" x14ac:dyDescent="0.25">
      <c r="B801" s="491" t="s">
        <v>3570</v>
      </c>
      <c r="C801" s="491" t="s">
        <v>53</v>
      </c>
      <c r="D801" s="491" t="s">
        <v>627</v>
      </c>
      <c r="E801" s="491" t="s">
        <v>122</v>
      </c>
      <c r="F801" s="491" t="s">
        <v>3671</v>
      </c>
      <c r="G801" s="491">
        <v>0.103000358336649</v>
      </c>
      <c r="H801" s="491">
        <v>8.57797855447162E-2</v>
      </c>
    </row>
    <row r="802" spans="2:8" x14ac:dyDescent="0.25">
      <c r="B802" s="491" t="s">
        <v>3570</v>
      </c>
      <c r="C802" s="491" t="s">
        <v>53</v>
      </c>
      <c r="D802" s="491" t="s">
        <v>627</v>
      </c>
      <c r="E802" s="491" t="s">
        <v>3689</v>
      </c>
      <c r="F802" s="491" t="s">
        <v>3671</v>
      </c>
      <c r="G802" s="491">
        <v>0.99985305427192195</v>
      </c>
      <c r="H802" s="491">
        <v>0.99974372066670303</v>
      </c>
    </row>
    <row r="803" spans="2:8" x14ac:dyDescent="0.25">
      <c r="B803" s="491" t="s">
        <v>3570</v>
      </c>
      <c r="C803" s="491" t="s">
        <v>53</v>
      </c>
      <c r="D803" s="491" t="s">
        <v>627</v>
      </c>
      <c r="E803" s="491" t="s">
        <v>125</v>
      </c>
      <c r="F803" s="491" t="s">
        <v>3671</v>
      </c>
      <c r="G803" s="491">
        <v>1</v>
      </c>
      <c r="H803" s="491">
        <v>1</v>
      </c>
    </row>
    <row r="804" spans="2:8" x14ac:dyDescent="0.25">
      <c r="B804" s="491" t="s">
        <v>3570</v>
      </c>
      <c r="C804" s="491" t="s">
        <v>53</v>
      </c>
      <c r="D804" s="491" t="s">
        <v>627</v>
      </c>
      <c r="E804" s="491" t="s">
        <v>3670</v>
      </c>
      <c r="F804" s="491" t="s">
        <v>3671</v>
      </c>
      <c r="G804" s="491">
        <v>0.75351379550976305</v>
      </c>
      <c r="H804" s="491">
        <v>0.66646787533473695</v>
      </c>
    </row>
    <row r="805" spans="2:8" x14ac:dyDescent="0.25">
      <c r="B805" s="491" t="s">
        <v>3570</v>
      </c>
      <c r="C805" s="491" t="s">
        <v>53</v>
      </c>
      <c r="D805" s="491" t="s">
        <v>627</v>
      </c>
      <c r="E805" s="491" t="s">
        <v>785</v>
      </c>
      <c r="F805" s="491" t="s">
        <v>3671</v>
      </c>
      <c r="G805" s="491">
        <v>1</v>
      </c>
      <c r="H805" s="491">
        <v>1</v>
      </c>
    </row>
    <row r="806" spans="2:8" x14ac:dyDescent="0.25">
      <c r="B806" s="491" t="s">
        <v>3570</v>
      </c>
      <c r="C806" s="491" t="s">
        <v>53</v>
      </c>
      <c r="D806" s="491" t="s">
        <v>627</v>
      </c>
      <c r="E806" s="491" t="s">
        <v>122</v>
      </c>
      <c r="F806" s="491" t="s">
        <v>3669</v>
      </c>
      <c r="G806" s="491">
        <v>0.103000358336649</v>
      </c>
      <c r="H806" s="491">
        <v>8.5779785544716103E-2</v>
      </c>
    </row>
    <row r="807" spans="2:8" x14ac:dyDescent="0.25">
      <c r="B807" s="491" t="s">
        <v>3570</v>
      </c>
      <c r="C807" s="491" t="s">
        <v>53</v>
      </c>
      <c r="D807" s="491" t="s">
        <v>627</v>
      </c>
      <c r="E807" s="491" t="s">
        <v>3689</v>
      </c>
      <c r="F807" s="491" t="s">
        <v>3669</v>
      </c>
      <c r="G807" s="491">
        <v>0.99985305427192195</v>
      </c>
      <c r="H807" s="491">
        <v>0.99974372066670303</v>
      </c>
    </row>
    <row r="808" spans="2:8" x14ac:dyDescent="0.25">
      <c r="B808" s="491" t="s">
        <v>3570</v>
      </c>
      <c r="C808" s="491" t="s">
        <v>53</v>
      </c>
      <c r="D808" s="491" t="s">
        <v>627</v>
      </c>
      <c r="E808" s="491" t="s">
        <v>125</v>
      </c>
      <c r="F808" s="491" t="s">
        <v>3669</v>
      </c>
      <c r="G808" s="491">
        <v>1</v>
      </c>
      <c r="H808" s="491">
        <v>1</v>
      </c>
    </row>
    <row r="809" spans="2:8" x14ac:dyDescent="0.25">
      <c r="B809" s="491" t="s">
        <v>3570</v>
      </c>
      <c r="C809" s="491" t="s">
        <v>53</v>
      </c>
      <c r="D809" s="491" t="s">
        <v>627</v>
      </c>
      <c r="E809" s="491" t="s">
        <v>3670</v>
      </c>
      <c r="F809" s="491" t="s">
        <v>3669</v>
      </c>
      <c r="G809" s="491">
        <v>0.75351379550976305</v>
      </c>
      <c r="H809" s="491">
        <v>0.66646787533473695</v>
      </c>
    </row>
    <row r="810" spans="2:8" x14ac:dyDescent="0.25">
      <c r="B810" s="491" t="s">
        <v>3570</v>
      </c>
      <c r="C810" s="491" t="s">
        <v>53</v>
      </c>
      <c r="D810" s="491" t="s">
        <v>627</v>
      </c>
      <c r="E810" s="491" t="s">
        <v>785</v>
      </c>
      <c r="F810" s="491" t="s">
        <v>3669</v>
      </c>
      <c r="G810" s="491">
        <v>1</v>
      </c>
      <c r="H810" s="491">
        <v>1</v>
      </c>
    </row>
    <row r="811" spans="2:8" x14ac:dyDescent="0.25">
      <c r="B811" s="491" t="s">
        <v>3570</v>
      </c>
      <c r="C811" s="491" t="s">
        <v>53</v>
      </c>
      <c r="D811" s="491" t="s">
        <v>171</v>
      </c>
      <c r="E811" s="491" t="s">
        <v>122</v>
      </c>
      <c r="F811" s="491" t="s">
        <v>522</v>
      </c>
      <c r="G811" s="491">
        <v>1.04920211693495E-2</v>
      </c>
      <c r="H811" s="491">
        <v>7.5461367353932803E-3</v>
      </c>
    </row>
    <row r="812" spans="2:8" x14ac:dyDescent="0.25">
      <c r="B812" s="491" t="s">
        <v>3570</v>
      </c>
      <c r="C812" s="491" t="s">
        <v>53</v>
      </c>
      <c r="D812" s="491" t="s">
        <v>171</v>
      </c>
      <c r="E812" s="491" t="s">
        <v>3689</v>
      </c>
      <c r="F812" s="491" t="s">
        <v>522</v>
      </c>
      <c r="G812" s="491">
        <v>0.99981739437476502</v>
      </c>
      <c r="H812" s="491">
        <v>0.999977745715521</v>
      </c>
    </row>
    <row r="813" spans="2:8" x14ac:dyDescent="0.25">
      <c r="B813" s="491" t="s">
        <v>3570</v>
      </c>
      <c r="C813" s="491" t="s">
        <v>53</v>
      </c>
      <c r="D813" s="491" t="s">
        <v>171</v>
      </c>
      <c r="E813" s="491" t="s">
        <v>125</v>
      </c>
      <c r="F813" s="491" t="s">
        <v>522</v>
      </c>
      <c r="G813" s="491">
        <v>1</v>
      </c>
      <c r="H813" s="491">
        <v>1</v>
      </c>
    </row>
    <row r="814" spans="2:8" x14ac:dyDescent="0.25">
      <c r="B814" s="491" t="s">
        <v>3570</v>
      </c>
      <c r="C814" s="491" t="s">
        <v>53</v>
      </c>
      <c r="D814" s="491" t="s">
        <v>171</v>
      </c>
      <c r="E814" s="491" t="s">
        <v>3670</v>
      </c>
      <c r="F814" s="491" t="s">
        <v>522</v>
      </c>
      <c r="G814" s="491">
        <v>0.55581948355411004</v>
      </c>
      <c r="H814" s="491">
        <v>0.34036144412227598</v>
      </c>
    </row>
    <row r="815" spans="2:8" x14ac:dyDescent="0.25">
      <c r="B815" s="491" t="s">
        <v>3570</v>
      </c>
      <c r="C815" s="491" t="s">
        <v>53</v>
      </c>
      <c r="D815" s="491" t="s">
        <v>171</v>
      </c>
      <c r="E815" s="491" t="s">
        <v>785</v>
      </c>
      <c r="F815" s="491" t="s">
        <v>522</v>
      </c>
      <c r="G815" s="491">
        <v>0.78452055048490599</v>
      </c>
      <c r="H815" s="491">
        <v>0.92336292463456604</v>
      </c>
    </row>
    <row r="816" spans="2:8" x14ac:dyDescent="0.25">
      <c r="B816" s="491" t="s">
        <v>3572</v>
      </c>
      <c r="C816" s="491" t="s">
        <v>53</v>
      </c>
      <c r="D816" s="491" t="s">
        <v>627</v>
      </c>
      <c r="E816" s="491" t="s">
        <v>122</v>
      </c>
      <c r="F816" s="491" t="s">
        <v>3671</v>
      </c>
      <c r="G816" s="491">
        <v>8.2271099395700195E-2</v>
      </c>
      <c r="H816" s="491">
        <v>9.6950574759865807E-2</v>
      </c>
    </row>
    <row r="817" spans="2:8" x14ac:dyDescent="0.25">
      <c r="B817" s="491" t="s">
        <v>3572</v>
      </c>
      <c r="C817" s="491" t="s">
        <v>53</v>
      </c>
      <c r="D817" s="491" t="s">
        <v>627</v>
      </c>
      <c r="E817" s="491" t="s">
        <v>3689</v>
      </c>
      <c r="F817" s="491" t="s">
        <v>3671</v>
      </c>
      <c r="G817" s="491">
        <v>0.99999989556440605</v>
      </c>
      <c r="H817" s="491">
        <v>0.99999986834810695</v>
      </c>
    </row>
    <row r="818" spans="2:8" x14ac:dyDescent="0.25">
      <c r="B818" s="491" t="s">
        <v>3572</v>
      </c>
      <c r="C818" s="491" t="s">
        <v>53</v>
      </c>
      <c r="D818" s="491" t="s">
        <v>627</v>
      </c>
      <c r="E818" s="491" t="s">
        <v>125</v>
      </c>
      <c r="F818" s="491" t="s">
        <v>3671</v>
      </c>
      <c r="G818" s="491">
        <v>1</v>
      </c>
      <c r="H818" s="491">
        <v>1</v>
      </c>
    </row>
    <row r="819" spans="2:8" x14ac:dyDescent="0.25">
      <c r="B819" s="491" t="s">
        <v>3572</v>
      </c>
      <c r="C819" s="491" t="s">
        <v>53</v>
      </c>
      <c r="D819" s="491" t="s">
        <v>627</v>
      </c>
      <c r="E819" s="491" t="s">
        <v>3670</v>
      </c>
      <c r="F819" s="491" t="s">
        <v>3671</v>
      </c>
      <c r="G819" s="491">
        <v>0.80783046420912796</v>
      </c>
      <c r="H819" s="491">
        <v>0.74029757286850995</v>
      </c>
    </row>
    <row r="820" spans="2:8" x14ac:dyDescent="0.25">
      <c r="B820" s="491" t="s">
        <v>3572</v>
      </c>
      <c r="C820" s="491" t="s">
        <v>53</v>
      </c>
      <c r="D820" s="491" t="s">
        <v>627</v>
      </c>
      <c r="E820" s="491" t="s">
        <v>785</v>
      </c>
      <c r="F820" s="491" t="s">
        <v>3671</v>
      </c>
      <c r="G820" s="491">
        <v>1</v>
      </c>
      <c r="H820" s="491">
        <v>1</v>
      </c>
    </row>
    <row r="821" spans="2:8" x14ac:dyDescent="0.25">
      <c r="B821" s="491" t="s">
        <v>3572</v>
      </c>
      <c r="C821" s="491" t="s">
        <v>53</v>
      </c>
      <c r="D821" s="491" t="s">
        <v>627</v>
      </c>
      <c r="E821" s="491" t="s">
        <v>122</v>
      </c>
      <c r="F821" s="491" t="s">
        <v>3669</v>
      </c>
      <c r="G821" s="491">
        <v>8.2271099395700195E-2</v>
      </c>
      <c r="H821" s="491">
        <v>9.6950574759865807E-2</v>
      </c>
    </row>
    <row r="822" spans="2:8" x14ac:dyDescent="0.25">
      <c r="B822" s="491" t="s">
        <v>3572</v>
      </c>
      <c r="C822" s="491" t="s">
        <v>53</v>
      </c>
      <c r="D822" s="491" t="s">
        <v>627</v>
      </c>
      <c r="E822" s="491" t="s">
        <v>3689</v>
      </c>
      <c r="F822" s="491" t="s">
        <v>3669</v>
      </c>
      <c r="G822" s="491">
        <v>0.99999989556440605</v>
      </c>
      <c r="H822" s="491">
        <v>0.99999986834810695</v>
      </c>
    </row>
    <row r="823" spans="2:8" x14ac:dyDescent="0.25">
      <c r="B823" s="491" t="s">
        <v>3572</v>
      </c>
      <c r="C823" s="491" t="s">
        <v>53</v>
      </c>
      <c r="D823" s="491" t="s">
        <v>627</v>
      </c>
      <c r="E823" s="491" t="s">
        <v>125</v>
      </c>
      <c r="F823" s="491" t="s">
        <v>3669</v>
      </c>
      <c r="G823" s="491">
        <v>1</v>
      </c>
      <c r="H823" s="491">
        <v>1</v>
      </c>
    </row>
    <row r="824" spans="2:8" x14ac:dyDescent="0.25">
      <c r="B824" s="491" t="s">
        <v>3572</v>
      </c>
      <c r="C824" s="491" t="s">
        <v>53</v>
      </c>
      <c r="D824" s="491" t="s">
        <v>627</v>
      </c>
      <c r="E824" s="491" t="s">
        <v>3670</v>
      </c>
      <c r="F824" s="491" t="s">
        <v>3669</v>
      </c>
      <c r="G824" s="491">
        <v>0.80783046420912796</v>
      </c>
      <c r="H824" s="491">
        <v>0.74029757286850995</v>
      </c>
    </row>
    <row r="825" spans="2:8" x14ac:dyDescent="0.25">
      <c r="B825" s="491" t="s">
        <v>3572</v>
      </c>
      <c r="C825" s="491" t="s">
        <v>53</v>
      </c>
      <c r="D825" s="491" t="s">
        <v>627</v>
      </c>
      <c r="E825" s="491" t="s">
        <v>785</v>
      </c>
      <c r="F825" s="491" t="s">
        <v>3669</v>
      </c>
      <c r="G825" s="491">
        <v>1</v>
      </c>
      <c r="H825" s="491">
        <v>1</v>
      </c>
    </row>
    <row r="826" spans="2:8" x14ac:dyDescent="0.25">
      <c r="B826" s="491" t="s">
        <v>3572</v>
      </c>
      <c r="C826" s="491" t="s">
        <v>53</v>
      </c>
      <c r="D826" s="491" t="s">
        <v>171</v>
      </c>
      <c r="E826" s="491" t="s">
        <v>122</v>
      </c>
      <c r="F826" s="491" t="s">
        <v>522</v>
      </c>
      <c r="G826" s="491">
        <v>6.4774247800897296E-3</v>
      </c>
      <c r="H826" s="491">
        <v>5.0238170139033297E-3</v>
      </c>
    </row>
    <row r="827" spans="2:8" x14ac:dyDescent="0.25">
      <c r="B827" s="491" t="s">
        <v>3572</v>
      </c>
      <c r="C827" s="491" t="s">
        <v>53</v>
      </c>
      <c r="D827" s="491" t="s">
        <v>171</v>
      </c>
      <c r="E827" s="491" t="s">
        <v>3689</v>
      </c>
      <c r="F827" s="491" t="s">
        <v>522</v>
      </c>
      <c r="G827" s="491">
        <v>0.99998386965163799</v>
      </c>
      <c r="H827" s="491">
        <v>0.99992512792906796</v>
      </c>
    </row>
    <row r="828" spans="2:8" x14ac:dyDescent="0.25">
      <c r="B828" s="491" t="s">
        <v>3572</v>
      </c>
      <c r="C828" s="491" t="s">
        <v>53</v>
      </c>
      <c r="D828" s="491" t="s">
        <v>171</v>
      </c>
      <c r="E828" s="491" t="s">
        <v>125</v>
      </c>
      <c r="F828" s="491" t="s">
        <v>522</v>
      </c>
      <c r="G828" s="491">
        <v>1</v>
      </c>
      <c r="H828" s="491">
        <v>1</v>
      </c>
    </row>
    <row r="829" spans="2:8" x14ac:dyDescent="0.25">
      <c r="B829" s="491" t="s">
        <v>3572</v>
      </c>
      <c r="C829" s="491" t="s">
        <v>53</v>
      </c>
      <c r="D829" s="491" t="s">
        <v>171</v>
      </c>
      <c r="E829" s="491" t="s">
        <v>3670</v>
      </c>
      <c r="F829" s="491" t="s">
        <v>522</v>
      </c>
      <c r="G829" s="491">
        <v>0.66583587067517802</v>
      </c>
      <c r="H829" s="491">
        <v>0.42678716522307403</v>
      </c>
    </row>
    <row r="830" spans="2:8" x14ac:dyDescent="0.25">
      <c r="B830" s="491" t="s">
        <v>3572</v>
      </c>
      <c r="C830" s="491" t="s">
        <v>53</v>
      </c>
      <c r="D830" s="491" t="s">
        <v>171</v>
      </c>
      <c r="E830" s="491" t="s">
        <v>785</v>
      </c>
      <c r="F830" s="491" t="s">
        <v>522</v>
      </c>
      <c r="G830" s="491">
        <v>0.83106508026954795</v>
      </c>
      <c r="H830" s="491">
        <v>0.872480670030226</v>
      </c>
    </row>
    <row r="831" spans="2:8" x14ac:dyDescent="0.25">
      <c r="B831" s="491" t="s">
        <v>3574</v>
      </c>
      <c r="C831" s="491" t="s">
        <v>53</v>
      </c>
      <c r="D831" s="491" t="s">
        <v>627</v>
      </c>
      <c r="E831" s="491" t="s">
        <v>122</v>
      </c>
      <c r="F831" s="491" t="s">
        <v>3671</v>
      </c>
      <c r="G831" s="491">
        <v>8.5202159244942496E-2</v>
      </c>
      <c r="H831" s="491">
        <v>0.124993854289667</v>
      </c>
    </row>
    <row r="832" spans="2:8" x14ac:dyDescent="0.25">
      <c r="B832" s="491" t="s">
        <v>3574</v>
      </c>
      <c r="C832" s="491" t="s">
        <v>53</v>
      </c>
      <c r="D832" s="491" t="s">
        <v>627</v>
      </c>
      <c r="E832" s="491" t="s">
        <v>3689</v>
      </c>
      <c r="F832" s="491" t="s">
        <v>3671</v>
      </c>
      <c r="G832" s="491">
        <v>0.99995850260448405</v>
      </c>
      <c r="H832" s="491">
        <v>0.99994729836613305</v>
      </c>
    </row>
    <row r="833" spans="2:8" x14ac:dyDescent="0.25">
      <c r="B833" s="491" t="s">
        <v>3574</v>
      </c>
      <c r="C833" s="491" t="s">
        <v>53</v>
      </c>
      <c r="D833" s="491" t="s">
        <v>627</v>
      </c>
      <c r="E833" s="491" t="s">
        <v>125</v>
      </c>
      <c r="F833" s="491" t="s">
        <v>3671</v>
      </c>
      <c r="G833" s="491">
        <v>1</v>
      </c>
      <c r="H833" s="491">
        <v>1</v>
      </c>
    </row>
    <row r="834" spans="2:8" x14ac:dyDescent="0.25">
      <c r="B834" s="491" t="s">
        <v>3574</v>
      </c>
      <c r="C834" s="491" t="s">
        <v>53</v>
      </c>
      <c r="D834" s="491" t="s">
        <v>627</v>
      </c>
      <c r="E834" s="491" t="s">
        <v>3670</v>
      </c>
      <c r="F834" s="491" t="s">
        <v>3671</v>
      </c>
      <c r="G834" s="491">
        <v>0.75721318005234795</v>
      </c>
      <c r="H834" s="491">
        <v>0.78731223856417298</v>
      </c>
    </row>
    <row r="835" spans="2:8" x14ac:dyDescent="0.25">
      <c r="B835" s="491" t="s">
        <v>3574</v>
      </c>
      <c r="C835" s="491" t="s">
        <v>53</v>
      </c>
      <c r="D835" s="491" t="s">
        <v>627</v>
      </c>
      <c r="E835" s="491" t="s">
        <v>785</v>
      </c>
      <c r="F835" s="491" t="s">
        <v>3671</v>
      </c>
      <c r="G835" s="491">
        <v>1</v>
      </c>
      <c r="H835" s="491">
        <v>1</v>
      </c>
    </row>
    <row r="836" spans="2:8" x14ac:dyDescent="0.25">
      <c r="B836" s="491" t="s">
        <v>3574</v>
      </c>
      <c r="C836" s="491" t="s">
        <v>53</v>
      </c>
      <c r="D836" s="491" t="s">
        <v>627</v>
      </c>
      <c r="E836" s="491" t="s">
        <v>122</v>
      </c>
      <c r="F836" s="491" t="s">
        <v>3669</v>
      </c>
      <c r="G836" s="491">
        <v>8.5202159244942496E-2</v>
      </c>
      <c r="H836" s="491">
        <v>0.124993854289667</v>
      </c>
    </row>
    <row r="837" spans="2:8" x14ac:dyDescent="0.25">
      <c r="B837" s="491" t="s">
        <v>3574</v>
      </c>
      <c r="C837" s="491" t="s">
        <v>53</v>
      </c>
      <c r="D837" s="491" t="s">
        <v>627</v>
      </c>
      <c r="E837" s="491" t="s">
        <v>3689</v>
      </c>
      <c r="F837" s="491" t="s">
        <v>3669</v>
      </c>
      <c r="G837" s="491">
        <v>0.99995850260448405</v>
      </c>
      <c r="H837" s="491">
        <v>0.99994729836613305</v>
      </c>
    </row>
    <row r="838" spans="2:8" x14ac:dyDescent="0.25">
      <c r="B838" s="491" t="s">
        <v>3574</v>
      </c>
      <c r="C838" s="491" t="s">
        <v>53</v>
      </c>
      <c r="D838" s="491" t="s">
        <v>627</v>
      </c>
      <c r="E838" s="491" t="s">
        <v>125</v>
      </c>
      <c r="F838" s="491" t="s">
        <v>3669</v>
      </c>
      <c r="G838" s="491">
        <v>1</v>
      </c>
      <c r="H838" s="491">
        <v>1</v>
      </c>
    </row>
    <row r="839" spans="2:8" x14ac:dyDescent="0.25">
      <c r="B839" s="491" t="s">
        <v>3574</v>
      </c>
      <c r="C839" s="491" t="s">
        <v>53</v>
      </c>
      <c r="D839" s="491" t="s">
        <v>627</v>
      </c>
      <c r="E839" s="491" t="s">
        <v>3670</v>
      </c>
      <c r="F839" s="491" t="s">
        <v>3669</v>
      </c>
      <c r="G839" s="491">
        <v>0.75721318005234795</v>
      </c>
      <c r="H839" s="491">
        <v>0.78731223856417298</v>
      </c>
    </row>
    <row r="840" spans="2:8" x14ac:dyDescent="0.25">
      <c r="B840" s="491" t="s">
        <v>3574</v>
      </c>
      <c r="C840" s="491" t="s">
        <v>53</v>
      </c>
      <c r="D840" s="491" t="s">
        <v>627</v>
      </c>
      <c r="E840" s="491" t="s">
        <v>785</v>
      </c>
      <c r="F840" s="491" t="s">
        <v>3669</v>
      </c>
      <c r="G840" s="491">
        <v>1</v>
      </c>
      <c r="H840" s="491">
        <v>1</v>
      </c>
    </row>
    <row r="841" spans="2:8" x14ac:dyDescent="0.25">
      <c r="B841" s="491" t="s">
        <v>3574</v>
      </c>
      <c r="C841" s="491" t="s">
        <v>53</v>
      </c>
      <c r="D841" s="491" t="s">
        <v>171</v>
      </c>
      <c r="E841" s="491" t="s">
        <v>122</v>
      </c>
      <c r="F841" s="491" t="s">
        <v>522</v>
      </c>
      <c r="G841" s="491">
        <v>1.07760265106258E-2</v>
      </c>
      <c r="H841" s="491">
        <v>7.1580236850464097E-3</v>
      </c>
    </row>
    <row r="842" spans="2:8" x14ac:dyDescent="0.25">
      <c r="B842" s="491" t="s">
        <v>3574</v>
      </c>
      <c r="C842" s="491" t="s">
        <v>53</v>
      </c>
      <c r="D842" s="491" t="s">
        <v>171</v>
      </c>
      <c r="E842" s="491" t="s">
        <v>3689</v>
      </c>
      <c r="F842" s="491" t="s">
        <v>522</v>
      </c>
      <c r="G842" s="491">
        <v>0.99999890863891405</v>
      </c>
      <c r="H842" s="491">
        <v>0.999999923593339</v>
      </c>
    </row>
    <row r="843" spans="2:8" x14ac:dyDescent="0.25">
      <c r="B843" s="491" t="s">
        <v>3574</v>
      </c>
      <c r="C843" s="491" t="s">
        <v>53</v>
      </c>
      <c r="D843" s="491" t="s">
        <v>171</v>
      </c>
      <c r="E843" s="491" t="s">
        <v>125</v>
      </c>
      <c r="F843" s="491" t="s">
        <v>522</v>
      </c>
      <c r="G843" s="491">
        <v>1</v>
      </c>
      <c r="H843" s="491">
        <v>1</v>
      </c>
    </row>
    <row r="844" spans="2:8" x14ac:dyDescent="0.25">
      <c r="B844" s="491" t="s">
        <v>3574</v>
      </c>
      <c r="C844" s="491" t="s">
        <v>53</v>
      </c>
      <c r="D844" s="491" t="s">
        <v>171</v>
      </c>
      <c r="E844" s="491" t="s">
        <v>3670</v>
      </c>
      <c r="F844" s="491" t="s">
        <v>522</v>
      </c>
      <c r="G844" s="491">
        <v>0.59177825581434995</v>
      </c>
      <c r="H844" s="491">
        <v>0.40344337085791498</v>
      </c>
    </row>
    <row r="845" spans="2:8" x14ac:dyDescent="0.25">
      <c r="B845" s="491" t="s">
        <v>3574</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1" bestFit="1" customWidth="1"/>
    <col min="2" max="16384" width="11.42578125" style="491"/>
  </cols>
  <sheetData>
    <row r="1" spans="1:3" x14ac:dyDescent="0.25">
      <c r="A1" s="531" t="s">
        <v>3772</v>
      </c>
      <c r="B1" s="532"/>
    </row>
    <row r="3" spans="1:3" s="534" customFormat="1" x14ac:dyDescent="0.25">
      <c r="A3" s="533" t="s">
        <v>3773</v>
      </c>
    </row>
    <row r="4" spans="1:3" x14ac:dyDescent="0.25">
      <c r="A4" s="491" t="s">
        <v>3774</v>
      </c>
    </row>
    <row r="5" spans="1:3" x14ac:dyDescent="0.25">
      <c r="A5" s="521" t="s">
        <v>3775</v>
      </c>
      <c r="B5" s="521">
        <v>2019</v>
      </c>
      <c r="C5" s="521">
        <v>2050</v>
      </c>
    </row>
    <row r="6" spans="1:3" x14ac:dyDescent="0.25">
      <c r="A6" s="491" t="s">
        <v>3776</v>
      </c>
      <c r="B6" s="491">
        <v>40.299999999999997</v>
      </c>
      <c r="C6" s="491">
        <v>27.4</v>
      </c>
    </row>
    <row r="7" spans="1:3" x14ac:dyDescent="0.25">
      <c r="A7" s="491" t="s">
        <v>3777</v>
      </c>
      <c r="B7" s="491">
        <v>99.2</v>
      </c>
      <c r="C7" s="491">
        <v>97.899999999999991</v>
      </c>
    </row>
    <row r="8" spans="1:3" x14ac:dyDescent="0.25">
      <c r="A8" s="491" t="s">
        <v>3778</v>
      </c>
      <c r="B8" s="491">
        <v>3.7</v>
      </c>
      <c r="C8" s="491">
        <v>3.3</v>
      </c>
    </row>
    <row r="9" spans="1:3" x14ac:dyDescent="0.25">
      <c r="A9" s="491" t="s">
        <v>3779</v>
      </c>
      <c r="B9" s="491">
        <v>100</v>
      </c>
      <c r="C9" s="491">
        <v>100</v>
      </c>
    </row>
    <row r="10" spans="1:3" x14ac:dyDescent="0.25">
      <c r="A10" s="491" t="s">
        <v>3780</v>
      </c>
      <c r="B10" s="491">
        <v>65.600000000000009</v>
      </c>
      <c r="C10" s="491">
        <v>79.400000000000006</v>
      </c>
    </row>
    <row r="11" spans="1:3" x14ac:dyDescent="0.25">
      <c r="A11" s="491" t="s">
        <v>3781</v>
      </c>
      <c r="B11" s="491">
        <v>37.200000000000003</v>
      </c>
      <c r="C11" s="491">
        <v>32.1</v>
      </c>
    </row>
    <row r="12" spans="1:3" x14ac:dyDescent="0.25">
      <c r="A12" s="491" t="s">
        <v>3782</v>
      </c>
      <c r="B12" s="491">
        <v>99.9</v>
      </c>
      <c r="C12" s="491">
        <v>99.9</v>
      </c>
    </row>
    <row r="13" spans="1:3" x14ac:dyDescent="0.25">
      <c r="A13" s="491" t="s">
        <v>3783</v>
      </c>
      <c r="B13" s="491">
        <v>7.6</v>
      </c>
      <c r="C13" s="491">
        <v>8.5</v>
      </c>
    </row>
    <row r="14" spans="1:3" x14ac:dyDescent="0.25">
      <c r="A14" s="491" t="s">
        <v>3784</v>
      </c>
      <c r="B14" s="491">
        <v>100</v>
      </c>
      <c r="C14" s="491">
        <v>100</v>
      </c>
    </row>
    <row r="15" spans="1:3" x14ac:dyDescent="0.25">
      <c r="A15" s="491" t="s">
        <v>3785</v>
      </c>
      <c r="B15" s="491">
        <v>100</v>
      </c>
      <c r="C15" s="491">
        <v>100</v>
      </c>
    </row>
    <row r="16" spans="1:3" x14ac:dyDescent="0.25">
      <c r="A16" s="491" t="s">
        <v>3786</v>
      </c>
      <c r="B16" s="491">
        <v>37.200000000000003</v>
      </c>
      <c r="C16" s="491">
        <v>32.1</v>
      </c>
    </row>
    <row r="17" spans="1:25" x14ac:dyDescent="0.25">
      <c r="A17" s="491" t="s">
        <v>3787</v>
      </c>
      <c r="B17" s="491">
        <v>99.9</v>
      </c>
      <c r="C17" s="491">
        <v>99.9</v>
      </c>
    </row>
    <row r="18" spans="1:25" x14ac:dyDescent="0.25">
      <c r="A18" s="491" t="s">
        <v>3788</v>
      </c>
      <c r="B18" s="491">
        <v>7.6</v>
      </c>
      <c r="C18" s="491">
        <v>8.5</v>
      </c>
    </row>
    <row r="19" spans="1:25" x14ac:dyDescent="0.25">
      <c r="A19" s="491" t="s">
        <v>3789</v>
      </c>
      <c r="B19" s="491">
        <v>100</v>
      </c>
      <c r="C19" s="491">
        <v>100</v>
      </c>
    </row>
    <row r="20" spans="1:25" x14ac:dyDescent="0.25">
      <c r="A20" s="491" t="s">
        <v>3790</v>
      </c>
      <c r="B20" s="491">
        <v>100</v>
      </c>
      <c r="C20" s="491">
        <v>100</v>
      </c>
    </row>
    <row r="22" spans="1:25" s="534" customFormat="1" x14ac:dyDescent="0.25">
      <c r="A22" s="533" t="s">
        <v>3791</v>
      </c>
    </row>
    <row r="23" spans="1:25" x14ac:dyDescent="0.25">
      <c r="A23" s="521"/>
      <c r="B23" s="521">
        <v>2019</v>
      </c>
      <c r="C23" s="521">
        <v>2050</v>
      </c>
    </row>
    <row r="24" spans="1:25" x14ac:dyDescent="0.25">
      <c r="A24" s="491" t="s">
        <v>3792</v>
      </c>
      <c r="B24" s="491">
        <v>13</v>
      </c>
      <c r="C24" s="491">
        <v>4331.4750000000004</v>
      </c>
    </row>
    <row r="26" spans="1:25" s="534" customFormat="1" x14ac:dyDescent="0.25">
      <c r="A26" s="533" t="s">
        <v>3793</v>
      </c>
    </row>
    <row r="27" spans="1:25" x14ac:dyDescent="0.25">
      <c r="A27" s="521"/>
      <c r="B27" s="603" t="s">
        <v>3664</v>
      </c>
      <c r="C27" s="604"/>
      <c r="D27" s="604"/>
      <c r="E27" s="604"/>
      <c r="F27" s="604"/>
      <c r="G27" s="604"/>
      <c r="H27" s="604"/>
      <c r="I27" s="604"/>
      <c r="J27" s="603" t="s">
        <v>3677</v>
      </c>
      <c r="K27" s="604"/>
      <c r="L27" s="604"/>
      <c r="M27" s="604"/>
      <c r="N27" s="604"/>
      <c r="O27" s="604"/>
      <c r="P27" s="604"/>
      <c r="Q27" s="604"/>
      <c r="R27" s="603" t="s">
        <v>3666</v>
      </c>
      <c r="S27" s="604"/>
      <c r="T27" s="604"/>
      <c r="U27" s="604"/>
      <c r="V27" s="604"/>
      <c r="W27" s="604"/>
      <c r="X27" s="604"/>
      <c r="Y27" s="604"/>
    </row>
    <row r="28" spans="1:25" s="521" customFormat="1" x14ac:dyDescent="0.25">
      <c r="B28" s="521" t="s">
        <v>2524</v>
      </c>
      <c r="C28" s="521" t="s">
        <v>474</v>
      </c>
      <c r="D28" s="521" t="s">
        <v>3667</v>
      </c>
      <c r="E28" s="521" t="s">
        <v>2532</v>
      </c>
      <c r="F28" s="521" t="s">
        <v>2525</v>
      </c>
      <c r="G28" s="521" t="s">
        <v>47</v>
      </c>
      <c r="H28" s="521" t="s">
        <v>55</v>
      </c>
      <c r="I28" s="521" t="s">
        <v>54</v>
      </c>
      <c r="J28" s="521" t="s">
        <v>2524</v>
      </c>
      <c r="K28" s="521" t="s">
        <v>474</v>
      </c>
      <c r="L28" s="521" t="s">
        <v>3667</v>
      </c>
      <c r="M28" s="521" t="s">
        <v>2532</v>
      </c>
      <c r="N28" s="521" t="s">
        <v>2525</v>
      </c>
      <c r="O28" s="521" t="s">
        <v>47</v>
      </c>
      <c r="P28" s="521" t="s">
        <v>55</v>
      </c>
      <c r="Q28" s="521" t="s">
        <v>54</v>
      </c>
      <c r="R28" s="521" t="s">
        <v>2524</v>
      </c>
      <c r="S28" s="521" t="s">
        <v>474</v>
      </c>
      <c r="T28" s="521" t="s">
        <v>3667</v>
      </c>
      <c r="U28" s="521" t="s">
        <v>2532</v>
      </c>
      <c r="V28" s="521" t="s">
        <v>2525</v>
      </c>
      <c r="W28" s="521" t="s">
        <v>47</v>
      </c>
      <c r="X28" s="521" t="s">
        <v>55</v>
      </c>
      <c r="Y28" s="521" t="s">
        <v>54</v>
      </c>
    </row>
    <row r="29" spans="1:25" x14ac:dyDescent="0.25">
      <c r="A29" s="521" t="s">
        <v>3794</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40625" defaultRowHeight="15" x14ac:dyDescent="0.25"/>
  <cols>
    <col min="1" max="1" width="20.140625" style="491" customWidth="1"/>
    <col min="2" max="2" width="43.7109375" style="491" customWidth="1"/>
    <col min="3" max="3" width="44.7109375" style="491" customWidth="1"/>
    <col min="4" max="4" width="14" style="491" customWidth="1"/>
    <col min="5" max="5" width="158.140625" style="523" customWidth="1"/>
    <col min="6" max="16384" width="9.140625" style="491"/>
  </cols>
  <sheetData>
    <row r="1" spans="1:5" x14ac:dyDescent="0.25">
      <c r="A1" s="521" t="s">
        <v>3332</v>
      </c>
    </row>
    <row r="2" spans="1:5" x14ac:dyDescent="0.25">
      <c r="A2" s="524" t="s">
        <v>3333</v>
      </c>
    </row>
    <row r="3" spans="1:5" x14ac:dyDescent="0.25">
      <c r="A3" s="525" t="s">
        <v>3</v>
      </c>
      <c r="B3" s="525" t="s">
        <v>0</v>
      </c>
      <c r="C3" s="525" t="s">
        <v>1</v>
      </c>
      <c r="D3" s="525" t="s">
        <v>3690</v>
      </c>
      <c r="E3" s="526" t="s">
        <v>3691</v>
      </c>
    </row>
    <row r="4" spans="1:5" ht="45" x14ac:dyDescent="0.25">
      <c r="A4" s="491" t="s">
        <v>4</v>
      </c>
      <c r="B4" s="491" t="s">
        <v>2436</v>
      </c>
      <c r="C4" s="491" t="s">
        <v>2431</v>
      </c>
      <c r="D4" s="527" t="s">
        <v>3692</v>
      </c>
      <c r="E4" s="528" t="s">
        <v>3693</v>
      </c>
    </row>
    <row r="5" spans="1:5" ht="30" x14ac:dyDescent="0.25">
      <c r="A5" s="491" t="s">
        <v>4</v>
      </c>
      <c r="B5" s="491" t="s">
        <v>2511</v>
      </c>
      <c r="C5" s="491" t="s">
        <v>2512</v>
      </c>
      <c r="D5" s="527" t="s">
        <v>3692</v>
      </c>
      <c r="E5" s="528" t="s">
        <v>3694</v>
      </c>
    </row>
    <row r="6" spans="1:5" ht="45" x14ac:dyDescent="0.25">
      <c r="A6" s="491" t="s">
        <v>4</v>
      </c>
      <c r="B6" s="491" t="s">
        <v>2507</v>
      </c>
      <c r="C6" s="491" t="s">
        <v>2508</v>
      </c>
      <c r="D6" s="527" t="s">
        <v>3692</v>
      </c>
      <c r="E6" s="528" t="s">
        <v>3695</v>
      </c>
    </row>
    <row r="7" spans="1:5" ht="45" x14ac:dyDescent="0.25">
      <c r="A7" s="491" t="s">
        <v>4</v>
      </c>
      <c r="B7" s="491" t="s">
        <v>3583</v>
      </c>
      <c r="C7" s="491" t="s">
        <v>489</v>
      </c>
      <c r="D7" s="527" t="s">
        <v>3692</v>
      </c>
      <c r="E7" s="528" t="s">
        <v>3696</v>
      </c>
    </row>
    <row r="8" spans="1:5" ht="30" x14ac:dyDescent="0.25">
      <c r="A8" s="491" t="s">
        <v>4</v>
      </c>
      <c r="B8" s="491" t="s">
        <v>488</v>
      </c>
      <c r="C8" s="491" t="s">
        <v>484</v>
      </c>
      <c r="D8" s="527" t="s">
        <v>3692</v>
      </c>
      <c r="E8" s="528" t="s">
        <v>3697</v>
      </c>
    </row>
    <row r="9" spans="1:5" ht="30" x14ac:dyDescent="0.25">
      <c r="A9" s="491" t="s">
        <v>4</v>
      </c>
      <c r="B9" s="491" t="s">
        <v>11</v>
      </c>
      <c r="C9" s="491" t="s">
        <v>112</v>
      </c>
      <c r="D9" s="527" t="s">
        <v>3692</v>
      </c>
      <c r="E9" s="528" t="s">
        <v>3698</v>
      </c>
    </row>
    <row r="10" spans="1:5" ht="30" x14ac:dyDescent="0.25">
      <c r="A10" s="491" t="s">
        <v>4</v>
      </c>
      <c r="B10" s="491" t="s">
        <v>5</v>
      </c>
      <c r="C10" s="491" t="s">
        <v>315</v>
      </c>
      <c r="D10" s="527" t="s">
        <v>3692</v>
      </c>
      <c r="E10" s="528" t="s">
        <v>3699</v>
      </c>
    </row>
    <row r="11" spans="1:5" ht="45" x14ac:dyDescent="0.25">
      <c r="A11" s="491" t="s">
        <v>4</v>
      </c>
      <c r="B11" s="491" t="s">
        <v>3700</v>
      </c>
      <c r="C11" s="491" t="s">
        <v>2554</v>
      </c>
      <c r="D11" s="527" t="s">
        <v>3692</v>
      </c>
      <c r="E11" s="528" t="s">
        <v>3701</v>
      </c>
    </row>
    <row r="12" spans="1:5" ht="30" x14ac:dyDescent="0.25">
      <c r="A12" s="491" t="s">
        <v>4</v>
      </c>
      <c r="B12" s="491" t="s">
        <v>493</v>
      </c>
      <c r="C12" s="491" t="s">
        <v>494</v>
      </c>
      <c r="D12" s="527" t="s">
        <v>3692</v>
      </c>
      <c r="E12" s="528" t="s">
        <v>3702</v>
      </c>
    </row>
    <row r="13" spans="1:5" x14ac:dyDescent="0.25">
      <c r="A13" s="491" t="s">
        <v>4</v>
      </c>
      <c r="B13" s="491" t="s">
        <v>3109</v>
      </c>
      <c r="C13" s="491" t="s">
        <v>3110</v>
      </c>
      <c r="D13" s="527" t="s">
        <v>3692</v>
      </c>
      <c r="E13" s="528" t="s">
        <v>3703</v>
      </c>
    </row>
    <row r="14" spans="1:5" ht="30" x14ac:dyDescent="0.25">
      <c r="A14" s="491" t="s">
        <v>72</v>
      </c>
      <c r="B14" s="491" t="s">
        <v>15</v>
      </c>
      <c r="C14" s="491" t="s">
        <v>2546</v>
      </c>
      <c r="D14" s="527" t="s">
        <v>3692</v>
      </c>
      <c r="E14" s="528" t="s">
        <v>3704</v>
      </c>
    </row>
    <row r="15" spans="1:5" ht="30" x14ac:dyDescent="0.25">
      <c r="A15" s="491" t="s">
        <v>72</v>
      </c>
      <c r="B15" s="491" t="s">
        <v>101</v>
      </c>
      <c r="C15" s="491" t="s">
        <v>316</v>
      </c>
      <c r="D15" s="527" t="s">
        <v>3692</v>
      </c>
      <c r="E15" s="528" t="s">
        <v>3705</v>
      </c>
    </row>
    <row r="16" spans="1:5" ht="45" x14ac:dyDescent="0.25">
      <c r="A16" s="491" t="s">
        <v>72</v>
      </c>
      <c r="B16" s="491" t="s">
        <v>14</v>
      </c>
      <c r="C16" s="491" t="s">
        <v>7</v>
      </c>
      <c r="D16" s="527" t="s">
        <v>3692</v>
      </c>
      <c r="E16" s="528" t="s">
        <v>3706</v>
      </c>
    </row>
    <row r="17" spans="1:5" ht="30" x14ac:dyDescent="0.25">
      <c r="A17" s="491" t="s">
        <v>72</v>
      </c>
      <c r="B17" s="491" t="s">
        <v>274</v>
      </c>
      <c r="C17" s="491" t="s">
        <v>317</v>
      </c>
      <c r="D17" s="527" t="s">
        <v>3692</v>
      </c>
      <c r="E17" s="528" t="s">
        <v>3707</v>
      </c>
    </row>
    <row r="18" spans="1:5" x14ac:dyDescent="0.25">
      <c r="A18" s="491" t="s">
        <v>72</v>
      </c>
      <c r="B18" s="491" t="s">
        <v>278</v>
      </c>
      <c r="C18" s="491" t="s">
        <v>281</v>
      </c>
      <c r="D18" s="527" t="s">
        <v>3692</v>
      </c>
      <c r="E18" s="528" t="s">
        <v>3708</v>
      </c>
    </row>
    <row r="19" spans="1:5" ht="30" x14ac:dyDescent="0.25">
      <c r="A19" s="491" t="s">
        <v>72</v>
      </c>
      <c r="B19" s="491" t="s">
        <v>13</v>
      </c>
      <c r="C19" s="491" t="s">
        <v>128</v>
      </c>
      <c r="D19" s="527" t="s">
        <v>3692</v>
      </c>
      <c r="E19" s="528" t="s">
        <v>3709</v>
      </c>
    </row>
    <row r="20" spans="1:5" ht="30" x14ac:dyDescent="0.25">
      <c r="A20" s="491" t="s">
        <v>72</v>
      </c>
      <c r="B20" s="491" t="s">
        <v>2520</v>
      </c>
      <c r="C20" s="491" t="s">
        <v>2519</v>
      </c>
      <c r="D20" s="527" t="s">
        <v>3692</v>
      </c>
      <c r="E20" s="528" t="s">
        <v>3710</v>
      </c>
    </row>
    <row r="21" spans="1:5" ht="30" x14ac:dyDescent="0.25">
      <c r="A21" s="491" t="s">
        <v>72</v>
      </c>
      <c r="B21" s="491" t="s">
        <v>12</v>
      </c>
      <c r="C21" s="491" t="s">
        <v>6</v>
      </c>
      <c r="D21" s="527" t="s">
        <v>3692</v>
      </c>
      <c r="E21" s="528" t="s">
        <v>3711</v>
      </c>
    </row>
    <row r="22" spans="1:5" x14ac:dyDescent="0.25">
      <c r="A22" s="491" t="s">
        <v>8</v>
      </c>
      <c r="B22" s="491" t="s">
        <v>350</v>
      </c>
      <c r="C22" s="491" t="s">
        <v>351</v>
      </c>
      <c r="D22" s="527" t="s">
        <v>3692</v>
      </c>
      <c r="E22" s="528" t="s">
        <v>3712</v>
      </c>
    </row>
    <row r="23" spans="1:5" x14ac:dyDescent="0.25">
      <c r="A23" s="491" t="s">
        <v>8</v>
      </c>
      <c r="B23" s="491" t="s">
        <v>27</v>
      </c>
      <c r="C23" s="491" t="s">
        <v>3148</v>
      </c>
      <c r="D23" s="527" t="s">
        <v>3692</v>
      </c>
      <c r="E23" s="528" t="s">
        <v>3713</v>
      </c>
    </row>
    <row r="24" spans="1:5" ht="75" x14ac:dyDescent="0.25">
      <c r="A24" s="491" t="s">
        <v>8</v>
      </c>
      <c r="B24" s="491" t="s">
        <v>3714</v>
      </c>
      <c r="C24" s="491" t="s">
        <v>2835</v>
      </c>
      <c r="D24" s="527" t="s">
        <v>3692</v>
      </c>
      <c r="E24" s="528" t="s">
        <v>3715</v>
      </c>
    </row>
    <row r="25" spans="1:5" ht="30" x14ac:dyDescent="0.25">
      <c r="A25" s="491" t="s">
        <v>8</v>
      </c>
      <c r="B25" s="491" t="s">
        <v>283</v>
      </c>
      <c r="C25" s="491" t="s">
        <v>286</v>
      </c>
      <c r="D25" s="527" t="s">
        <v>3692</v>
      </c>
      <c r="E25" s="528" t="s">
        <v>3716</v>
      </c>
    </row>
    <row r="26" spans="1:5" ht="30" x14ac:dyDescent="0.25">
      <c r="A26" s="491" t="s">
        <v>8</v>
      </c>
      <c r="B26" s="491" t="s">
        <v>284</v>
      </c>
      <c r="C26" s="491" t="s">
        <v>285</v>
      </c>
      <c r="D26" s="527" t="s">
        <v>3692</v>
      </c>
      <c r="E26" s="528" t="s">
        <v>3717</v>
      </c>
    </row>
    <row r="27" spans="1:5" x14ac:dyDescent="0.25">
      <c r="A27" s="491" t="s">
        <v>8</v>
      </c>
      <c r="B27" s="491" t="s">
        <v>319</v>
      </c>
      <c r="C27" s="491" t="s">
        <v>318</v>
      </c>
      <c r="D27" s="527" t="s">
        <v>3692</v>
      </c>
      <c r="E27" s="529"/>
    </row>
    <row r="28" spans="1:5" ht="30" x14ac:dyDescent="0.25">
      <c r="A28" s="491" t="s">
        <v>8</v>
      </c>
      <c r="B28" s="491" t="s">
        <v>17</v>
      </c>
      <c r="C28" s="491" t="s">
        <v>28</v>
      </c>
      <c r="D28" s="527" t="s">
        <v>3692</v>
      </c>
      <c r="E28" s="528" t="s">
        <v>3718</v>
      </c>
    </row>
    <row r="29" spans="1:5" x14ac:dyDescent="0.25">
      <c r="A29" s="491" t="s">
        <v>8</v>
      </c>
      <c r="B29" s="491" t="s">
        <v>130</v>
      </c>
      <c r="C29" s="491" t="s">
        <v>129</v>
      </c>
      <c r="D29" s="527" t="s">
        <v>3692</v>
      </c>
      <c r="E29" s="528" t="s">
        <v>3719</v>
      </c>
    </row>
    <row r="30" spans="1:5" x14ac:dyDescent="0.25">
      <c r="A30" s="491" t="s">
        <v>8</v>
      </c>
      <c r="B30" s="491" t="s">
        <v>19</v>
      </c>
      <c r="C30" s="491" t="s">
        <v>3093</v>
      </c>
      <c r="D30" s="527" t="s">
        <v>3692</v>
      </c>
      <c r="E30" s="528" t="s">
        <v>3720</v>
      </c>
    </row>
    <row r="31" spans="1:5" ht="30" x14ac:dyDescent="0.25">
      <c r="A31" s="491" t="s">
        <v>8</v>
      </c>
      <c r="B31" s="491" t="s">
        <v>134</v>
      </c>
      <c r="C31" s="491" t="s">
        <v>297</v>
      </c>
      <c r="D31" s="527" t="s">
        <v>3692</v>
      </c>
      <c r="E31" s="528" t="s">
        <v>3721</v>
      </c>
    </row>
    <row r="32" spans="1:5" x14ac:dyDescent="0.25">
      <c r="A32" s="491" t="s">
        <v>8</v>
      </c>
      <c r="B32" s="491" t="s">
        <v>3146</v>
      </c>
      <c r="C32" s="491" t="s">
        <v>3147</v>
      </c>
      <c r="D32" s="527" t="s">
        <v>3692</v>
      </c>
      <c r="E32" s="529" t="s">
        <v>3722</v>
      </c>
    </row>
    <row r="33" spans="1:5" ht="30" x14ac:dyDescent="0.25">
      <c r="A33" s="491" t="s">
        <v>8</v>
      </c>
      <c r="B33" s="491" t="s">
        <v>60</v>
      </c>
      <c r="C33" s="491" t="s">
        <v>131</v>
      </c>
      <c r="D33" s="527" t="s">
        <v>3692</v>
      </c>
      <c r="E33" s="529" t="s">
        <v>3723</v>
      </c>
    </row>
    <row r="34" spans="1:5" x14ac:dyDescent="0.25">
      <c r="A34" s="491" t="s">
        <v>8</v>
      </c>
      <c r="B34" s="491" t="s">
        <v>379</v>
      </c>
      <c r="C34" s="491" t="s">
        <v>380</v>
      </c>
      <c r="D34" s="527" t="s">
        <v>3692</v>
      </c>
      <c r="E34" s="528" t="s">
        <v>3724</v>
      </c>
    </row>
    <row r="35" spans="1:5" x14ac:dyDescent="0.25">
      <c r="A35" s="491" t="s">
        <v>8</v>
      </c>
      <c r="B35" s="491" t="s">
        <v>2291</v>
      </c>
      <c r="C35" s="491" t="s">
        <v>2290</v>
      </c>
      <c r="D35" s="527" t="s">
        <v>3692</v>
      </c>
      <c r="E35" s="528" t="s">
        <v>3725</v>
      </c>
    </row>
    <row r="36" spans="1:5" ht="30" x14ac:dyDescent="0.25">
      <c r="A36" s="491" t="s">
        <v>8</v>
      </c>
      <c r="B36" s="491" t="s">
        <v>266</v>
      </c>
      <c r="C36" s="491" t="s">
        <v>267</v>
      </c>
      <c r="D36" s="527" t="s">
        <v>3692</v>
      </c>
      <c r="E36" s="529" t="s">
        <v>3726</v>
      </c>
    </row>
    <row r="37" spans="1:5" ht="30" x14ac:dyDescent="0.25">
      <c r="A37" s="491" t="s">
        <v>8</v>
      </c>
      <c r="B37" s="491" t="s">
        <v>2366</v>
      </c>
      <c r="C37" s="491" t="s">
        <v>2367</v>
      </c>
      <c r="D37" s="527" t="s">
        <v>3692</v>
      </c>
      <c r="E37" s="528" t="s">
        <v>3727</v>
      </c>
    </row>
    <row r="38" spans="1:5" x14ac:dyDescent="0.25">
      <c r="A38" s="491" t="s">
        <v>8</v>
      </c>
      <c r="B38" s="491" t="s">
        <v>263</v>
      </c>
      <c r="C38" s="491" t="s">
        <v>298</v>
      </c>
      <c r="D38" s="527" t="s">
        <v>3692</v>
      </c>
      <c r="E38" s="528" t="s">
        <v>3728</v>
      </c>
    </row>
    <row r="39" spans="1:5" ht="30" x14ac:dyDescent="0.25">
      <c r="A39" s="491" t="s">
        <v>8</v>
      </c>
      <c r="B39" s="491" t="s">
        <v>2886</v>
      </c>
      <c r="C39" s="491" t="s">
        <v>2888</v>
      </c>
      <c r="D39" s="527" t="s">
        <v>3692</v>
      </c>
      <c r="E39" s="529" t="s">
        <v>3729</v>
      </c>
    </row>
    <row r="40" spans="1:5" x14ac:dyDescent="0.25">
      <c r="A40" s="491" t="s">
        <v>8</v>
      </c>
      <c r="B40" s="491" t="s">
        <v>18</v>
      </c>
      <c r="C40" s="491" t="s">
        <v>133</v>
      </c>
      <c r="D40" s="527" t="s">
        <v>3692</v>
      </c>
      <c r="E40" s="529" t="s">
        <v>3730</v>
      </c>
    </row>
    <row r="41" spans="1:5" ht="60" x14ac:dyDescent="0.25">
      <c r="A41" s="491" t="s">
        <v>9</v>
      </c>
      <c r="B41" s="491" t="s">
        <v>27</v>
      </c>
      <c r="C41" s="491" t="s">
        <v>3152</v>
      </c>
      <c r="D41" s="527" t="s">
        <v>3692</v>
      </c>
      <c r="E41" s="529" t="s">
        <v>3731</v>
      </c>
    </row>
    <row r="42" spans="1:5" x14ac:dyDescent="0.25">
      <c r="A42" s="491" t="s">
        <v>9</v>
      </c>
      <c r="B42" s="491" t="s">
        <v>21</v>
      </c>
      <c r="C42" s="491" t="s">
        <v>2868</v>
      </c>
      <c r="D42" s="527" t="s">
        <v>3692</v>
      </c>
      <c r="E42" s="528" t="s">
        <v>3732</v>
      </c>
    </row>
    <row r="43" spans="1:5" ht="30" x14ac:dyDescent="0.25">
      <c r="A43" s="491" t="s">
        <v>9</v>
      </c>
      <c r="B43" s="491" t="s">
        <v>25</v>
      </c>
      <c r="C43" s="491" t="s">
        <v>299</v>
      </c>
      <c r="D43" s="527" t="s">
        <v>3692</v>
      </c>
      <c r="E43" s="528" t="s">
        <v>3733</v>
      </c>
    </row>
    <row r="44" spans="1:5" ht="45" x14ac:dyDescent="0.25">
      <c r="A44" s="491" t="s">
        <v>9</v>
      </c>
      <c r="B44" s="491" t="s">
        <v>23</v>
      </c>
      <c r="C44" s="491" t="s">
        <v>59</v>
      </c>
      <c r="D44" s="527" t="s">
        <v>3692</v>
      </c>
      <c r="E44" s="528" t="s">
        <v>3734</v>
      </c>
    </row>
    <row r="45" spans="1:5" ht="60" x14ac:dyDescent="0.25">
      <c r="A45" s="491" t="s">
        <v>9</v>
      </c>
      <c r="B45" s="491" t="s">
        <v>102</v>
      </c>
      <c r="C45" s="491" t="s">
        <v>300</v>
      </c>
      <c r="D45" s="527" t="s">
        <v>3692</v>
      </c>
      <c r="E45" s="528" t="s">
        <v>3735</v>
      </c>
    </row>
    <row r="46" spans="1:5" x14ac:dyDescent="0.25">
      <c r="A46" s="491" t="s">
        <v>9</v>
      </c>
      <c r="B46" s="491" t="s">
        <v>24</v>
      </c>
      <c r="C46" s="491" t="s">
        <v>301</v>
      </c>
      <c r="D46" s="527" t="s">
        <v>3692</v>
      </c>
      <c r="E46" s="528" t="s">
        <v>3736</v>
      </c>
    </row>
    <row r="47" spans="1:5" ht="90" x14ac:dyDescent="0.25">
      <c r="A47" s="491" t="s">
        <v>9</v>
      </c>
      <c r="B47" s="491" t="s">
        <v>2781</v>
      </c>
      <c r="C47" s="491" t="s">
        <v>2448</v>
      </c>
      <c r="D47" s="527" t="s">
        <v>3692</v>
      </c>
      <c r="E47" s="529" t="s">
        <v>3737</v>
      </c>
    </row>
    <row r="48" spans="1:5" x14ac:dyDescent="0.25">
      <c r="A48" s="491" t="s">
        <v>9</v>
      </c>
      <c r="B48" s="491" t="s">
        <v>2873</v>
      </c>
      <c r="C48" s="491" t="s">
        <v>2876</v>
      </c>
      <c r="D48" s="527" t="s">
        <v>3692</v>
      </c>
      <c r="E48" s="528" t="s">
        <v>3738</v>
      </c>
    </row>
    <row r="49" spans="1:5" ht="30" x14ac:dyDescent="0.25">
      <c r="A49" s="491" t="s">
        <v>9</v>
      </c>
      <c r="B49" s="491" t="s">
        <v>2874</v>
      </c>
      <c r="C49" s="491" t="s">
        <v>2877</v>
      </c>
      <c r="D49" s="527" t="s">
        <v>3692</v>
      </c>
      <c r="E49" s="528" t="s">
        <v>3739</v>
      </c>
    </row>
    <row r="50" spans="1:5" ht="30" x14ac:dyDescent="0.25">
      <c r="A50" s="491" t="s">
        <v>9</v>
      </c>
      <c r="B50" s="491" t="s">
        <v>2875</v>
      </c>
      <c r="C50" s="491" t="s">
        <v>2878</v>
      </c>
      <c r="D50" s="527" t="s">
        <v>3692</v>
      </c>
      <c r="E50" s="528" t="s">
        <v>3740</v>
      </c>
    </row>
    <row r="51" spans="1:5" ht="30" x14ac:dyDescent="0.25">
      <c r="A51" s="491" t="s">
        <v>9</v>
      </c>
      <c r="B51" s="491" t="s">
        <v>2885</v>
      </c>
      <c r="C51" s="491" t="s">
        <v>2879</v>
      </c>
      <c r="D51" s="527" t="s">
        <v>3692</v>
      </c>
      <c r="E51" s="528" t="s">
        <v>3741</v>
      </c>
    </row>
    <row r="52" spans="1:5" x14ac:dyDescent="0.25">
      <c r="A52" s="491" t="s">
        <v>9</v>
      </c>
      <c r="B52" s="491" t="s">
        <v>2489</v>
      </c>
      <c r="C52" s="491" t="s">
        <v>2488</v>
      </c>
      <c r="D52" s="527" t="s">
        <v>3692</v>
      </c>
      <c r="E52" s="528"/>
    </row>
    <row r="53" spans="1:5" ht="30" x14ac:dyDescent="0.25">
      <c r="A53" s="491" t="s">
        <v>9</v>
      </c>
      <c r="B53" s="491" t="s">
        <v>22</v>
      </c>
      <c r="C53" s="491" t="s">
        <v>302</v>
      </c>
      <c r="D53" s="527" t="s">
        <v>3692</v>
      </c>
      <c r="E53" s="528" t="s">
        <v>3742</v>
      </c>
    </row>
    <row r="54" spans="1:5" ht="30" x14ac:dyDescent="0.25">
      <c r="A54" s="491" t="s">
        <v>9</v>
      </c>
      <c r="B54" s="491" t="s">
        <v>20</v>
      </c>
      <c r="C54" s="491" t="s">
        <v>303</v>
      </c>
      <c r="D54" s="527" t="s">
        <v>3692</v>
      </c>
      <c r="E54" s="528" t="s">
        <v>3743</v>
      </c>
    </row>
    <row r="55" spans="1:5" ht="30" x14ac:dyDescent="0.25">
      <c r="A55" s="491" t="s">
        <v>9</v>
      </c>
      <c r="B55" s="491" t="s">
        <v>2550</v>
      </c>
      <c r="C55" s="491" t="s">
        <v>2551</v>
      </c>
      <c r="D55" s="527" t="s">
        <v>3692</v>
      </c>
      <c r="E55" s="528" t="s">
        <v>3744</v>
      </c>
    </row>
    <row r="56" spans="1:5" x14ac:dyDescent="0.25">
      <c r="A56" s="491" t="s">
        <v>137</v>
      </c>
      <c r="B56" s="491" t="s">
        <v>139</v>
      </c>
      <c r="C56" s="491" t="s">
        <v>453</v>
      </c>
      <c r="D56" s="527" t="s">
        <v>3692</v>
      </c>
      <c r="E56" s="528" t="s">
        <v>3745</v>
      </c>
    </row>
    <row r="57" spans="1:5" x14ac:dyDescent="0.25">
      <c r="A57" s="491" t="s">
        <v>137</v>
      </c>
      <c r="B57" s="491" t="s">
        <v>273</v>
      </c>
      <c r="C57" s="491" t="s">
        <v>462</v>
      </c>
      <c r="D57" s="527" t="s">
        <v>3692</v>
      </c>
      <c r="E57" s="528" t="s">
        <v>3746</v>
      </c>
    </row>
    <row r="58" spans="1:5" x14ac:dyDescent="0.25">
      <c r="A58" s="491" t="s">
        <v>137</v>
      </c>
      <c r="B58" s="491" t="s">
        <v>458</v>
      </c>
      <c r="C58" s="491" t="s">
        <v>459</v>
      </c>
      <c r="D58" s="527" t="s">
        <v>3692</v>
      </c>
      <c r="E58" s="528" t="s">
        <v>3747</v>
      </c>
    </row>
    <row r="59" spans="1:5" x14ac:dyDescent="0.25">
      <c r="A59" s="491" t="s">
        <v>137</v>
      </c>
      <c r="B59" s="491" t="s">
        <v>192</v>
      </c>
      <c r="C59" s="491" t="s">
        <v>454</v>
      </c>
      <c r="D59" s="527" t="s">
        <v>3692</v>
      </c>
      <c r="E59" s="528" t="s">
        <v>3748</v>
      </c>
    </row>
    <row r="60" spans="1:5" ht="45" x14ac:dyDescent="0.25">
      <c r="A60" s="491" t="s">
        <v>137</v>
      </c>
      <c r="B60" s="491" t="s">
        <v>2870</v>
      </c>
      <c r="C60" s="491" t="s">
        <v>2871</v>
      </c>
      <c r="D60" s="527" t="s">
        <v>3692</v>
      </c>
      <c r="E60" s="528" t="s">
        <v>3749</v>
      </c>
    </row>
    <row r="61" spans="1:5" x14ac:dyDescent="0.25">
      <c r="A61" s="491" t="s">
        <v>137</v>
      </c>
      <c r="B61" s="491" t="s">
        <v>140</v>
      </c>
      <c r="C61" s="491" t="s">
        <v>455</v>
      </c>
      <c r="D61" s="527" t="s">
        <v>3692</v>
      </c>
      <c r="E61" s="528" t="s">
        <v>3750</v>
      </c>
    </row>
    <row r="62" spans="1:5" ht="30" x14ac:dyDescent="0.25">
      <c r="A62" s="491" t="s">
        <v>137</v>
      </c>
      <c r="B62" s="491" t="s">
        <v>138</v>
      </c>
      <c r="C62" s="491" t="s">
        <v>2903</v>
      </c>
      <c r="D62" s="527" t="s">
        <v>3692</v>
      </c>
      <c r="E62" s="528" t="s">
        <v>3751</v>
      </c>
    </row>
    <row r="63" spans="1:5" x14ac:dyDescent="0.25">
      <c r="A63" s="491" t="s">
        <v>137</v>
      </c>
      <c r="B63" s="491" t="s">
        <v>456</v>
      </c>
      <c r="C63" s="491" t="s">
        <v>457</v>
      </c>
      <c r="D63" s="527" t="s">
        <v>3692</v>
      </c>
      <c r="E63" s="528"/>
    </row>
    <row r="64" spans="1:5" ht="60" x14ac:dyDescent="0.25">
      <c r="A64" s="491" t="s">
        <v>137</v>
      </c>
      <c r="B64" s="491" t="s">
        <v>2493</v>
      </c>
      <c r="C64" s="491" t="s">
        <v>2494</v>
      </c>
      <c r="D64" s="527" t="s">
        <v>3692</v>
      </c>
      <c r="E64" s="528" t="s">
        <v>3752</v>
      </c>
    </row>
    <row r="65" spans="1:5" ht="30" x14ac:dyDescent="0.25">
      <c r="A65" s="491" t="s">
        <v>2536</v>
      </c>
      <c r="B65" s="491" t="s">
        <v>2540</v>
      </c>
      <c r="C65" s="491" t="s">
        <v>304</v>
      </c>
      <c r="D65" s="527" t="s">
        <v>3692</v>
      </c>
      <c r="E65" s="528" t="s">
        <v>3753</v>
      </c>
    </row>
    <row r="66" spans="1:5" x14ac:dyDescent="0.25">
      <c r="A66" s="491" t="s">
        <v>2536</v>
      </c>
      <c r="B66" s="491" t="s">
        <v>2834</v>
      </c>
      <c r="C66" s="491" t="s">
        <v>2833</v>
      </c>
      <c r="D66" s="527" t="s">
        <v>3692</v>
      </c>
      <c r="E66" s="528" t="s">
        <v>3754</v>
      </c>
    </row>
    <row r="67" spans="1:5" ht="30" x14ac:dyDescent="0.25">
      <c r="A67" s="491" t="s">
        <v>2536</v>
      </c>
      <c r="B67" s="491" t="s">
        <v>2537</v>
      </c>
      <c r="C67" s="491" t="s">
        <v>2538</v>
      </c>
      <c r="D67" s="527" t="s">
        <v>3692</v>
      </c>
      <c r="E67" s="528" t="s">
        <v>3755</v>
      </c>
    </row>
    <row r="68" spans="1:5" ht="75" x14ac:dyDescent="0.25">
      <c r="A68" s="491" t="s">
        <v>10</v>
      </c>
      <c r="B68" s="491" t="s">
        <v>3756</v>
      </c>
      <c r="C68" s="491" t="s">
        <v>2463</v>
      </c>
      <c r="D68" s="527" t="s">
        <v>3692</v>
      </c>
      <c r="E68" s="528" t="s">
        <v>3757</v>
      </c>
    </row>
    <row r="69" spans="1:5" x14ac:dyDescent="0.25">
      <c r="A69" s="491" t="s">
        <v>10</v>
      </c>
      <c r="B69" s="491" t="s">
        <v>26</v>
      </c>
      <c r="C69" s="491" t="s">
        <v>144</v>
      </c>
      <c r="D69" s="527" t="s">
        <v>3692</v>
      </c>
      <c r="E69" s="528" t="s">
        <v>3758</v>
      </c>
    </row>
    <row r="70" spans="1:5" x14ac:dyDescent="0.25">
      <c r="A70" s="491" t="s">
        <v>10</v>
      </c>
      <c r="B70" s="491" t="s">
        <v>2498</v>
      </c>
      <c r="C70" s="491" t="s">
        <v>2500</v>
      </c>
      <c r="D70" s="527" t="s">
        <v>3692</v>
      </c>
      <c r="E70" s="528"/>
    </row>
    <row r="71" spans="1:5" x14ac:dyDescent="0.25">
      <c r="A71" s="491" t="s">
        <v>10</v>
      </c>
      <c r="B71" s="491" t="s">
        <v>3096</v>
      </c>
      <c r="C71" s="491" t="s">
        <v>2499</v>
      </c>
      <c r="D71" s="527" t="s">
        <v>3692</v>
      </c>
      <c r="E71" s="528" t="s">
        <v>3759</v>
      </c>
    </row>
    <row r="72" spans="1:5" x14ac:dyDescent="0.25">
      <c r="A72" s="491" t="s">
        <v>10</v>
      </c>
      <c r="B72" s="491" t="s">
        <v>2808</v>
      </c>
      <c r="C72" s="491" t="s">
        <v>2807</v>
      </c>
      <c r="D72" s="527" t="s">
        <v>3692</v>
      </c>
      <c r="E72" s="528"/>
    </row>
    <row r="73" spans="1:5" x14ac:dyDescent="0.25">
      <c r="A73" s="491" t="s">
        <v>10</v>
      </c>
      <c r="B73" s="491" t="s">
        <v>3760</v>
      </c>
      <c r="C73" s="491" t="s">
        <v>2807</v>
      </c>
      <c r="D73" s="527" t="s">
        <v>3692</v>
      </c>
      <c r="E73" s="528"/>
    </row>
    <row r="74" spans="1:5" x14ac:dyDescent="0.25">
      <c r="A74" s="491" t="s">
        <v>10</v>
      </c>
      <c r="B74" s="491" t="s">
        <v>2856</v>
      </c>
      <c r="C74" s="491" t="s">
        <v>2856</v>
      </c>
      <c r="D74" s="527" t="s">
        <v>3692</v>
      </c>
      <c r="E74" s="528" t="s">
        <v>3761</v>
      </c>
    </row>
    <row r="75" spans="1:5" x14ac:dyDescent="0.25">
      <c r="A75" s="491" t="s">
        <v>10</v>
      </c>
      <c r="B75" s="491" t="s">
        <v>3762</v>
      </c>
      <c r="C75" s="491" t="s">
        <v>3763</v>
      </c>
      <c r="D75" s="527" t="s">
        <v>3692</v>
      </c>
      <c r="E75" s="528" t="s">
        <v>3764</v>
      </c>
    </row>
    <row r="76" spans="1:5" ht="75" x14ac:dyDescent="0.25">
      <c r="A76" s="491" t="s">
        <v>2751</v>
      </c>
      <c r="B76" s="491" t="s">
        <v>335</v>
      </c>
      <c r="C76" s="491" t="s">
        <v>305</v>
      </c>
      <c r="D76" s="527" t="s">
        <v>3692</v>
      </c>
      <c r="E76" s="528" t="s">
        <v>3765</v>
      </c>
    </row>
    <row r="77" spans="1:5" ht="45" x14ac:dyDescent="0.25">
      <c r="A77" s="491" t="s">
        <v>2751</v>
      </c>
      <c r="B77" s="491" t="s">
        <v>335</v>
      </c>
      <c r="C77" s="491" t="s">
        <v>306</v>
      </c>
      <c r="D77" s="527" t="s">
        <v>3692</v>
      </c>
      <c r="E77" s="528" t="s">
        <v>3766</v>
      </c>
    </row>
    <row r="78" spans="1:5" ht="45" x14ac:dyDescent="0.25">
      <c r="A78" s="491" t="s">
        <v>2751</v>
      </c>
      <c r="B78" s="491" t="s">
        <v>335</v>
      </c>
      <c r="C78" s="491" t="s">
        <v>307</v>
      </c>
      <c r="D78" s="527" t="s">
        <v>3692</v>
      </c>
      <c r="E78" s="528" t="s">
        <v>3766</v>
      </c>
    </row>
    <row r="79" spans="1:5" ht="45" x14ac:dyDescent="0.25">
      <c r="A79" s="491" t="s">
        <v>2751</v>
      </c>
      <c r="B79" s="491" t="s">
        <v>335</v>
      </c>
      <c r="C79" s="491" t="s">
        <v>308</v>
      </c>
      <c r="D79" s="527" t="s">
        <v>3692</v>
      </c>
      <c r="E79" s="528" t="s">
        <v>3766</v>
      </c>
    </row>
    <row r="80" spans="1:5" ht="45" x14ac:dyDescent="0.25">
      <c r="A80" s="491" t="s">
        <v>2751</v>
      </c>
      <c r="B80" s="491" t="s">
        <v>335</v>
      </c>
      <c r="C80" s="491" t="s">
        <v>309</v>
      </c>
      <c r="D80" s="527" t="s">
        <v>3692</v>
      </c>
      <c r="E80" s="528" t="s">
        <v>3766</v>
      </c>
    </row>
    <row r="81" spans="1:5" ht="75" x14ac:dyDescent="0.25">
      <c r="A81" s="491" t="s">
        <v>2751</v>
      </c>
      <c r="B81" s="491" t="s">
        <v>2901</v>
      </c>
      <c r="C81" s="491" t="s">
        <v>2902</v>
      </c>
      <c r="D81" s="527" t="s">
        <v>3692</v>
      </c>
      <c r="E81" s="528" t="s">
        <v>3767</v>
      </c>
    </row>
    <row r="82" spans="1:5" ht="75" x14ac:dyDescent="0.25">
      <c r="A82" s="491" t="s">
        <v>2751</v>
      </c>
      <c r="B82" s="491" t="s">
        <v>349</v>
      </c>
      <c r="C82" s="491" t="s">
        <v>310</v>
      </c>
      <c r="D82" s="527" t="s">
        <v>3692</v>
      </c>
      <c r="E82" s="528" t="s">
        <v>3768</v>
      </c>
    </row>
    <row r="83" spans="1:5" ht="45" x14ac:dyDescent="0.25">
      <c r="A83" s="491" t="s">
        <v>2751</v>
      </c>
      <c r="B83" s="491" t="s">
        <v>349</v>
      </c>
      <c r="C83" s="491" t="s">
        <v>311</v>
      </c>
      <c r="D83" s="527" t="s">
        <v>3692</v>
      </c>
      <c r="E83" s="528" t="s">
        <v>3769</v>
      </c>
    </row>
    <row r="84" spans="1:5" ht="45" x14ac:dyDescent="0.25">
      <c r="A84" s="491" t="s">
        <v>2751</v>
      </c>
      <c r="B84" s="491" t="s">
        <v>349</v>
      </c>
      <c r="C84" s="491" t="s">
        <v>312</v>
      </c>
      <c r="D84" s="527" t="s">
        <v>3692</v>
      </c>
      <c r="E84" s="528" t="s">
        <v>3769</v>
      </c>
    </row>
    <row r="85" spans="1:5" ht="45" x14ac:dyDescent="0.25">
      <c r="A85" s="491" t="s">
        <v>2751</v>
      </c>
      <c r="B85" s="491" t="s">
        <v>349</v>
      </c>
      <c r="C85" s="491" t="s">
        <v>313</v>
      </c>
      <c r="D85" s="527" t="s">
        <v>3692</v>
      </c>
      <c r="E85" s="528" t="s">
        <v>3769</v>
      </c>
    </row>
    <row r="86" spans="1:5" ht="45" x14ac:dyDescent="0.25">
      <c r="A86" s="491" t="s">
        <v>2751</v>
      </c>
      <c r="B86" s="491" t="s">
        <v>349</v>
      </c>
      <c r="C86" s="491" t="s">
        <v>314</v>
      </c>
      <c r="D86" s="527" t="s">
        <v>3692</v>
      </c>
      <c r="E86" s="528" t="s">
        <v>3769</v>
      </c>
    </row>
    <row r="87" spans="1:5" ht="45" x14ac:dyDescent="0.25">
      <c r="A87" s="491" t="s">
        <v>2924</v>
      </c>
      <c r="B87" s="491" t="s">
        <v>2925</v>
      </c>
      <c r="C87" s="491" t="s">
        <v>2929</v>
      </c>
      <c r="D87" s="527" t="s">
        <v>3692</v>
      </c>
      <c r="E87" s="528" t="s">
        <v>3770</v>
      </c>
    </row>
    <row r="88" spans="1:5" ht="105" x14ac:dyDescent="0.25">
      <c r="A88" s="491" t="s">
        <v>3054</v>
      </c>
      <c r="B88" s="491" t="s">
        <v>3055</v>
      </c>
      <c r="C88" s="491" t="s">
        <v>3062</v>
      </c>
      <c r="D88" s="527" t="s">
        <v>3692</v>
      </c>
      <c r="E88" s="528" t="s">
        <v>3771</v>
      </c>
    </row>
    <row r="89" spans="1:5" ht="105" x14ac:dyDescent="0.25">
      <c r="A89" s="491" t="s">
        <v>3054</v>
      </c>
      <c r="B89" s="491" t="s">
        <v>3056</v>
      </c>
      <c r="C89" s="491" t="s">
        <v>3063</v>
      </c>
      <c r="D89" s="527" t="s">
        <v>3692</v>
      </c>
      <c r="E89" s="528" t="s">
        <v>3771</v>
      </c>
    </row>
    <row r="90" spans="1:5" ht="105" x14ac:dyDescent="0.25">
      <c r="A90" s="491" t="s">
        <v>3054</v>
      </c>
      <c r="B90" s="491" t="s">
        <v>483</v>
      </c>
      <c r="C90" s="491" t="s">
        <v>3064</v>
      </c>
      <c r="D90" s="527" t="s">
        <v>3692</v>
      </c>
      <c r="E90" s="528" t="s">
        <v>3771</v>
      </c>
    </row>
    <row r="91" spans="1:5" ht="105" x14ac:dyDescent="0.25">
      <c r="A91" s="491" t="s">
        <v>3054</v>
      </c>
      <c r="B91" s="491" t="s">
        <v>3057</v>
      </c>
      <c r="C91" s="491" t="s">
        <v>3065</v>
      </c>
      <c r="D91" s="527" t="s">
        <v>3692</v>
      </c>
      <c r="E91" s="528" t="s">
        <v>3771</v>
      </c>
    </row>
    <row r="92" spans="1:5" ht="105" x14ac:dyDescent="0.25">
      <c r="A92" s="491" t="s">
        <v>3054</v>
      </c>
      <c r="B92" s="491" t="s">
        <v>3058</v>
      </c>
      <c r="C92" s="491" t="s">
        <v>3066</v>
      </c>
      <c r="D92" s="527" t="s">
        <v>3692</v>
      </c>
      <c r="E92" s="528" t="s">
        <v>3771</v>
      </c>
    </row>
    <row r="93" spans="1:5" ht="105" x14ac:dyDescent="0.25">
      <c r="A93" s="491" t="s">
        <v>3054</v>
      </c>
      <c r="B93" s="491" t="s">
        <v>278</v>
      </c>
      <c r="C93" s="491" t="s">
        <v>3067</v>
      </c>
      <c r="D93" s="527" t="s">
        <v>3692</v>
      </c>
      <c r="E93" s="528" t="s">
        <v>3771</v>
      </c>
    </row>
    <row r="94" spans="1:5" ht="105" x14ac:dyDescent="0.25">
      <c r="A94" s="491" t="s">
        <v>3054</v>
      </c>
      <c r="B94" s="491" t="s">
        <v>3059</v>
      </c>
      <c r="C94" s="491" t="s">
        <v>3068</v>
      </c>
      <c r="D94" s="527" t="s">
        <v>3692</v>
      </c>
      <c r="E94" s="528" t="s">
        <v>3771</v>
      </c>
    </row>
    <row r="95" spans="1:5" ht="105" x14ac:dyDescent="0.25">
      <c r="A95" s="491" t="s">
        <v>3054</v>
      </c>
      <c r="B95" s="491" t="s">
        <v>3060</v>
      </c>
      <c r="C95" s="491" t="s">
        <v>3069</v>
      </c>
      <c r="D95" s="527" t="s">
        <v>3692</v>
      </c>
      <c r="E95" s="528" t="s">
        <v>3771</v>
      </c>
    </row>
    <row r="96" spans="1:5" ht="105" x14ac:dyDescent="0.25">
      <c r="A96" s="491" t="s">
        <v>3054</v>
      </c>
      <c r="B96" s="491" t="s">
        <v>3061</v>
      </c>
      <c r="C96" s="491" t="s">
        <v>3070</v>
      </c>
      <c r="D96" s="527" t="s">
        <v>3692</v>
      </c>
      <c r="E96" s="528" t="s">
        <v>3771</v>
      </c>
    </row>
    <row r="99" spans="4:4" x14ac:dyDescent="0.25">
      <c r="D99" s="530"/>
    </row>
    <row r="100" spans="4:4" x14ac:dyDescent="0.25">
      <c r="D100" s="530"/>
    </row>
    <row r="101" spans="4:4" x14ac:dyDescent="0.25">
      <c r="D101" s="530"/>
    </row>
    <row r="102" spans="4:4" x14ac:dyDescent="0.25">
      <c r="D102" s="530"/>
    </row>
    <row r="103" spans="4:4" x14ac:dyDescent="0.25">
      <c r="D103" s="530"/>
    </row>
    <row r="104" spans="4:4" x14ac:dyDescent="0.25">
      <c r="D104" s="530"/>
    </row>
    <row r="105" spans="4:4" x14ac:dyDescent="0.25">
      <c r="D105" s="530"/>
    </row>
    <row r="106" spans="4:4" x14ac:dyDescent="0.2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523" customWidth="1"/>
    <col min="2" max="2" width="66.7109375" style="523" hidden="1" customWidth="1"/>
    <col min="3" max="3" width="44.28515625" style="523" customWidth="1"/>
    <col min="4" max="4" width="93.7109375" style="523" customWidth="1"/>
    <col min="5" max="5" width="41.42578125" style="523" customWidth="1"/>
    <col min="6" max="6" width="10.85546875" style="523" customWidth="1"/>
    <col min="7" max="7" width="24.28515625" style="523" customWidth="1"/>
    <col min="8" max="8" width="37.140625" style="523" customWidth="1"/>
    <col min="9" max="12" width="10.85546875" style="523" customWidth="1"/>
    <col min="13" max="16384" width="10.85546875" style="523"/>
  </cols>
  <sheetData>
    <row r="1" spans="1:13" ht="15.95" customHeight="1" x14ac:dyDescent="0.25">
      <c r="A1" s="535" t="s">
        <v>3795</v>
      </c>
      <c r="B1" s="535" t="s">
        <v>3535</v>
      </c>
      <c r="C1" s="523" t="str">
        <f>About!B1</f>
        <v>California</v>
      </c>
    </row>
    <row r="2" spans="1:13" ht="15.95" customHeight="1" x14ac:dyDescent="0.25">
      <c r="H2" s="605" t="s">
        <v>3796</v>
      </c>
      <c r="I2" s="606"/>
      <c r="J2" s="606"/>
      <c r="K2" s="606"/>
      <c r="L2" s="606"/>
      <c r="M2" s="606"/>
    </row>
    <row r="3" spans="1:13" x14ac:dyDescent="0.25">
      <c r="H3" s="523">
        <v>2006</v>
      </c>
      <c r="I3" s="523">
        <v>2009</v>
      </c>
      <c r="J3" s="523">
        <v>2012</v>
      </c>
      <c r="K3" s="523">
        <v>2015</v>
      </c>
      <c r="L3" s="523">
        <v>2018</v>
      </c>
      <c r="M3" s="523">
        <v>2021</v>
      </c>
    </row>
    <row r="4" spans="1:13" ht="15.95" customHeight="1" x14ac:dyDescent="0.25">
      <c r="A4" s="536" t="s">
        <v>3797</v>
      </c>
      <c r="H4" s="523" t="s">
        <v>3798</v>
      </c>
      <c r="I4" s="537">
        <v>0.1</v>
      </c>
      <c r="J4" s="537">
        <v>0.2</v>
      </c>
      <c r="K4" s="538">
        <v>0.115</v>
      </c>
      <c r="L4" s="537">
        <v>0.05</v>
      </c>
      <c r="M4" s="537">
        <v>0.1</v>
      </c>
    </row>
    <row r="5" spans="1:13" ht="45.95" customHeight="1" x14ac:dyDescent="0.25">
      <c r="A5" s="539" t="s">
        <v>3799</v>
      </c>
      <c r="B5" s="539"/>
      <c r="C5" s="539" t="s">
        <v>3800</v>
      </c>
      <c r="D5" s="540" t="s">
        <v>3801</v>
      </c>
      <c r="E5" s="541" t="s">
        <v>3802</v>
      </c>
    </row>
    <row r="6" spans="1:13" ht="182.1" customHeight="1" x14ac:dyDescent="0.25">
      <c r="A6" s="523" t="s">
        <v>3803</v>
      </c>
      <c r="B6" s="535" t="s">
        <v>3804</v>
      </c>
      <c r="C6" s="523" t="s">
        <v>3805</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3806</v>
      </c>
      <c r="G6" s="523" t="s">
        <v>3535</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3" t="s">
        <v>3807</v>
      </c>
      <c r="B7" s="523" t="s">
        <v>3808</v>
      </c>
      <c r="C7" s="523" t="s">
        <v>3809</v>
      </c>
      <c r="D7" s="543" t="s">
        <v>3810</v>
      </c>
      <c r="E7" s="544"/>
      <c r="G7" s="523" t="s">
        <v>3571</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3" t="s">
        <v>3811</v>
      </c>
      <c r="C8" s="523" t="s">
        <v>3812</v>
      </c>
      <c r="D8" s="545" t="s">
        <v>3813</v>
      </c>
    </row>
    <row r="9" spans="1:13" ht="63.95" customHeight="1" x14ac:dyDescent="0.25">
      <c r="B9" s="535" t="s">
        <v>3814</v>
      </c>
      <c r="C9" s="523" t="s">
        <v>3815</v>
      </c>
      <c r="D9" s="545" t="s">
        <v>3816</v>
      </c>
    </row>
    <row r="11" spans="1:13" ht="63.95" customHeight="1" x14ac:dyDescent="0.25">
      <c r="B11" s="535" t="s">
        <v>3817</v>
      </c>
    </row>
    <row r="12" spans="1:13" ht="63.95" customHeight="1" x14ac:dyDescent="0.25">
      <c r="B12" s="535" t="s">
        <v>3818</v>
      </c>
    </row>
    <row r="13" spans="1:13" ht="63.95" customHeight="1" x14ac:dyDescent="0.25">
      <c r="B13" s="535" t="s">
        <v>3819</v>
      </c>
    </row>
    <row r="14" spans="1:13" ht="63.95" customHeight="1" x14ac:dyDescent="0.25">
      <c r="B14" s="535" t="s">
        <v>3820</v>
      </c>
    </row>
    <row r="15" spans="1:13" ht="63.95" customHeight="1" x14ac:dyDescent="0.25">
      <c r="B15" s="535" t="s">
        <v>3821</v>
      </c>
    </row>
    <row r="16" spans="1:13" ht="63.95" customHeight="1" x14ac:dyDescent="0.25">
      <c r="B16" s="535" t="s">
        <v>3822</v>
      </c>
    </row>
    <row r="17" spans="2:2" ht="63.95" customHeight="1" x14ac:dyDescent="0.25">
      <c r="B17" s="535" t="s">
        <v>3823</v>
      </c>
    </row>
    <row r="18" spans="2:2" ht="63.95" customHeight="1" x14ac:dyDescent="0.25">
      <c r="B18" s="535" t="s">
        <v>3824</v>
      </c>
    </row>
    <row r="19" spans="2:2" ht="63.95" customHeight="1" x14ac:dyDescent="0.25">
      <c r="B19" s="535" t="s">
        <v>3825</v>
      </c>
    </row>
    <row r="20" spans="2:2" ht="63.95" customHeight="1" x14ac:dyDescent="0.25">
      <c r="B20" s="535" t="s">
        <v>3826</v>
      </c>
    </row>
    <row r="21" spans="2:2" ht="63.95" customHeight="1" x14ac:dyDescent="0.25">
      <c r="B21" s="535" t="s">
        <v>3827</v>
      </c>
    </row>
    <row r="22" spans="2:2" ht="63.95" customHeight="1" x14ac:dyDescent="0.25">
      <c r="B22" s="535" t="s">
        <v>3828</v>
      </c>
    </row>
    <row r="23" spans="2:2" ht="63.95" customHeight="1" x14ac:dyDescent="0.25">
      <c r="B23" s="535" t="s">
        <v>3829</v>
      </c>
    </row>
    <row r="24" spans="2:2" ht="63.95" customHeight="1" x14ac:dyDescent="0.25">
      <c r="B24" s="535" t="s">
        <v>3830</v>
      </c>
    </row>
    <row r="25" spans="2:2" ht="48" customHeight="1" x14ac:dyDescent="0.25">
      <c r="B25" s="535" t="s">
        <v>3831</v>
      </c>
    </row>
    <row r="26" spans="2:2" ht="63.95" customHeight="1" x14ac:dyDescent="0.25">
      <c r="B26" s="53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98" activePane="bottomLeft" state="frozen"/>
      <selection pane="bottomLeft" activeCell="I121" sqref="I121"/>
    </sheetView>
  </sheetViews>
  <sheetFormatPr defaultColWidth="9.140625" defaultRowHeight="15" x14ac:dyDescent="0.25"/>
  <cols>
    <col min="1" max="1" width="32.42578125" style="434" bestFit="1" customWidth="1"/>
    <col min="2" max="2" width="36.28515625" style="434" customWidth="1"/>
    <col min="3" max="3" width="50.42578125" style="317" customWidth="1"/>
    <col min="4" max="4" width="13.140625" style="6" customWidth="1"/>
    <col min="5" max="5" width="13" style="6" customWidth="1"/>
    <col min="6" max="6" width="29.85546875" style="6" customWidth="1"/>
    <col min="7" max="7" width="14.42578125" style="6" customWidth="1"/>
    <col min="8" max="8" width="13.140625" style="560" customWidth="1"/>
    <col min="9" max="9" width="13.140625" style="6" customWidth="1"/>
    <col min="10" max="10" width="21.140625" style="561" customWidth="1"/>
    <col min="11" max="11" width="19.85546875" style="6" customWidth="1"/>
    <col min="12" max="12" width="13.140625" style="6" customWidth="1"/>
    <col min="13" max="14" width="13.140625" style="430" customWidth="1"/>
    <col min="15" max="17" width="13.140625" style="6" customWidth="1"/>
    <col min="18" max="18" width="13.140625" style="406" customWidth="1"/>
    <col min="19" max="16384" width="9.140625" style="6"/>
  </cols>
  <sheetData>
    <row r="1" spans="1:18" x14ac:dyDescent="0.2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2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3890</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2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3890</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2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3890</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2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3890</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2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3890</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2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3890</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2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3890</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2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3890</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2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3890</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2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3890</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2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3463</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2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3463</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2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3463</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2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3463</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2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3463</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2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3463</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2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3463</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2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3463</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2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3463</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2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3463</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2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3460</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2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3460</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2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3460</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2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3460</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2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3460</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2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3460</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2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3460</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2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3460</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2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3460</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2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3460</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2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3461</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2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3461</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2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3461</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2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3461</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2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3461</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2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3461</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2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3461</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2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3461</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2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3461</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2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3461</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2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3462</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2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3462</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2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3462</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2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3462</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2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3462</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2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3462</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2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3462</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2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3462</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2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3462</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2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3462</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2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3891</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2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3891</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2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3891</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2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3891</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2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3891</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2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3891</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2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3891</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2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3891</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2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3891</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2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3891</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2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2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2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3467</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45" customHeight="1" x14ac:dyDescent="0.2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45" customHeight="1" x14ac:dyDescent="0.2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3464</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45" customHeight="1" x14ac:dyDescent="0.2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2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3465</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2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2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3889</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2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3895</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2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3896</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2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3464</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2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2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3466</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2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3467</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45" customHeight="1" x14ac:dyDescent="0.2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3889</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2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2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3895</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2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3464</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2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3464</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2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2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2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3465</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2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3466</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2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2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3896</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2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2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3467</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2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2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3464</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2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2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3465</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2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2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3892</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2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3895</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2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3896</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2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3464</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2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2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3466</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2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3467</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2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2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3464</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2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2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3465</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2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2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3892</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2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3895</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2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3896</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2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3464</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2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2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3466</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2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2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3467</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0.3</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2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0.3</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2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3464</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0.3</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2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0.3</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2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3465</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0.3</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2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0.3</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2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3892</v>
      </c>
      <c r="H120" s="414">
        <v>854</v>
      </c>
      <c r="I120" s="392" t="s">
        <v>3833</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0.3</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2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3895</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0.3</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2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3464</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0.3</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2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0.3</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2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3466</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0.3</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2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3896</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0.3</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2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2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2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2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2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2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2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2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2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2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2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2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2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2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2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2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2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2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2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2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2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2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2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2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2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2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2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2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2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2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2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2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2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2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2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2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2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2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2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2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2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2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2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2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2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2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2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2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2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2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2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2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2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2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2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2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2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2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2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2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2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2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2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2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2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2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2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2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2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2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2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2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2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2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2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2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2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2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2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2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2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2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2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2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2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2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2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2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2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2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2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2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2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2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2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2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2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2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2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2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2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2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2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2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2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2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2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2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2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2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2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2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2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2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2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2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2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2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2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2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2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2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2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2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2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2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2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2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2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2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2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2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2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2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2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2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2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2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2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2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2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2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2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2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2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2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2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2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2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2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2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2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2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2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2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2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2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2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2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2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2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2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2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2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2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2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2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2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2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2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2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2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2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2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2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2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2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2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2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2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2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2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2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2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2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2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2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2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2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2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2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2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2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2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2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2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2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2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2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2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2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2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2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2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2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2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2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2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2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2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2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2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2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2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2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2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2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2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2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2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2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2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2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2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2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2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2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2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2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2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2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2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2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2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2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2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2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2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2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2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2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2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2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2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2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2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2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2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2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2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2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2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2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2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2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2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2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2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2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2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2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2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2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2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3330</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2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2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2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2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2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2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2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2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2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2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2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2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2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2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2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2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2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2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2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2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2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2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2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2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2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2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2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2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2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2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2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2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2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2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2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2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2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2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2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2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2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2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2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2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2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2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2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2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2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2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2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2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2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2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2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2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2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2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2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2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2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2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2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2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2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2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2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2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2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2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2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2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2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2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2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2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2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2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2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2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2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2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2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2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2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2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2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2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2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2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2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2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2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2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2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2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2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2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2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2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2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2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2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2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2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2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2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2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2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2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2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2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2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2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2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2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2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2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2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2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2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2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2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2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2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2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2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2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2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2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2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2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2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2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2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2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2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2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2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2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2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2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2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2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2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2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2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2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2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2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2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2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2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2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2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2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2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2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2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2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2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2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2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2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2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2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2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2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2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2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2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2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2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2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2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2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2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2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2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2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2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2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2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2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2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2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2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2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2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2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2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2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2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2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2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2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2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2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2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2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2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2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2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2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2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2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2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2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2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2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2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2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2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2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2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2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2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2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2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2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2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2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2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2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2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2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2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2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2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2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2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2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2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2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2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2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2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2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2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2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2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2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2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2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2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2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2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2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2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2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2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2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2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2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2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2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2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2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2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2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2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2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2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2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2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2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2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2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2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2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2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2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2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2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2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2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2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2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2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2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2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2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2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2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2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2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2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2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2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2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2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2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2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2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2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2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2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2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2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2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2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2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2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2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2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2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2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2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2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2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2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2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2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2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2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2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2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2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2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2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2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2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2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2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2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2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2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2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2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2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2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2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2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2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2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2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2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2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2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2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2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2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2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2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2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2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2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2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2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2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2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2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2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2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2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2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2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2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2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2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2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2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2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2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2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2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2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2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2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2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2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2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2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2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2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2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2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2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2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2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2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2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2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2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2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2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2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2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2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2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2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2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2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2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2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2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2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2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2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2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2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2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2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2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2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2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2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2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2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2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2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2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2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2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2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2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2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2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2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2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2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2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2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2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2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2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2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2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2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2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2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2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2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2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2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2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2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2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2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2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2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2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2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2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2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2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2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2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2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2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2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2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2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2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2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2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2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2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2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2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2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2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2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2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2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2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2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2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2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2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2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2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2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2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2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2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2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2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2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2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2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2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2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2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2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2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2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2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2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2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2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2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2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2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2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2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2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2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2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2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2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2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2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2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2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2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2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2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2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2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2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2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2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2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2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2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2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2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2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2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2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2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2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2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2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2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2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2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2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2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2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2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2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2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2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2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2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2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2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2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2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2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2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2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2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2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2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2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2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2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2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2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2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2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2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2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2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2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2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2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2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2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2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2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2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2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2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2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2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2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2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2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2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2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2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2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2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2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2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2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2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2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2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2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2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2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2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2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2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2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2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2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2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2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3376</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2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2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2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2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2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2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2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2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2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2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2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2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2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2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2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2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2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2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2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2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2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2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2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2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2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2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2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2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2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2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2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2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2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2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2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2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2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2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2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2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2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2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2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2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2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2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2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2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2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2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2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2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2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2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2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2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2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2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2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2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2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2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2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2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2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2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2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2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2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2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2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2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2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2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2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2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2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2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2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2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2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3427</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2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2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2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2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2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2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2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2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2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2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2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2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2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2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2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2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2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2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2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2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2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2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2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2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2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2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2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2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2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2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2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2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2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2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2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2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2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2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2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2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2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2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2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2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2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2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2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2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2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2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2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2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2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2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2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2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2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2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2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2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2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2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2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2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2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2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2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2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2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2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2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2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2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2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2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2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2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2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2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2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2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2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2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2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2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2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2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2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2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2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2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2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2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2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2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2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2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2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2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2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2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2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2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2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2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2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2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2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2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2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2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2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2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2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2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2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2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2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2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2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2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2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2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2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2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2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2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2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2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2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2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2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2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2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2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2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2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2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2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2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2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2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2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2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2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2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2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2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2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2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2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2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2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2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2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2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2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2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2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2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2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2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2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3833</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2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3440</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3" customWidth="1"/>
    <col min="3" max="16384" width="9.140625" style="173"/>
  </cols>
  <sheetData>
    <row r="1" spans="1:2" x14ac:dyDescent="0.25">
      <c r="A1" s="607" t="s">
        <v>2916</v>
      </c>
      <c r="B1" s="607"/>
    </row>
    <row r="2" spans="1:2" x14ac:dyDescent="0.25">
      <c r="A2" s="219" t="s">
        <v>2917</v>
      </c>
      <c r="B2" s="219" t="s">
        <v>2918</v>
      </c>
    </row>
    <row r="3" spans="1:2" x14ac:dyDescent="0.25">
      <c r="A3" s="220" t="s">
        <v>374</v>
      </c>
      <c r="B3" s="173" t="str">
        <f>A3</f>
        <v>million metric tons / year</v>
      </c>
    </row>
    <row r="4" spans="1:2" x14ac:dyDescent="0.25">
      <c r="A4" s="220" t="s">
        <v>3443</v>
      </c>
      <c r="B4" s="200" t="s">
        <v>3898</v>
      </c>
    </row>
    <row r="5" spans="1:2" x14ac:dyDescent="0.25">
      <c r="A5" s="221" t="s">
        <v>2352</v>
      </c>
      <c r="B5" s="173" t="str">
        <f t="shared" ref="B5:B31" si="0">A5</f>
        <v>thousand metric tons / year</v>
      </c>
    </row>
    <row r="6" spans="1:2" x14ac:dyDescent="0.25">
      <c r="A6" s="221" t="s">
        <v>3444</v>
      </c>
      <c r="B6" s="200" t="s">
        <v>3899</v>
      </c>
    </row>
    <row r="7" spans="1:2" ht="30" x14ac:dyDescent="0.25">
      <c r="A7" s="221" t="s">
        <v>3469</v>
      </c>
      <c r="B7" s="200" t="s">
        <v>3900</v>
      </c>
    </row>
    <row r="8" spans="1:2" x14ac:dyDescent="0.25">
      <c r="A8" s="221" t="s">
        <v>3445</v>
      </c>
      <c r="B8" s="200" t="s">
        <v>3901</v>
      </c>
    </row>
    <row r="9" spans="1:2" x14ac:dyDescent="0.25">
      <c r="A9" s="221" t="s">
        <v>3446</v>
      </c>
      <c r="B9" s="200" t="s">
        <v>3902</v>
      </c>
    </row>
    <row r="10" spans="1:2" x14ac:dyDescent="0.25">
      <c r="A10" s="221" t="s">
        <v>2963</v>
      </c>
      <c r="B10" s="173" t="str">
        <f t="shared" si="0"/>
        <v>jobs</v>
      </c>
    </row>
    <row r="11" spans="1:2" x14ac:dyDescent="0.25">
      <c r="A11" s="221" t="s">
        <v>3007</v>
      </c>
      <c r="B11" s="173" t="str">
        <f t="shared" si="0"/>
        <v>incidents / year</v>
      </c>
    </row>
    <row r="12" spans="1:2" x14ac:dyDescent="0.25">
      <c r="A12" s="221" t="s">
        <v>2982</v>
      </c>
      <c r="B12" s="173" t="str">
        <f t="shared" si="0"/>
        <v>% change</v>
      </c>
    </row>
    <row r="13" spans="1:2" x14ac:dyDescent="0.25">
      <c r="A13" s="221" t="s">
        <v>3447</v>
      </c>
      <c r="B13" s="200" t="s">
        <v>3903</v>
      </c>
    </row>
    <row r="14" spans="1:2" x14ac:dyDescent="0.25">
      <c r="A14" s="221" t="s">
        <v>375</v>
      </c>
      <c r="B14" s="173" t="str">
        <f t="shared" si="0"/>
        <v>lives / year</v>
      </c>
    </row>
    <row r="15" spans="1:2" x14ac:dyDescent="0.25">
      <c r="A15" s="221" t="s">
        <v>376</v>
      </c>
      <c r="B15" s="173" t="str">
        <f t="shared" si="0"/>
        <v>terawatt-hours (TWh) / year</v>
      </c>
    </row>
    <row r="16" spans="1:2" x14ac:dyDescent="0.25">
      <c r="A16" s="221" t="s">
        <v>377</v>
      </c>
      <c r="B16" s="173" t="str">
        <f t="shared" si="0"/>
        <v>gigawatts (GW) / year</v>
      </c>
    </row>
    <row r="17" spans="1:2" x14ac:dyDescent="0.25">
      <c r="A17" s="221" t="s">
        <v>3448</v>
      </c>
      <c r="B17" s="200" t="s">
        <v>3904</v>
      </c>
    </row>
    <row r="18" spans="1:2" x14ac:dyDescent="0.25">
      <c r="A18" s="221" t="s">
        <v>2518</v>
      </c>
      <c r="B18" s="173" t="str">
        <f t="shared" si="0"/>
        <v>cubic km / yr</v>
      </c>
    </row>
    <row r="19" spans="1:2" x14ac:dyDescent="0.25">
      <c r="A19" s="221" t="s">
        <v>2428</v>
      </c>
      <c r="B19" s="173" t="str">
        <f t="shared" si="0"/>
        <v>trillion passenger-miles / year</v>
      </c>
    </row>
    <row r="20" spans="1:2" x14ac:dyDescent="0.25">
      <c r="A20" s="221" t="s">
        <v>2429</v>
      </c>
      <c r="B20" s="173" t="str">
        <f t="shared" si="0"/>
        <v>trillion freight ton-miles / year</v>
      </c>
    </row>
    <row r="21" spans="1:2" x14ac:dyDescent="0.25">
      <c r="A21" s="221" t="s">
        <v>504</v>
      </c>
      <c r="B21" s="173" t="str">
        <f t="shared" si="0"/>
        <v>million vehicles / year</v>
      </c>
    </row>
    <row r="22" spans="1:2" x14ac:dyDescent="0.25">
      <c r="A22" s="221" t="s">
        <v>2406</v>
      </c>
      <c r="B22" s="173" t="str">
        <f t="shared" si="0"/>
        <v>thousand vehicles / year</v>
      </c>
    </row>
    <row r="23" spans="1:2" x14ac:dyDescent="0.25">
      <c r="A23" s="221" t="s">
        <v>2405</v>
      </c>
      <c r="B23" s="173" t="str">
        <f t="shared" si="0"/>
        <v>million vehicles</v>
      </c>
    </row>
    <row r="24" spans="1:2" x14ac:dyDescent="0.25">
      <c r="A24" s="221" t="s">
        <v>2438</v>
      </c>
      <c r="B24" s="173" t="str">
        <f t="shared" si="0"/>
        <v>thousand vehicles</v>
      </c>
    </row>
    <row r="25" spans="1:2" x14ac:dyDescent="0.25">
      <c r="A25" s="221" t="s">
        <v>482</v>
      </c>
      <c r="B25" s="173" t="str">
        <f t="shared" si="0"/>
        <v>quads / year</v>
      </c>
    </row>
    <row r="26" spans="1:2" x14ac:dyDescent="0.25">
      <c r="A26" s="221" t="s">
        <v>3449</v>
      </c>
      <c r="B26" s="173" t="s">
        <v>3905</v>
      </c>
    </row>
    <row r="27" spans="1:2" x14ac:dyDescent="0.25">
      <c r="A27" s="221" t="s">
        <v>2411</v>
      </c>
      <c r="B27" s="173" t="str">
        <f t="shared" si="0"/>
        <v>millions of short tons / year</v>
      </c>
    </row>
    <row r="28" spans="1:2" x14ac:dyDescent="0.25">
      <c r="A28" s="221" t="s">
        <v>2412</v>
      </c>
      <c r="B28" s="173" t="str">
        <f t="shared" si="0"/>
        <v>trillion cubic feet / year</v>
      </c>
    </row>
    <row r="29" spans="1:2" x14ac:dyDescent="0.25">
      <c r="A29" s="221" t="s">
        <v>3471</v>
      </c>
      <c r="B29" s="173" t="str">
        <f t="shared" si="0"/>
        <v>million barrels of oil / year</v>
      </c>
    </row>
    <row r="30" spans="1:2" x14ac:dyDescent="0.25">
      <c r="A30" s="221" t="s">
        <v>2716</v>
      </c>
      <c r="B30" s="173" t="str">
        <f t="shared" si="0"/>
        <v>million gallons / year</v>
      </c>
    </row>
    <row r="31" spans="1:2" x14ac:dyDescent="0.25">
      <c r="A31" s="221" t="s">
        <v>2477</v>
      </c>
      <c r="B31" s="173" t="str">
        <f t="shared" si="0"/>
        <v>trillion BTU / year</v>
      </c>
    </row>
    <row r="32" spans="1:2" x14ac:dyDescent="0.25">
      <c r="A32" s="221" t="s">
        <v>3450</v>
      </c>
      <c r="B32" s="200" t="s">
        <v>3906</v>
      </c>
    </row>
    <row r="33" spans="1:2" x14ac:dyDescent="0.25">
      <c r="A33" s="221" t="s">
        <v>3451</v>
      </c>
      <c r="B33" s="200" t="s">
        <v>3907</v>
      </c>
    </row>
    <row r="34" spans="1:2" x14ac:dyDescent="0.25">
      <c r="A34" s="221" t="s">
        <v>3452</v>
      </c>
      <c r="B34" s="200" t="s">
        <v>3908</v>
      </c>
    </row>
    <row r="35" spans="1:2" x14ac:dyDescent="0.25">
      <c r="A35" s="221" t="s">
        <v>3470</v>
      </c>
      <c r="B35" s="200" t="s">
        <v>3909</v>
      </c>
    </row>
    <row r="36" spans="1:2" x14ac:dyDescent="0.25">
      <c r="A36" s="221" t="s">
        <v>3453</v>
      </c>
      <c r="B36" s="200" t="s">
        <v>3910</v>
      </c>
    </row>
    <row r="37" spans="1:2" x14ac:dyDescent="0.25">
      <c r="A37" s="221" t="s">
        <v>3454</v>
      </c>
      <c r="B37" s="200" t="s">
        <v>3911</v>
      </c>
    </row>
    <row r="38" spans="1:2" x14ac:dyDescent="0.25">
      <c r="A38" s="221" t="s">
        <v>3455</v>
      </c>
      <c r="B38" s="200" t="s">
        <v>3912</v>
      </c>
    </row>
    <row r="39" spans="1:2" x14ac:dyDescent="0.25">
      <c r="A39" s="221" t="s">
        <v>3456</v>
      </c>
      <c r="B39" s="200" t="s">
        <v>3913</v>
      </c>
    </row>
    <row r="40" spans="1:2" x14ac:dyDescent="0.25">
      <c r="A40" s="221" t="s">
        <v>3457</v>
      </c>
      <c r="B40" s="200" t="s">
        <v>3914</v>
      </c>
    </row>
    <row r="42" spans="1:2" x14ac:dyDescent="0.25">
      <c r="A42" s="607" t="s">
        <v>2920</v>
      </c>
      <c r="B42" s="607"/>
    </row>
    <row r="43" spans="1:2" x14ac:dyDescent="0.25">
      <c r="A43" s="219" t="s">
        <v>2917</v>
      </c>
      <c r="B43" s="219" t="s">
        <v>2918</v>
      </c>
    </row>
    <row r="44" spans="1:2" x14ac:dyDescent="0.25">
      <c r="A44" s="164" t="s">
        <v>143</v>
      </c>
      <c r="B44" s="173" t="str">
        <f t="shared" ref="B44:B45" si="1">A44</f>
        <v>$/metric ton CO2e</v>
      </c>
    </row>
    <row r="45" spans="1:2" x14ac:dyDescent="0.25">
      <c r="A45" s="164" t="s">
        <v>145</v>
      </c>
      <c r="B45" s="173" t="str">
        <f t="shared" si="1"/>
        <v>$/MWh</v>
      </c>
    </row>
    <row r="56" spans="1:1" x14ac:dyDescent="0.2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zoomScale="90" zoomScaleNormal="90" workbookViewId="0">
      <pane ySplit="1" topLeftCell="A32" activePane="bottomLeft" state="frozen"/>
      <selection pane="bottomLeft" activeCell="A33" sqref="A33"/>
    </sheetView>
  </sheetViews>
  <sheetFormatPr defaultColWidth="9.140625" defaultRowHeight="15" x14ac:dyDescent="0.25"/>
  <cols>
    <col min="1" max="1" width="37.42578125" style="48" customWidth="1"/>
    <col min="2" max="2" width="27.42578125" style="48" customWidth="1"/>
    <col min="3" max="3" width="9" style="3" customWidth="1"/>
    <col min="4" max="4" width="18.5703125" style="48" customWidth="1"/>
    <col min="5" max="5" width="18.140625" style="48" customWidth="1"/>
    <col min="6" max="6" width="34.140625" style="3" customWidth="1"/>
    <col min="7" max="7" width="95" style="48" customWidth="1"/>
    <col min="8" max="8" width="37.42578125" style="48" customWidth="1"/>
    <col min="9" max="9" width="34.42578125" style="48" customWidth="1"/>
    <col min="10" max="10" width="25.42578125" style="48" customWidth="1"/>
    <col min="11" max="11" width="11.140625" style="48" customWidth="1"/>
    <col min="12" max="13" width="16" style="48" customWidth="1"/>
    <col min="14" max="14" width="37.42578125" style="48" customWidth="1"/>
    <col min="15" max="15" width="25.42578125" style="48" customWidth="1"/>
    <col min="16" max="16" width="11.140625" style="48" customWidth="1"/>
    <col min="17" max="18" width="16" style="48" customWidth="1"/>
    <col min="19" max="19" width="37.42578125" style="48" customWidth="1"/>
    <col min="20" max="16384" width="9.140625" style="48"/>
  </cols>
  <sheetData>
    <row r="1" spans="1:19" s="172" customFormat="1" ht="30" x14ac:dyDescent="0.2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x14ac:dyDescent="0.25">
      <c r="A2" s="176" t="s">
        <v>2370</v>
      </c>
      <c r="B2" s="174" t="s">
        <v>2372</v>
      </c>
      <c r="C2" s="178">
        <v>1</v>
      </c>
      <c r="D2" s="175" t="s">
        <v>64</v>
      </c>
      <c r="E2" s="175" t="s">
        <v>65</v>
      </c>
      <c r="F2" s="3" t="str">
        <f>UnitControlCenter!$B$3</f>
        <v>million metric tons / year</v>
      </c>
      <c r="G2" s="174" t="s">
        <v>2342</v>
      </c>
      <c r="I2" s="174"/>
    </row>
    <row r="3" spans="1:19" x14ac:dyDescent="0.25">
      <c r="A3" s="176" t="s">
        <v>2370</v>
      </c>
      <c r="B3" s="174" t="s">
        <v>2371</v>
      </c>
      <c r="C3" s="217">
        <v>1</v>
      </c>
      <c r="D3" s="174" t="s">
        <v>64</v>
      </c>
      <c r="E3" s="174" t="s">
        <v>65</v>
      </c>
      <c r="F3" s="3" t="str">
        <f>UnitControlCenter!$B$3</f>
        <v>million metric tons / year</v>
      </c>
      <c r="G3" s="174" t="s">
        <v>181</v>
      </c>
      <c r="J3" s="3"/>
      <c r="K3" s="3"/>
      <c r="L3" s="4"/>
      <c r="M3" s="4"/>
      <c r="N3" s="3"/>
    </row>
    <row r="4" spans="1:19" ht="75" x14ac:dyDescent="0.25">
      <c r="A4" s="176" t="s">
        <v>2370</v>
      </c>
      <c r="B4" s="175" t="s">
        <v>3916</v>
      </c>
      <c r="C4" s="217">
        <v>1</v>
      </c>
      <c r="D4" s="174" t="s">
        <v>66</v>
      </c>
      <c r="E4" s="174" t="s">
        <v>67</v>
      </c>
      <c r="F4" s="3" t="str">
        <f>UnitControlCenter!$B$3</f>
        <v>million metric tons / year</v>
      </c>
      <c r="G4" s="174" t="s">
        <v>3918</v>
      </c>
      <c r="H4" s="174" t="s">
        <v>3919</v>
      </c>
      <c r="I4" s="174" t="s">
        <v>3920</v>
      </c>
    </row>
    <row r="5" spans="1:19" ht="90" x14ac:dyDescent="0.25">
      <c r="A5" s="176" t="s">
        <v>2370</v>
      </c>
      <c r="B5" s="175" t="s">
        <v>3917</v>
      </c>
      <c r="C5" s="251">
        <v>1</v>
      </c>
      <c r="D5" s="174" t="s">
        <v>66</v>
      </c>
      <c r="E5" s="174" t="s">
        <v>67</v>
      </c>
      <c r="F5" s="3" t="str">
        <f>UnitControlCenter!$B$3</f>
        <v>million metric tons / year</v>
      </c>
      <c r="G5" s="174" t="s">
        <v>2895</v>
      </c>
      <c r="H5" s="174" t="s">
        <v>2896</v>
      </c>
      <c r="I5" s="174" t="s">
        <v>2897</v>
      </c>
    </row>
    <row r="6" spans="1:19" ht="30" x14ac:dyDescent="0.25">
      <c r="A6" s="176" t="s">
        <v>2370</v>
      </c>
      <c r="B6" s="175" t="s">
        <v>2374</v>
      </c>
      <c r="C6" s="217">
        <v>1</v>
      </c>
      <c r="D6" s="174" t="s">
        <v>66</v>
      </c>
      <c r="E6" s="174" t="s">
        <v>67</v>
      </c>
      <c r="F6" s="3" t="str">
        <f>UnitControlCenter!$B$3</f>
        <v>million metric tons / year</v>
      </c>
      <c r="G6" s="174" t="s">
        <v>2898</v>
      </c>
      <c r="H6" s="174" t="s">
        <v>2899</v>
      </c>
      <c r="I6" s="174" t="s">
        <v>2900</v>
      </c>
    </row>
    <row r="7" spans="1:19" ht="30" x14ac:dyDescent="0.25">
      <c r="A7" s="176" t="s">
        <v>2370</v>
      </c>
      <c r="B7" s="175" t="s">
        <v>2375</v>
      </c>
      <c r="C7" s="217">
        <v>1</v>
      </c>
      <c r="D7" s="174" t="s">
        <v>66</v>
      </c>
      <c r="E7" s="174" t="s">
        <v>67</v>
      </c>
      <c r="F7" s="3" t="str">
        <f>UnitControlCenter!$B$3</f>
        <v>million metric tons / year</v>
      </c>
      <c r="G7" s="174" t="s">
        <v>2684</v>
      </c>
      <c r="H7" s="48" t="s">
        <v>2685</v>
      </c>
      <c r="I7" s="174" t="s">
        <v>2686</v>
      </c>
    </row>
    <row r="8" spans="1:19" x14ac:dyDescent="0.25">
      <c r="A8" s="176" t="s">
        <v>2370</v>
      </c>
      <c r="B8" s="175" t="s">
        <v>2973</v>
      </c>
      <c r="C8" s="218">
        <v>0</v>
      </c>
      <c r="D8" s="174" t="s">
        <v>64</v>
      </c>
      <c r="E8" s="174" t="s">
        <v>65</v>
      </c>
      <c r="F8" s="1" t="str">
        <f>UnitControlCenter!$B$4</f>
        <v>g CO2e / 2021 dollar</v>
      </c>
      <c r="G8" s="174" t="s">
        <v>2922</v>
      </c>
      <c r="I8" s="174"/>
    </row>
    <row r="9" spans="1:19" x14ac:dyDescent="0.25">
      <c r="A9" s="176" t="s">
        <v>2370</v>
      </c>
      <c r="B9" s="175" t="s">
        <v>136</v>
      </c>
      <c r="C9" s="217">
        <v>1</v>
      </c>
      <c r="D9" s="174" t="s">
        <v>64</v>
      </c>
      <c r="E9" s="174" t="s">
        <v>65</v>
      </c>
      <c r="F9" s="3" t="str">
        <f>UnitControlCenter!$B$3</f>
        <v>million metric tons / year</v>
      </c>
      <c r="G9" s="174" t="s">
        <v>2482</v>
      </c>
      <c r="I9" s="174"/>
    </row>
    <row r="10" spans="1:19" x14ac:dyDescent="0.25">
      <c r="A10" s="176" t="s">
        <v>2370</v>
      </c>
      <c r="B10" s="175" t="s">
        <v>2480</v>
      </c>
      <c r="C10" s="217">
        <v>1</v>
      </c>
      <c r="D10" s="174" t="s">
        <v>64</v>
      </c>
      <c r="E10" s="174" t="s">
        <v>65</v>
      </c>
      <c r="F10" s="3" t="str">
        <f>UnitControlCenter!$B$3</f>
        <v>million metric tons / year</v>
      </c>
      <c r="G10" s="174" t="s">
        <v>2483</v>
      </c>
      <c r="I10" s="174"/>
    </row>
    <row r="11" spans="1:19" x14ac:dyDescent="0.25">
      <c r="A11" s="176" t="s">
        <v>2370</v>
      </c>
      <c r="B11" s="175" t="s">
        <v>2547</v>
      </c>
      <c r="C11" s="217">
        <v>1</v>
      </c>
      <c r="D11" s="174" t="s">
        <v>64</v>
      </c>
      <c r="E11" s="174" t="s">
        <v>65</v>
      </c>
      <c r="F11" s="3" t="str">
        <f>UnitControlCenter!$B$3</f>
        <v>million metric tons / year</v>
      </c>
      <c r="G11" s="174" t="s">
        <v>2558</v>
      </c>
      <c r="I11" s="174"/>
    </row>
    <row r="12" spans="1:19" x14ac:dyDescent="0.25">
      <c r="A12" s="176" t="s">
        <v>2370</v>
      </c>
      <c r="B12" s="175" t="s">
        <v>94</v>
      </c>
      <c r="C12" s="217">
        <v>1</v>
      </c>
      <c r="D12" s="174" t="s">
        <v>64</v>
      </c>
      <c r="E12" s="174" t="s">
        <v>65</v>
      </c>
      <c r="F12" s="3" t="str">
        <f>UnitControlCenter!$B$3</f>
        <v>million metric tons / year</v>
      </c>
      <c r="G12" s="174" t="s">
        <v>2484</v>
      </c>
      <c r="I12" s="174"/>
    </row>
    <row r="13" spans="1:19" x14ac:dyDescent="0.25">
      <c r="A13" s="176" t="s">
        <v>2370</v>
      </c>
      <c r="B13" s="175" t="s">
        <v>9</v>
      </c>
      <c r="C13" s="217">
        <v>1</v>
      </c>
      <c r="D13" s="174" t="s">
        <v>64</v>
      </c>
      <c r="E13" s="174" t="s">
        <v>65</v>
      </c>
      <c r="F13" s="3" t="str">
        <f>UnitControlCenter!$B$3</f>
        <v>million metric tons / year</v>
      </c>
      <c r="G13" s="174" t="s">
        <v>2506</v>
      </c>
      <c r="I13" s="174"/>
    </row>
    <row r="14" spans="1:19" x14ac:dyDescent="0.25">
      <c r="A14" s="176" t="s">
        <v>2370</v>
      </c>
      <c r="B14" s="175" t="s">
        <v>2481</v>
      </c>
      <c r="C14" s="217">
        <v>1</v>
      </c>
      <c r="D14" s="174" t="s">
        <v>64</v>
      </c>
      <c r="E14" s="174" t="s">
        <v>65</v>
      </c>
      <c r="F14" s="3" t="str">
        <f>UnitControlCenter!$B$3</f>
        <v>million metric tons / year</v>
      </c>
      <c r="G14" s="174" t="s">
        <v>2485</v>
      </c>
      <c r="I14" s="174"/>
    </row>
    <row r="15" spans="1:19" x14ac:dyDescent="0.25">
      <c r="A15" s="176" t="s">
        <v>2370</v>
      </c>
      <c r="B15" s="175" t="s">
        <v>4</v>
      </c>
      <c r="C15" s="217">
        <v>1</v>
      </c>
      <c r="D15" s="174" t="s">
        <v>64</v>
      </c>
      <c r="E15" s="174" t="s">
        <v>65</v>
      </c>
      <c r="F15" s="3" t="str">
        <f>UnitControlCenter!$B$3</f>
        <v>million metric tons / year</v>
      </c>
      <c r="G15" s="174" t="s">
        <v>2486</v>
      </c>
      <c r="I15" s="174"/>
    </row>
    <row r="16" spans="1:19" ht="15.75" thickBot="1" x14ac:dyDescent="0.3">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25">
      <c r="A17" s="175" t="s">
        <v>2376</v>
      </c>
      <c r="B17" s="175" t="s">
        <v>2248</v>
      </c>
      <c r="C17" s="217">
        <v>1</v>
      </c>
      <c r="D17" s="174" t="s">
        <v>64</v>
      </c>
      <c r="E17" s="174" t="s">
        <v>65</v>
      </c>
      <c r="F17" s="3" t="str">
        <f>UnitControlCenter!$B$3</f>
        <v>million metric tons / year</v>
      </c>
      <c r="G17" s="174" t="s">
        <v>2364</v>
      </c>
      <c r="I17" s="174"/>
    </row>
    <row r="18" spans="1:19" x14ac:dyDescent="0.25">
      <c r="A18" s="175" t="s">
        <v>2376</v>
      </c>
      <c r="B18" s="176" t="s">
        <v>2264</v>
      </c>
      <c r="C18" s="217">
        <v>1</v>
      </c>
      <c r="D18" s="174" t="s">
        <v>64</v>
      </c>
      <c r="E18" s="174" t="s">
        <v>65</v>
      </c>
      <c r="F18" s="3" t="str">
        <f>UnitControlCenter!$B$3</f>
        <v>million metric tons / year</v>
      </c>
      <c r="G18" s="174" t="s">
        <v>2355</v>
      </c>
      <c r="I18" s="174"/>
    </row>
    <row r="19" spans="1:19" x14ac:dyDescent="0.25">
      <c r="A19" s="175" t="s">
        <v>2376</v>
      </c>
      <c r="B19" s="176" t="s">
        <v>2266</v>
      </c>
      <c r="C19" s="217">
        <v>1</v>
      </c>
      <c r="D19" s="174" t="s">
        <v>64</v>
      </c>
      <c r="E19" s="174" t="s">
        <v>65</v>
      </c>
      <c r="F19" s="3" t="str">
        <f>UnitControlCenter!$B$3</f>
        <v>million metric tons / year</v>
      </c>
      <c r="G19" s="174" t="s">
        <v>2354</v>
      </c>
      <c r="I19" s="174"/>
    </row>
    <row r="20" spans="1:19" x14ac:dyDescent="0.25">
      <c r="A20" s="175" t="s">
        <v>2376</v>
      </c>
      <c r="B20" s="176" t="s">
        <v>2351</v>
      </c>
      <c r="C20" s="217">
        <v>1</v>
      </c>
      <c r="D20" s="174" t="s">
        <v>64</v>
      </c>
      <c r="E20" s="174" t="s">
        <v>65</v>
      </c>
      <c r="F20" s="3" t="str">
        <f>UnitControlCenter!$B$3</f>
        <v>million metric tons / year</v>
      </c>
      <c r="G20" s="174" t="s">
        <v>2353</v>
      </c>
      <c r="I20" s="174"/>
    </row>
    <row r="21" spans="1:19" x14ac:dyDescent="0.25">
      <c r="A21" s="175" t="s">
        <v>2376</v>
      </c>
      <c r="B21" s="176" t="s">
        <v>2350</v>
      </c>
      <c r="C21" s="217">
        <v>1</v>
      </c>
      <c r="D21" s="174" t="s">
        <v>64</v>
      </c>
      <c r="E21" s="174" t="s">
        <v>65</v>
      </c>
      <c r="F21" s="3" t="str">
        <f>UnitControlCenter!$B$5</f>
        <v>thousand metric tons / year</v>
      </c>
      <c r="G21" s="174" t="s">
        <v>2359</v>
      </c>
      <c r="I21" s="174"/>
    </row>
    <row r="22" spans="1:19" x14ac:dyDescent="0.25">
      <c r="A22" s="175" t="s">
        <v>2376</v>
      </c>
      <c r="B22" s="176" t="s">
        <v>2255</v>
      </c>
      <c r="C22" s="217">
        <v>1</v>
      </c>
      <c r="D22" s="174" t="s">
        <v>64</v>
      </c>
      <c r="E22" s="174" t="s">
        <v>65</v>
      </c>
      <c r="F22" s="3" t="str">
        <f>UnitControlCenter!$B$5</f>
        <v>thousand metric tons / year</v>
      </c>
      <c r="G22" s="174" t="s">
        <v>2360</v>
      </c>
      <c r="I22" s="174"/>
    </row>
    <row r="23" spans="1:19" x14ac:dyDescent="0.25">
      <c r="A23" s="175" t="s">
        <v>2376</v>
      </c>
      <c r="B23" s="176" t="s">
        <v>2260</v>
      </c>
      <c r="C23" s="217">
        <v>1</v>
      </c>
      <c r="D23" s="174" t="s">
        <v>64</v>
      </c>
      <c r="E23" s="174" t="s">
        <v>65</v>
      </c>
      <c r="F23" s="3" t="str">
        <f>UnitControlCenter!$B$5</f>
        <v>thousand metric tons / year</v>
      </c>
      <c r="G23" s="174" t="s">
        <v>2357</v>
      </c>
      <c r="I23" s="174"/>
    </row>
    <row r="24" spans="1:19" x14ac:dyDescent="0.25">
      <c r="A24" s="175" t="s">
        <v>2376</v>
      </c>
      <c r="B24" s="176" t="s">
        <v>2262</v>
      </c>
      <c r="C24" s="217">
        <v>1</v>
      </c>
      <c r="D24" s="174" t="s">
        <v>64</v>
      </c>
      <c r="E24" s="174" t="s">
        <v>65</v>
      </c>
      <c r="F24" s="3" t="str">
        <f>UnitControlCenter!$B$5</f>
        <v>thousand metric tons / year</v>
      </c>
      <c r="G24" s="174" t="s">
        <v>2356</v>
      </c>
      <c r="I24" s="174"/>
    </row>
    <row r="25" spans="1:19" x14ac:dyDescent="0.25">
      <c r="A25" s="175" t="s">
        <v>2376</v>
      </c>
      <c r="B25" s="176" t="s">
        <v>2253</v>
      </c>
      <c r="C25" s="217">
        <v>1</v>
      </c>
      <c r="D25" s="174" t="s">
        <v>64</v>
      </c>
      <c r="E25" s="174" t="s">
        <v>65</v>
      </c>
      <c r="F25" s="3" t="str">
        <f>UnitControlCenter!$B$3</f>
        <v>million metric tons / year</v>
      </c>
      <c r="G25" s="174" t="s">
        <v>2361</v>
      </c>
      <c r="I25" s="174"/>
    </row>
    <row r="26" spans="1:19" x14ac:dyDescent="0.25">
      <c r="A26" s="175" t="s">
        <v>2376</v>
      </c>
      <c r="B26" s="176" t="s">
        <v>2250</v>
      </c>
      <c r="C26" s="217">
        <v>1</v>
      </c>
      <c r="D26" s="174" t="s">
        <v>64</v>
      </c>
      <c r="E26" s="174" t="s">
        <v>65</v>
      </c>
      <c r="F26" s="3" t="str">
        <f>UnitControlCenter!$B$5</f>
        <v>thousand metric tons / year</v>
      </c>
      <c r="G26" s="174" t="s">
        <v>2363</v>
      </c>
      <c r="I26" s="174"/>
    </row>
    <row r="27" spans="1:19" x14ac:dyDescent="0.25">
      <c r="A27" s="175" t="s">
        <v>2376</v>
      </c>
      <c r="B27" s="176" t="s">
        <v>2258</v>
      </c>
      <c r="C27" s="217">
        <v>1</v>
      </c>
      <c r="D27" s="174" t="s">
        <v>64</v>
      </c>
      <c r="E27" s="174" t="s">
        <v>65</v>
      </c>
      <c r="F27" s="3" t="str">
        <f>UnitControlCenter!$B$3</f>
        <v>million metric tons / year</v>
      </c>
      <c r="G27" s="174" t="s">
        <v>2358</v>
      </c>
      <c r="I27" s="174"/>
    </row>
    <row r="28" spans="1:19" ht="15.75" thickBot="1" x14ac:dyDescent="0.3">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5" x14ac:dyDescent="0.25">
      <c r="A29" s="175" t="s">
        <v>2377</v>
      </c>
      <c r="B29" s="175" t="s">
        <v>2373</v>
      </c>
      <c r="C29" s="217">
        <v>1</v>
      </c>
      <c r="D29" s="174" t="s">
        <v>66</v>
      </c>
      <c r="E29" s="174" t="s">
        <v>67</v>
      </c>
      <c r="F29" s="3" t="str">
        <f>UnitControlCenter!$B$3</f>
        <v>million metric tons / year</v>
      </c>
      <c r="G29" s="174" t="s">
        <v>2985</v>
      </c>
      <c r="H29" s="48" t="s">
        <v>2986</v>
      </c>
      <c r="I29" s="174" t="s">
        <v>2987</v>
      </c>
    </row>
    <row r="30" spans="1:19" ht="105" x14ac:dyDescent="0.25">
      <c r="A30" s="175" t="s">
        <v>2377</v>
      </c>
      <c r="B30" s="175" t="s">
        <v>2559</v>
      </c>
      <c r="C30" s="217">
        <v>1</v>
      </c>
      <c r="D30" s="174" t="s">
        <v>66</v>
      </c>
      <c r="E30" s="174" t="s">
        <v>67</v>
      </c>
      <c r="F30" s="3" t="str">
        <f>UnitControlCenter!$B$3</f>
        <v>million metric tons / year</v>
      </c>
      <c r="G30" s="174" t="s">
        <v>2988</v>
      </c>
      <c r="H30" s="48" t="s">
        <v>2989</v>
      </c>
      <c r="I30" s="174" t="s">
        <v>2990</v>
      </c>
    </row>
    <row r="31" spans="1:19" ht="60" x14ac:dyDescent="0.25">
      <c r="A31" s="175" t="s">
        <v>2377</v>
      </c>
      <c r="B31" s="175" t="s">
        <v>2378</v>
      </c>
      <c r="C31" s="225">
        <v>1</v>
      </c>
      <c r="D31" s="174" t="s">
        <v>66</v>
      </c>
      <c r="E31" s="174" t="s">
        <v>67</v>
      </c>
      <c r="F31" s="5" t="str">
        <f>UnitControlCenter!$B$3</f>
        <v>million metric tons / year</v>
      </c>
      <c r="G31" s="216" t="s">
        <v>2991</v>
      </c>
      <c r="H31" s="216" t="s">
        <v>2992</v>
      </c>
      <c r="I31" s="174" t="s">
        <v>2993</v>
      </c>
    </row>
    <row r="32" spans="1:19" ht="15.75" thickBot="1" x14ac:dyDescent="0.3">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90" x14ac:dyDescent="0.25">
      <c r="A33" s="175" t="s">
        <v>2822</v>
      </c>
      <c r="B33" s="174" t="s">
        <v>2372</v>
      </c>
      <c r="C33" s="251">
        <v>1</v>
      </c>
      <c r="D33" s="174" t="s">
        <v>64</v>
      </c>
      <c r="E33" s="174" t="s">
        <v>3094</v>
      </c>
      <c r="F33" s="3" t="str">
        <f>UnitControlCenter!$B$3</f>
        <v>million metric tons / year</v>
      </c>
      <c r="G33" s="48" t="s">
        <v>3915</v>
      </c>
      <c r="I33" s="174"/>
    </row>
    <row r="34" spans="1:19" ht="105" x14ac:dyDescent="0.25">
      <c r="A34" s="175" t="s">
        <v>2822</v>
      </c>
      <c r="B34" s="174" t="s">
        <v>2371</v>
      </c>
      <c r="C34" s="217">
        <v>1</v>
      </c>
      <c r="D34" s="174" t="s">
        <v>64</v>
      </c>
      <c r="E34" s="174" t="s">
        <v>3094</v>
      </c>
      <c r="F34" s="3" t="str">
        <f>UnitControlCenter!$B$3</f>
        <v>million metric tons / year</v>
      </c>
      <c r="G34" s="48" t="s">
        <v>3139</v>
      </c>
      <c r="I34" s="174"/>
    </row>
    <row r="35" spans="1:19" x14ac:dyDescent="0.25">
      <c r="A35" s="175" t="s">
        <v>2822</v>
      </c>
      <c r="B35" s="175" t="s">
        <v>136</v>
      </c>
      <c r="C35" s="217">
        <v>1</v>
      </c>
      <c r="D35" s="174" t="s">
        <v>64</v>
      </c>
      <c r="E35" s="174" t="s">
        <v>3094</v>
      </c>
      <c r="F35" s="3" t="str">
        <f>UnitControlCenter!$B$3</f>
        <v>million metric tons / year</v>
      </c>
      <c r="G35" s="174" t="s">
        <v>2482</v>
      </c>
      <c r="I35" s="174"/>
    </row>
    <row r="36" spans="1:19" x14ac:dyDescent="0.25">
      <c r="A36" s="175" t="s">
        <v>2822</v>
      </c>
      <c r="B36" s="175" t="s">
        <v>2480</v>
      </c>
      <c r="C36" s="217">
        <v>1</v>
      </c>
      <c r="D36" s="174" t="s">
        <v>64</v>
      </c>
      <c r="E36" s="174" t="s">
        <v>3094</v>
      </c>
      <c r="F36" s="3" t="str">
        <f>UnitControlCenter!$B$3</f>
        <v>million metric tons / year</v>
      </c>
      <c r="G36" s="174" t="s">
        <v>2483</v>
      </c>
      <c r="I36" s="174"/>
    </row>
    <row r="37" spans="1:19" x14ac:dyDescent="0.25">
      <c r="A37" s="175" t="s">
        <v>2822</v>
      </c>
      <c r="B37" s="175" t="s">
        <v>2547</v>
      </c>
      <c r="C37" s="217">
        <v>1</v>
      </c>
      <c r="D37" s="174" t="s">
        <v>64</v>
      </c>
      <c r="E37" s="174" t="s">
        <v>3094</v>
      </c>
      <c r="F37" s="3" t="str">
        <f>UnitControlCenter!$B$3</f>
        <v>million metric tons / year</v>
      </c>
      <c r="G37" s="174" t="s">
        <v>2558</v>
      </c>
      <c r="I37" s="174"/>
    </row>
    <row r="38" spans="1:19" x14ac:dyDescent="0.25">
      <c r="A38" s="175" t="s">
        <v>2822</v>
      </c>
      <c r="B38" s="175" t="s">
        <v>94</v>
      </c>
      <c r="C38" s="217">
        <v>1</v>
      </c>
      <c r="D38" s="174" t="s">
        <v>64</v>
      </c>
      <c r="E38" s="174" t="s">
        <v>3094</v>
      </c>
      <c r="F38" s="3" t="str">
        <f>UnitControlCenter!$B$3</f>
        <v>million metric tons / year</v>
      </c>
      <c r="G38" s="174" t="s">
        <v>2484</v>
      </c>
      <c r="I38" s="174"/>
    </row>
    <row r="39" spans="1:19" ht="30" x14ac:dyDescent="0.25">
      <c r="A39" s="175" t="s">
        <v>2822</v>
      </c>
      <c r="B39" s="175" t="s">
        <v>9</v>
      </c>
      <c r="C39" s="217">
        <v>1</v>
      </c>
      <c r="D39" s="174" t="s">
        <v>64</v>
      </c>
      <c r="E39" s="174" t="s">
        <v>3094</v>
      </c>
      <c r="F39" s="3" t="str">
        <f>UnitControlCenter!$B$3</f>
        <v>million metric tons / year</v>
      </c>
      <c r="G39" s="174" t="s">
        <v>3140</v>
      </c>
      <c r="I39" s="174"/>
    </row>
    <row r="40" spans="1:19" ht="15.75" thickBot="1" x14ac:dyDescent="0.3">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5" x14ac:dyDescent="0.2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5.75" thickBot="1" x14ac:dyDescent="0.3">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5" x14ac:dyDescent="0.2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25">
      <c r="A44" s="175" t="s">
        <v>2379</v>
      </c>
      <c r="B44" s="208" t="s">
        <v>2844</v>
      </c>
      <c r="C44" s="217">
        <v>1</v>
      </c>
      <c r="D44" s="174" t="s">
        <v>64</v>
      </c>
      <c r="E44" s="174" t="s">
        <v>65</v>
      </c>
      <c r="F44" s="3" t="str">
        <f>UnitControlCenter!$B$8</f>
        <v>billion 2021 dollars / year</v>
      </c>
      <c r="G44" s="48" t="s">
        <v>2836</v>
      </c>
      <c r="I44" s="174"/>
    </row>
    <row r="45" spans="1:19" ht="75" x14ac:dyDescent="0.25">
      <c r="A45" s="175" t="s">
        <v>2379</v>
      </c>
      <c r="B45" s="175" t="s">
        <v>3039</v>
      </c>
      <c r="C45" s="234">
        <v>1</v>
      </c>
      <c r="D45" s="174" t="s">
        <v>66</v>
      </c>
      <c r="E45" s="174" t="s">
        <v>67</v>
      </c>
      <c r="F45" s="3" t="str">
        <f>UnitControlCenter!$B$8</f>
        <v>billion 2021 dollars / year</v>
      </c>
      <c r="G45" s="3" t="s">
        <v>3040</v>
      </c>
      <c r="H45" s="3" t="s">
        <v>3041</v>
      </c>
      <c r="I45" s="3" t="s">
        <v>3042</v>
      </c>
    </row>
    <row r="46" spans="1:19" ht="30" x14ac:dyDescent="0.25">
      <c r="A46" s="175" t="s">
        <v>2379</v>
      </c>
      <c r="B46" s="208" t="s">
        <v>3044</v>
      </c>
      <c r="C46" s="225">
        <v>1</v>
      </c>
      <c r="D46" s="174" t="s">
        <v>64</v>
      </c>
      <c r="E46" s="174" t="s">
        <v>65</v>
      </c>
      <c r="F46" s="5" t="str">
        <f>UnitControlCenter!$B$9</f>
        <v>billion 2021 dollars</v>
      </c>
      <c r="G46" s="216" t="s">
        <v>3045</v>
      </c>
      <c r="H46" s="216"/>
      <c r="I46" s="174"/>
    </row>
    <row r="47" spans="1:19" s="216" customFormat="1" ht="30" x14ac:dyDescent="0.25">
      <c r="A47" s="175" t="s">
        <v>2379</v>
      </c>
      <c r="B47" s="208" t="s">
        <v>3046</v>
      </c>
      <c r="C47" s="225">
        <v>1</v>
      </c>
      <c r="D47" s="174" t="s">
        <v>64</v>
      </c>
      <c r="E47" s="174" t="s">
        <v>65</v>
      </c>
      <c r="F47" s="5" t="str">
        <f>UnitControlCenter!$B$8</f>
        <v>billion 2021 dollars / year</v>
      </c>
      <c r="G47" s="216" t="s">
        <v>3047</v>
      </c>
      <c r="I47" s="174"/>
    </row>
    <row r="48" spans="1:19" ht="135.75" thickBot="1" x14ac:dyDescent="0.3">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45" x14ac:dyDescent="0.25">
      <c r="A49" s="175" t="s">
        <v>2960</v>
      </c>
      <c r="B49" s="208" t="s">
        <v>2977</v>
      </c>
      <c r="C49" s="228">
        <v>1</v>
      </c>
      <c r="D49" s="174" t="s">
        <v>66</v>
      </c>
      <c r="E49" s="174" t="s">
        <v>65</v>
      </c>
      <c r="F49" s="5" t="str">
        <f>UnitControlCenter!$B$10</f>
        <v>jobs</v>
      </c>
      <c r="G49" s="216" t="s">
        <v>2968</v>
      </c>
      <c r="H49" s="216" t="s">
        <v>2967</v>
      </c>
      <c r="I49" s="174" t="s">
        <v>2447</v>
      </c>
    </row>
    <row r="50" spans="1:9" ht="30" x14ac:dyDescent="0.25">
      <c r="A50" s="175" t="s">
        <v>2960</v>
      </c>
      <c r="B50" s="208" t="s">
        <v>3425</v>
      </c>
      <c r="C50" s="251">
        <v>0</v>
      </c>
      <c r="D50" s="174" t="s">
        <v>66</v>
      </c>
      <c r="E50" s="174" t="s">
        <v>67</v>
      </c>
      <c r="F50" s="5" t="str">
        <f>UnitControlCenter!$B$10</f>
        <v>jobs</v>
      </c>
      <c r="G50" s="216" t="s">
        <v>3298</v>
      </c>
      <c r="H50" s="216" t="s">
        <v>3299</v>
      </c>
      <c r="I50" s="174" t="s">
        <v>3300</v>
      </c>
    </row>
    <row r="51" spans="1:9" ht="30" x14ac:dyDescent="0.25">
      <c r="A51" s="175" t="s">
        <v>2960</v>
      </c>
      <c r="B51" s="208" t="s">
        <v>3426</v>
      </c>
      <c r="C51" s="251">
        <v>0</v>
      </c>
      <c r="D51" s="174" t="s">
        <v>66</v>
      </c>
      <c r="E51" s="174" t="s">
        <v>65</v>
      </c>
      <c r="F51" s="3" t="str">
        <f>UnitControlCenter!$B$12</f>
        <v>% change</v>
      </c>
      <c r="G51" s="216" t="s">
        <v>3317</v>
      </c>
      <c r="H51" s="216" t="s">
        <v>3299</v>
      </c>
      <c r="I51" s="174" t="s">
        <v>3300</v>
      </c>
    </row>
    <row r="52" spans="1:9" ht="45" x14ac:dyDescent="0.25">
      <c r="A52" s="175" t="s">
        <v>2960</v>
      </c>
      <c r="B52" s="208" t="s">
        <v>3282</v>
      </c>
      <c r="C52" s="251">
        <v>0</v>
      </c>
      <c r="D52" s="174" t="s">
        <v>66</v>
      </c>
      <c r="E52" s="174" t="s">
        <v>67</v>
      </c>
      <c r="F52" s="5" t="str">
        <f>UnitControlCenter!$B$10</f>
        <v>jobs</v>
      </c>
      <c r="G52" s="216" t="s">
        <v>3321</v>
      </c>
      <c r="H52" s="216" t="s">
        <v>3301</v>
      </c>
      <c r="I52" s="185" t="s">
        <v>3302</v>
      </c>
    </row>
    <row r="53" spans="1:9" ht="45" x14ac:dyDescent="0.25">
      <c r="A53" s="175" t="s">
        <v>2960</v>
      </c>
      <c r="B53" s="208" t="s">
        <v>3314</v>
      </c>
      <c r="C53" s="251">
        <v>0</v>
      </c>
      <c r="D53" s="174" t="s">
        <v>66</v>
      </c>
      <c r="E53" s="174" t="s">
        <v>65</v>
      </c>
      <c r="F53" s="3" t="str">
        <f>UnitControlCenter!$B$12</f>
        <v>% change</v>
      </c>
      <c r="G53" s="216" t="s">
        <v>3320</v>
      </c>
      <c r="H53" s="216" t="s">
        <v>3301</v>
      </c>
      <c r="I53" s="185" t="s">
        <v>3302</v>
      </c>
    </row>
    <row r="54" spans="1:9" ht="30" x14ac:dyDescent="0.25">
      <c r="A54" s="175" t="s">
        <v>2960</v>
      </c>
      <c r="B54" s="208" t="s">
        <v>3287</v>
      </c>
      <c r="C54" s="251">
        <v>0</v>
      </c>
      <c r="D54" s="174" t="s">
        <v>66</v>
      </c>
      <c r="E54" s="174" t="s">
        <v>67</v>
      </c>
      <c r="F54" s="5" t="str">
        <f>UnitControlCenter!$B$10</f>
        <v>jobs</v>
      </c>
      <c r="G54" s="216" t="s">
        <v>3303</v>
      </c>
      <c r="H54" s="216" t="s">
        <v>3304</v>
      </c>
      <c r="I54" s="174" t="s">
        <v>3305</v>
      </c>
    </row>
    <row r="55" spans="1:9" ht="30" x14ac:dyDescent="0.25">
      <c r="A55" s="175" t="s">
        <v>2960</v>
      </c>
      <c r="B55" s="208" t="s">
        <v>3315</v>
      </c>
      <c r="C55" s="251">
        <v>0</v>
      </c>
      <c r="D55" s="174" t="s">
        <v>66</v>
      </c>
      <c r="E55" s="174" t="s">
        <v>65</v>
      </c>
      <c r="F55" s="3" t="str">
        <f>UnitControlCenter!$B$12</f>
        <v>% change</v>
      </c>
      <c r="G55" s="216" t="s">
        <v>3318</v>
      </c>
      <c r="H55" s="216" t="s">
        <v>3304</v>
      </c>
      <c r="I55" s="174" t="s">
        <v>3305</v>
      </c>
    </row>
    <row r="56" spans="1:9" ht="75" x14ac:dyDescent="0.25">
      <c r="A56" s="175" t="s">
        <v>2960</v>
      </c>
      <c r="B56" s="208" t="s">
        <v>3290</v>
      </c>
      <c r="C56" s="251">
        <v>0</v>
      </c>
      <c r="D56" s="174" t="s">
        <v>66</v>
      </c>
      <c r="E56" s="174" t="s">
        <v>67</v>
      </c>
      <c r="F56" s="5" t="str">
        <f>UnitControlCenter!$B$10</f>
        <v>jobs</v>
      </c>
      <c r="G56" s="216" t="s">
        <v>3306</v>
      </c>
      <c r="H56" s="216" t="s">
        <v>3307</v>
      </c>
      <c r="I56" s="174" t="s">
        <v>3308</v>
      </c>
    </row>
    <row r="57" spans="1:9" ht="90" x14ac:dyDescent="0.25">
      <c r="A57" s="175" t="s">
        <v>2960</v>
      </c>
      <c r="B57" s="208" t="s">
        <v>3316</v>
      </c>
      <c r="C57" s="251">
        <v>0</v>
      </c>
      <c r="D57" s="174" t="s">
        <v>66</v>
      </c>
      <c r="E57" s="174" t="s">
        <v>65</v>
      </c>
      <c r="F57" s="3" t="str">
        <f>UnitControlCenter!$B$12</f>
        <v>% change</v>
      </c>
      <c r="G57" s="216" t="s">
        <v>3319</v>
      </c>
      <c r="H57" s="216" t="s">
        <v>3307</v>
      </c>
      <c r="I57" s="174" t="s">
        <v>3308</v>
      </c>
    </row>
    <row r="58" spans="1:9" ht="30" x14ac:dyDescent="0.25">
      <c r="A58" s="175" t="s">
        <v>2960</v>
      </c>
      <c r="B58" s="208" t="s">
        <v>3369</v>
      </c>
      <c r="C58" s="231">
        <v>1</v>
      </c>
      <c r="D58" s="174" t="s">
        <v>66</v>
      </c>
      <c r="E58" s="174" t="s">
        <v>67</v>
      </c>
      <c r="F58" s="5" t="str">
        <f>UnitControlCenter!$B$10</f>
        <v>jobs</v>
      </c>
      <c r="G58" s="216" t="s">
        <v>3370</v>
      </c>
      <c r="H58" s="216" t="s">
        <v>3371</v>
      </c>
      <c r="I58" s="174" t="s">
        <v>3372</v>
      </c>
    </row>
    <row r="59" spans="1:9" ht="30" x14ac:dyDescent="0.25">
      <c r="A59" s="175" t="s">
        <v>2960</v>
      </c>
      <c r="B59" s="208" t="s">
        <v>3373</v>
      </c>
      <c r="C59" s="251">
        <v>1</v>
      </c>
      <c r="D59" s="174" t="s">
        <v>66</v>
      </c>
      <c r="E59" s="174" t="s">
        <v>65</v>
      </c>
      <c r="F59" s="3" t="str">
        <f>UnitControlCenter!$B$12</f>
        <v>% change</v>
      </c>
      <c r="G59" s="216" t="s">
        <v>3374</v>
      </c>
      <c r="H59" s="216" t="s">
        <v>3371</v>
      </c>
      <c r="I59" s="174" t="s">
        <v>3372</v>
      </c>
    </row>
    <row r="60" spans="1:9" ht="30" x14ac:dyDescent="0.25">
      <c r="A60" s="175" t="s">
        <v>2960</v>
      </c>
      <c r="B60" s="208" t="s">
        <v>3023</v>
      </c>
      <c r="C60" s="233">
        <v>1</v>
      </c>
      <c r="D60" s="174" t="s">
        <v>66</v>
      </c>
      <c r="E60" s="174" t="s">
        <v>65</v>
      </c>
      <c r="F60" s="5" t="str">
        <f>UnitControlCenter!$B$10</f>
        <v>jobs</v>
      </c>
      <c r="G60" s="216" t="s">
        <v>3027</v>
      </c>
      <c r="H60" s="216" t="s">
        <v>3026</v>
      </c>
      <c r="I60" s="174" t="s">
        <v>3038</v>
      </c>
    </row>
    <row r="61" spans="1:9" ht="45" x14ac:dyDescent="0.25">
      <c r="A61" s="175" t="s">
        <v>2960</v>
      </c>
      <c r="B61" s="208" t="s">
        <v>3091</v>
      </c>
      <c r="C61" s="237">
        <v>1</v>
      </c>
      <c r="D61" s="174" t="s">
        <v>66</v>
      </c>
      <c r="E61" s="174" t="s">
        <v>65</v>
      </c>
      <c r="F61" s="5" t="str">
        <f>UnitControlCenter!$B$10</f>
        <v>jobs</v>
      </c>
      <c r="G61" s="216" t="s">
        <v>3090</v>
      </c>
      <c r="H61" s="216" t="s">
        <v>2967</v>
      </c>
      <c r="I61" s="174" t="s">
        <v>2447</v>
      </c>
    </row>
    <row r="62" spans="1:9" ht="45" x14ac:dyDescent="0.25">
      <c r="A62" s="175" t="s">
        <v>2960</v>
      </c>
      <c r="B62" s="208" t="s">
        <v>2962</v>
      </c>
      <c r="C62" s="228">
        <v>1</v>
      </c>
      <c r="D62" s="174" t="s">
        <v>66</v>
      </c>
      <c r="E62" s="174" t="s">
        <v>65</v>
      </c>
      <c r="F62" s="3" t="str">
        <f>UnitControlCenter!$B$8</f>
        <v>billion 2021 dollars / year</v>
      </c>
      <c r="G62" s="216" t="s">
        <v>2969</v>
      </c>
      <c r="H62" s="216" t="s">
        <v>2971</v>
      </c>
      <c r="I62" s="174" t="s">
        <v>2447</v>
      </c>
    </row>
    <row r="63" spans="1:9" ht="45" x14ac:dyDescent="0.25">
      <c r="A63" s="175" t="s">
        <v>2960</v>
      </c>
      <c r="B63" s="208" t="s">
        <v>2981</v>
      </c>
      <c r="C63" s="232">
        <v>1</v>
      </c>
      <c r="D63" s="174" t="s">
        <v>66</v>
      </c>
      <c r="E63" s="174" t="s">
        <v>65</v>
      </c>
      <c r="F63" s="3" t="str">
        <f>UnitControlCenter!$B$12</f>
        <v>% change</v>
      </c>
      <c r="G63" s="216" t="s">
        <v>2983</v>
      </c>
      <c r="H63" s="216" t="s">
        <v>2971</v>
      </c>
      <c r="I63" s="174" t="s">
        <v>2447</v>
      </c>
    </row>
    <row r="64" spans="1:9" ht="30" x14ac:dyDescent="0.25">
      <c r="A64" s="175" t="s">
        <v>2960</v>
      </c>
      <c r="B64" s="208" t="s">
        <v>3024</v>
      </c>
      <c r="C64" s="233">
        <v>1</v>
      </c>
      <c r="D64" s="174" t="s">
        <v>66</v>
      </c>
      <c r="E64" s="174" t="s">
        <v>65</v>
      </c>
      <c r="F64" s="3" t="str">
        <f>UnitControlCenter!$B$8</f>
        <v>billion 2021 dollars / year</v>
      </c>
      <c r="G64" s="216" t="s">
        <v>3028</v>
      </c>
      <c r="H64" s="216" t="s">
        <v>3026</v>
      </c>
      <c r="I64" s="174" t="s">
        <v>3038</v>
      </c>
    </row>
    <row r="65" spans="1:19" ht="45" x14ac:dyDescent="0.25">
      <c r="A65" s="175" t="s">
        <v>2960</v>
      </c>
      <c r="B65" s="208" t="s">
        <v>2976</v>
      </c>
      <c r="C65" s="228">
        <v>1</v>
      </c>
      <c r="D65" s="174" t="s">
        <v>66</v>
      </c>
      <c r="E65" s="174" t="s">
        <v>65</v>
      </c>
      <c r="F65" s="3" t="str">
        <f>UnitControlCenter!$B$8</f>
        <v>billion 2021 dollars / year</v>
      </c>
      <c r="G65" s="216" t="s">
        <v>2972</v>
      </c>
      <c r="H65" s="216" t="s">
        <v>2970</v>
      </c>
      <c r="I65" s="174" t="s">
        <v>2447</v>
      </c>
    </row>
    <row r="66" spans="1:19" ht="30" x14ac:dyDescent="0.25">
      <c r="A66" s="175" t="s">
        <v>2960</v>
      </c>
      <c r="B66" s="208" t="s">
        <v>2974</v>
      </c>
      <c r="C66" s="225">
        <v>1</v>
      </c>
      <c r="D66" s="174" t="s">
        <v>64</v>
      </c>
      <c r="E66" s="174" t="s">
        <v>65</v>
      </c>
      <c r="F66" s="5" t="str">
        <f>UnitControlCenter!$B$13</f>
        <v>2021 dollars / employee-year</v>
      </c>
      <c r="G66" s="216" t="s">
        <v>2975</v>
      </c>
      <c r="H66" s="216"/>
      <c r="I66" s="174"/>
    </row>
    <row r="67" spans="1:19" ht="30.75" thickBot="1" x14ac:dyDescent="0.3">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90" x14ac:dyDescent="0.25">
      <c r="A68" s="175" t="s">
        <v>2961</v>
      </c>
      <c r="B68" s="175" t="s">
        <v>2752</v>
      </c>
      <c r="C68" s="217">
        <v>1</v>
      </c>
      <c r="D68" s="174" t="s">
        <v>66</v>
      </c>
      <c r="E68" s="174" t="s">
        <v>65</v>
      </c>
      <c r="F68" s="3" t="str">
        <f>UnitControlCenter!$B$8</f>
        <v>billion 2021 dollars / year</v>
      </c>
      <c r="G68" s="3" t="s">
        <v>2753</v>
      </c>
      <c r="H68" s="3" t="s">
        <v>2754</v>
      </c>
      <c r="I68" s="3" t="s">
        <v>2729</v>
      </c>
    </row>
    <row r="69" spans="1:19" ht="45" x14ac:dyDescent="0.25">
      <c r="A69" s="175" t="s">
        <v>2961</v>
      </c>
      <c r="B69" s="175" t="s">
        <v>2756</v>
      </c>
      <c r="C69" s="217">
        <v>1</v>
      </c>
      <c r="D69" s="174" t="s">
        <v>66</v>
      </c>
      <c r="E69" s="174" t="s">
        <v>65</v>
      </c>
      <c r="F69" s="3" t="str">
        <f>UnitControlCenter!$B$8</f>
        <v>billion 2021 dollars / year</v>
      </c>
      <c r="G69" s="3" t="s">
        <v>2766</v>
      </c>
      <c r="H69" s="3" t="s">
        <v>2767</v>
      </c>
      <c r="I69" s="3" t="s">
        <v>2768</v>
      </c>
    </row>
    <row r="70" spans="1:19" ht="60" x14ac:dyDescent="0.25">
      <c r="A70" s="175" t="s">
        <v>2961</v>
      </c>
      <c r="B70" s="175" t="s">
        <v>2757</v>
      </c>
      <c r="C70" s="217">
        <v>1</v>
      </c>
      <c r="D70" s="174" t="s">
        <v>66</v>
      </c>
      <c r="E70" s="174" t="s">
        <v>65</v>
      </c>
      <c r="F70" s="3" t="str">
        <f>UnitControlCenter!$B$8</f>
        <v>billion 2021 dollars / year</v>
      </c>
      <c r="G70" s="3" t="s">
        <v>2777</v>
      </c>
      <c r="H70" s="3" t="s">
        <v>2775</v>
      </c>
      <c r="I70" s="3" t="s">
        <v>2776</v>
      </c>
    </row>
    <row r="71" spans="1:19" ht="45" x14ac:dyDescent="0.25">
      <c r="A71" s="175" t="s">
        <v>2961</v>
      </c>
      <c r="B71" s="175" t="s">
        <v>2758</v>
      </c>
      <c r="C71" s="217">
        <v>1</v>
      </c>
      <c r="D71" s="174" t="s">
        <v>66</v>
      </c>
      <c r="E71" s="174" t="s">
        <v>65</v>
      </c>
      <c r="F71" s="3" t="str">
        <f>UnitControlCenter!$B$8</f>
        <v>billion 2021 dollars / year</v>
      </c>
      <c r="G71" s="3" t="s">
        <v>2771</v>
      </c>
      <c r="H71" s="3" t="s">
        <v>2767</v>
      </c>
      <c r="I71" s="3" t="s">
        <v>2769</v>
      </c>
    </row>
    <row r="72" spans="1:19" ht="45" x14ac:dyDescent="0.25">
      <c r="A72" s="175" t="s">
        <v>2961</v>
      </c>
      <c r="B72" s="175" t="s">
        <v>2759</v>
      </c>
      <c r="C72" s="217">
        <v>1</v>
      </c>
      <c r="D72" s="174" t="s">
        <v>66</v>
      </c>
      <c r="E72" s="174" t="s">
        <v>65</v>
      </c>
      <c r="F72" s="3" t="str">
        <f>UnitControlCenter!$B$8</f>
        <v>billion 2021 dollars / year</v>
      </c>
      <c r="G72" s="3" t="s">
        <v>2772</v>
      </c>
      <c r="H72" s="3" t="s">
        <v>2767</v>
      </c>
      <c r="I72" s="3" t="s">
        <v>2770</v>
      </c>
    </row>
    <row r="73" spans="1:19" ht="60" x14ac:dyDescent="0.25">
      <c r="A73" s="175" t="s">
        <v>2961</v>
      </c>
      <c r="B73" s="175" t="s">
        <v>2760</v>
      </c>
      <c r="C73" s="217">
        <v>1</v>
      </c>
      <c r="D73" s="174" t="s">
        <v>66</v>
      </c>
      <c r="E73" s="174" t="s">
        <v>65</v>
      </c>
      <c r="F73" s="3" t="str">
        <f>UnitControlCenter!$B$8</f>
        <v>billion 2021 dollars / year</v>
      </c>
      <c r="G73" s="3" t="s">
        <v>2778</v>
      </c>
      <c r="H73" s="3" t="s">
        <v>2775</v>
      </c>
      <c r="I73" s="3" t="s">
        <v>2776</v>
      </c>
    </row>
    <row r="74" spans="1:19" ht="60" x14ac:dyDescent="0.25">
      <c r="A74" s="175" t="s">
        <v>2961</v>
      </c>
      <c r="B74" s="175" t="s">
        <v>2761</v>
      </c>
      <c r="C74" s="217">
        <v>1</v>
      </c>
      <c r="D74" s="174" t="s">
        <v>66</v>
      </c>
      <c r="E74" s="174" t="s">
        <v>65</v>
      </c>
      <c r="F74" s="3" t="str">
        <f>UnitControlCenter!$B$8</f>
        <v>billion 2021 dollars / year</v>
      </c>
      <c r="G74" s="3" t="s">
        <v>2779</v>
      </c>
      <c r="H74" s="3" t="s">
        <v>2775</v>
      </c>
      <c r="I74" s="3" t="s">
        <v>2776</v>
      </c>
    </row>
    <row r="75" spans="1:19" ht="75" x14ac:dyDescent="0.25">
      <c r="A75" s="175" t="s">
        <v>2961</v>
      </c>
      <c r="B75" s="175" t="s">
        <v>2762</v>
      </c>
      <c r="C75" s="217">
        <v>1</v>
      </c>
      <c r="D75" s="174" t="s">
        <v>66</v>
      </c>
      <c r="E75" s="174" t="s">
        <v>65</v>
      </c>
      <c r="F75" s="3" t="str">
        <f>UnitControlCenter!$B$8</f>
        <v>billion 2021 dollars / year</v>
      </c>
      <c r="G75" s="3" t="s">
        <v>2780</v>
      </c>
      <c r="H75" s="3" t="s">
        <v>2775</v>
      </c>
      <c r="I75" s="3" t="s">
        <v>2776</v>
      </c>
    </row>
    <row r="76" spans="1:19" ht="75" x14ac:dyDescent="0.25">
      <c r="A76" s="175" t="s">
        <v>2961</v>
      </c>
      <c r="B76" s="175" t="s">
        <v>2786</v>
      </c>
      <c r="C76" s="217">
        <v>1</v>
      </c>
      <c r="D76" s="174" t="s">
        <v>66</v>
      </c>
      <c r="E76" s="174" t="s">
        <v>65</v>
      </c>
      <c r="F76" s="3" t="str">
        <f>UnitControlCenter!$B$8</f>
        <v>billion 2021 dollars / year</v>
      </c>
      <c r="G76" s="3" t="s">
        <v>2784</v>
      </c>
      <c r="H76" s="3" t="s">
        <v>2775</v>
      </c>
      <c r="I76" s="3" t="s">
        <v>2782</v>
      </c>
    </row>
    <row r="77" spans="1:19" ht="60.75" thickBot="1" x14ac:dyDescent="0.3">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30" x14ac:dyDescent="0.25">
      <c r="A78" s="175" t="s">
        <v>2380</v>
      </c>
      <c r="B78" s="175" t="s">
        <v>3092</v>
      </c>
      <c r="C78" s="237">
        <v>1</v>
      </c>
      <c r="D78" s="174" t="s">
        <v>64</v>
      </c>
      <c r="E78" s="174" t="s">
        <v>3095</v>
      </c>
      <c r="F78" s="3" t="str">
        <f>UnitControlCenter!$B$11</f>
        <v>incidents / year</v>
      </c>
      <c r="G78" s="174" t="s">
        <v>3008</v>
      </c>
      <c r="I78" s="174"/>
    </row>
    <row r="79" spans="1:19" x14ac:dyDescent="0.25">
      <c r="A79" s="175" t="s">
        <v>2380</v>
      </c>
      <c r="B79" s="175" t="s">
        <v>3327</v>
      </c>
      <c r="C79" s="251">
        <v>1</v>
      </c>
      <c r="D79" s="174" t="s">
        <v>64</v>
      </c>
      <c r="E79" s="174" t="s">
        <v>65</v>
      </c>
      <c r="F79" s="3" t="str">
        <f>UnitControlCenter!$B$12</f>
        <v>% change</v>
      </c>
      <c r="G79" s="174" t="s">
        <v>3328</v>
      </c>
      <c r="I79" s="174"/>
    </row>
    <row r="80" spans="1:19" ht="30" x14ac:dyDescent="0.25">
      <c r="A80" s="175" t="s">
        <v>2380</v>
      </c>
      <c r="B80" s="175" t="s">
        <v>3423</v>
      </c>
      <c r="C80" s="251">
        <v>1</v>
      </c>
      <c r="D80" s="174" t="s">
        <v>66</v>
      </c>
      <c r="E80" s="174" t="s">
        <v>67</v>
      </c>
      <c r="F80" s="3" t="str">
        <f>UnitControlCenter!$B$11</f>
        <v>incidents / year</v>
      </c>
      <c r="G80" s="174" t="s">
        <v>3311</v>
      </c>
      <c r="H80" s="216" t="s">
        <v>3299</v>
      </c>
      <c r="I80" s="174" t="s">
        <v>3300</v>
      </c>
    </row>
    <row r="81" spans="1:19" ht="30" x14ac:dyDescent="0.25">
      <c r="A81" s="175" t="s">
        <v>2380</v>
      </c>
      <c r="B81" s="175" t="s">
        <v>3424</v>
      </c>
      <c r="C81" s="251">
        <v>1</v>
      </c>
      <c r="D81" s="174" t="s">
        <v>66</v>
      </c>
      <c r="E81" s="174" t="s">
        <v>65</v>
      </c>
      <c r="F81" s="3" t="str">
        <f>UnitControlCenter!$B$12</f>
        <v>% change</v>
      </c>
      <c r="G81" s="174" t="s">
        <v>3322</v>
      </c>
      <c r="H81" s="216" t="s">
        <v>3299</v>
      </c>
      <c r="I81" s="174" t="s">
        <v>3300</v>
      </c>
    </row>
    <row r="82" spans="1:19" ht="45" x14ac:dyDescent="0.25">
      <c r="A82" s="175" t="s">
        <v>2380</v>
      </c>
      <c r="B82" s="175" t="s">
        <v>3309</v>
      </c>
      <c r="C82" s="251">
        <v>1</v>
      </c>
      <c r="D82" s="174" t="s">
        <v>66</v>
      </c>
      <c r="E82" s="174" t="s">
        <v>67</v>
      </c>
      <c r="F82" s="3" t="str">
        <f>UnitControlCenter!$B$11</f>
        <v>incidents / year</v>
      </c>
      <c r="G82" s="174" t="s">
        <v>3312</v>
      </c>
      <c r="H82" s="216" t="s">
        <v>3301</v>
      </c>
      <c r="I82" s="185" t="s">
        <v>3302</v>
      </c>
    </row>
    <row r="83" spans="1:19" ht="45" x14ac:dyDescent="0.25">
      <c r="A83" s="175" t="s">
        <v>2380</v>
      </c>
      <c r="B83" s="175" t="s">
        <v>3325</v>
      </c>
      <c r="C83" s="251">
        <v>1</v>
      </c>
      <c r="D83" s="174" t="s">
        <v>66</v>
      </c>
      <c r="E83" s="174" t="s">
        <v>65</v>
      </c>
      <c r="F83" s="3" t="str">
        <f>UnitControlCenter!$B$12</f>
        <v>% change</v>
      </c>
      <c r="G83" s="174" t="s">
        <v>3323</v>
      </c>
      <c r="H83" s="216" t="s">
        <v>3301</v>
      </c>
      <c r="I83" s="185" t="s">
        <v>3302</v>
      </c>
    </row>
    <row r="84" spans="1:19" ht="30" x14ac:dyDescent="0.25">
      <c r="A84" s="175" t="s">
        <v>2380</v>
      </c>
      <c r="B84" s="175" t="s">
        <v>3310</v>
      </c>
      <c r="C84" s="251">
        <v>1</v>
      </c>
      <c r="D84" s="174" t="s">
        <v>66</v>
      </c>
      <c r="E84" s="174" t="s">
        <v>67</v>
      </c>
      <c r="F84" s="3" t="str">
        <f>UnitControlCenter!$B$11</f>
        <v>incidents / year</v>
      </c>
      <c r="G84" s="48" t="s">
        <v>3313</v>
      </c>
      <c r="H84" s="216" t="s">
        <v>3304</v>
      </c>
      <c r="I84" s="174" t="s">
        <v>3305</v>
      </c>
    </row>
    <row r="85" spans="1:19" ht="30" x14ac:dyDescent="0.25">
      <c r="A85" s="175" t="s">
        <v>2380</v>
      </c>
      <c r="B85" s="175" t="s">
        <v>3326</v>
      </c>
      <c r="C85" s="251">
        <v>1</v>
      </c>
      <c r="D85" s="174" t="s">
        <v>66</v>
      </c>
      <c r="E85" s="174" t="s">
        <v>65</v>
      </c>
      <c r="F85" s="3" t="str">
        <f>UnitControlCenter!$B$12</f>
        <v>% change</v>
      </c>
      <c r="G85" s="48" t="s">
        <v>3324</v>
      </c>
      <c r="H85" s="216" t="s">
        <v>3304</v>
      </c>
      <c r="I85" s="174" t="s">
        <v>3305</v>
      </c>
    </row>
    <row r="86" spans="1:19" x14ac:dyDescent="0.25">
      <c r="A86" s="175" t="s">
        <v>2380</v>
      </c>
      <c r="B86" s="175" t="s">
        <v>3000</v>
      </c>
      <c r="C86" s="217">
        <v>0</v>
      </c>
      <c r="D86" s="174" t="s">
        <v>64</v>
      </c>
      <c r="E86" s="174" t="s">
        <v>65</v>
      </c>
      <c r="F86" s="3" t="str">
        <f>UnitControlCenter!$B$11</f>
        <v>incidents / year</v>
      </c>
      <c r="G86" s="174" t="s">
        <v>3008</v>
      </c>
      <c r="I86" s="174"/>
    </row>
    <row r="87" spans="1:19" ht="30" x14ac:dyDescent="0.25">
      <c r="A87" s="175" t="s">
        <v>2380</v>
      </c>
      <c r="B87" s="175" t="s">
        <v>2381</v>
      </c>
      <c r="C87" s="225">
        <v>1</v>
      </c>
      <c r="D87" s="174" t="s">
        <v>64</v>
      </c>
      <c r="E87" s="174" t="s">
        <v>65</v>
      </c>
      <c r="F87" s="5" t="str">
        <f>UnitControlCenter!$B$8</f>
        <v>billion 2021 dollars / year</v>
      </c>
      <c r="G87" s="174" t="s">
        <v>68</v>
      </c>
      <c r="H87" s="216"/>
      <c r="I87" s="174"/>
    </row>
    <row r="88" spans="1:19" x14ac:dyDescent="0.25">
      <c r="A88" s="175" t="s">
        <v>2380</v>
      </c>
      <c r="B88" s="175" t="s">
        <v>3001</v>
      </c>
      <c r="C88" s="225">
        <v>1</v>
      </c>
      <c r="D88" s="174" t="s">
        <v>64</v>
      </c>
      <c r="E88" s="174" t="s">
        <v>65</v>
      </c>
      <c r="F88" s="3" t="str">
        <f>UnitControlCenter!$B$11</f>
        <v>incidents / year</v>
      </c>
      <c r="G88" s="174" t="s">
        <v>3009</v>
      </c>
      <c r="H88" s="216"/>
      <c r="I88" s="174"/>
    </row>
    <row r="89" spans="1:19" ht="30" x14ac:dyDescent="0.25">
      <c r="A89" s="175" t="s">
        <v>2380</v>
      </c>
      <c r="B89" s="175" t="s">
        <v>3002</v>
      </c>
      <c r="C89" s="225">
        <v>1</v>
      </c>
      <c r="D89" s="174" t="s">
        <v>64</v>
      </c>
      <c r="E89" s="174" t="s">
        <v>65</v>
      </c>
      <c r="F89" s="3" t="str">
        <f>UnitControlCenter!$B$11</f>
        <v>incidents / year</v>
      </c>
      <c r="G89" s="174" t="s">
        <v>3010</v>
      </c>
      <c r="H89" s="216"/>
      <c r="I89" s="174"/>
    </row>
    <row r="90" spans="1:19" x14ac:dyDescent="0.25">
      <c r="A90" s="175" t="s">
        <v>2380</v>
      </c>
      <c r="B90" s="175" t="s">
        <v>3015</v>
      </c>
      <c r="C90" s="225">
        <v>1</v>
      </c>
      <c r="D90" s="174" t="s">
        <v>64</v>
      </c>
      <c r="E90" s="174" t="s">
        <v>65</v>
      </c>
      <c r="F90" s="3" t="str">
        <f>UnitControlCenter!$B$11</f>
        <v>incidents / year</v>
      </c>
      <c r="G90" s="174" t="s">
        <v>3016</v>
      </c>
      <c r="H90" s="216"/>
      <c r="I90" s="174"/>
    </row>
    <row r="91" spans="1:19" ht="30" x14ac:dyDescent="0.25">
      <c r="A91" s="175" t="s">
        <v>2380</v>
      </c>
      <c r="B91" s="175" t="s">
        <v>3003</v>
      </c>
      <c r="C91" s="225">
        <v>1</v>
      </c>
      <c r="D91" s="174" t="s">
        <v>64</v>
      </c>
      <c r="E91" s="174" t="s">
        <v>65</v>
      </c>
      <c r="F91" s="3" t="str">
        <f>UnitControlCenter!$B$11</f>
        <v>incidents / year</v>
      </c>
      <c r="G91" s="174" t="s">
        <v>3011</v>
      </c>
      <c r="H91" s="216"/>
      <c r="I91" s="174"/>
    </row>
    <row r="92" spans="1:19" x14ac:dyDescent="0.25">
      <c r="A92" s="175" t="s">
        <v>2380</v>
      </c>
      <c r="B92" s="175" t="s">
        <v>3004</v>
      </c>
      <c r="C92" s="225">
        <v>1</v>
      </c>
      <c r="D92" s="174" t="s">
        <v>64</v>
      </c>
      <c r="E92" s="174" t="s">
        <v>65</v>
      </c>
      <c r="F92" s="3" t="str">
        <f>UnitControlCenter!$B$11</f>
        <v>incidents / year</v>
      </c>
      <c r="G92" s="174" t="s">
        <v>3012</v>
      </c>
      <c r="H92" s="216"/>
      <c r="I92" s="174"/>
    </row>
    <row r="93" spans="1:19" x14ac:dyDescent="0.25">
      <c r="A93" s="175" t="s">
        <v>2380</v>
      </c>
      <c r="B93" s="175" t="s">
        <v>3005</v>
      </c>
      <c r="C93" s="225">
        <v>1</v>
      </c>
      <c r="D93" s="174" t="s">
        <v>64</v>
      </c>
      <c r="E93" s="174" t="s">
        <v>65</v>
      </c>
      <c r="F93" s="3" t="str">
        <f>UnitControlCenter!$B$11</f>
        <v>incidents / year</v>
      </c>
      <c r="G93" s="174" t="s">
        <v>3013</v>
      </c>
      <c r="H93" s="216"/>
      <c r="I93" s="174"/>
    </row>
    <row r="94" spans="1:19" ht="30.75" thickBot="1" x14ac:dyDescent="0.3">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5" x14ac:dyDescent="0.25">
      <c r="A95" s="175" t="s">
        <v>2522</v>
      </c>
      <c r="B95" s="175" t="s">
        <v>2382</v>
      </c>
      <c r="C95" s="217">
        <v>1</v>
      </c>
      <c r="D95" s="174" t="s">
        <v>66</v>
      </c>
      <c r="E95" s="174" t="s">
        <v>67</v>
      </c>
      <c r="F95" s="3" t="str">
        <f>UnitControlCenter!$B$15</f>
        <v>terawatt-hours (TWh) / year</v>
      </c>
      <c r="G95" s="174" t="s">
        <v>2560</v>
      </c>
      <c r="H95" s="48" t="s">
        <v>2561</v>
      </c>
      <c r="I95" s="174" t="s">
        <v>2568</v>
      </c>
    </row>
    <row r="96" spans="1:19" ht="165" x14ac:dyDescent="0.25">
      <c r="A96" s="175" t="s">
        <v>2522</v>
      </c>
      <c r="B96" s="175" t="s">
        <v>2383</v>
      </c>
      <c r="C96" s="217">
        <v>1</v>
      </c>
      <c r="D96" s="174" t="s">
        <v>66</v>
      </c>
      <c r="E96" s="174" t="s">
        <v>65</v>
      </c>
      <c r="F96" s="3" t="str">
        <f>UnitControlCenter!$B$15</f>
        <v>terawatt-hours (TWh) / year</v>
      </c>
      <c r="G96" s="174" t="s">
        <v>2562</v>
      </c>
      <c r="H96" s="48" t="s">
        <v>2563</v>
      </c>
      <c r="I96" s="174" t="s">
        <v>2569</v>
      </c>
    </row>
    <row r="97" spans="1:19" ht="135" x14ac:dyDescent="0.25">
      <c r="A97" s="175" t="s">
        <v>2522</v>
      </c>
      <c r="B97" s="175" t="s">
        <v>2384</v>
      </c>
      <c r="C97" s="217">
        <v>1</v>
      </c>
      <c r="D97" s="174" t="s">
        <v>66</v>
      </c>
      <c r="E97" s="174" t="s">
        <v>67</v>
      </c>
      <c r="F97" s="3" t="str">
        <f>UnitControlCenter!$B$16</f>
        <v>gigawatts (GW) / year</v>
      </c>
      <c r="G97" s="174" t="s">
        <v>2564</v>
      </c>
      <c r="H97" s="48" t="s">
        <v>2565</v>
      </c>
      <c r="I97" s="174" t="s">
        <v>2570</v>
      </c>
    </row>
    <row r="98" spans="1:19" ht="150" x14ac:dyDescent="0.25">
      <c r="A98" s="175" t="s">
        <v>2522</v>
      </c>
      <c r="B98" s="175" t="s">
        <v>2385</v>
      </c>
      <c r="C98" s="217">
        <v>1</v>
      </c>
      <c r="D98" s="174" t="s">
        <v>66</v>
      </c>
      <c r="E98" s="174" t="s">
        <v>65</v>
      </c>
      <c r="F98" s="3" t="str">
        <f>UnitControlCenter!$B$16</f>
        <v>gigawatts (GW) / year</v>
      </c>
      <c r="G98" s="174" t="s">
        <v>2566</v>
      </c>
      <c r="H98" s="48" t="s">
        <v>2567</v>
      </c>
      <c r="I98" s="174" t="s">
        <v>2571</v>
      </c>
    </row>
    <row r="99" spans="1:19" ht="45.75" thickBot="1" x14ac:dyDescent="0.3">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20" x14ac:dyDescent="0.2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30" x14ac:dyDescent="0.2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75" x14ac:dyDescent="0.2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5" x14ac:dyDescent="0.25">
      <c r="A103" s="175" t="s">
        <v>3255</v>
      </c>
      <c r="B103" s="175" t="s">
        <v>2516</v>
      </c>
      <c r="C103" s="217">
        <v>1</v>
      </c>
      <c r="D103" s="174" t="s">
        <v>66</v>
      </c>
      <c r="E103" s="174" t="s">
        <v>67</v>
      </c>
      <c r="F103" s="3" t="str">
        <f>UnitControlCenter!$B$18</f>
        <v>cubic km / yr</v>
      </c>
      <c r="G103" s="174" t="s">
        <v>2576</v>
      </c>
      <c r="H103" s="48" t="s">
        <v>2577</v>
      </c>
      <c r="I103" s="174" t="s">
        <v>2578</v>
      </c>
    </row>
    <row r="104" spans="1:19" ht="120.75" thickBot="1" x14ac:dyDescent="0.3">
      <c r="A104" s="209" t="s">
        <v>3255</v>
      </c>
      <c r="B104" s="209" t="s">
        <v>2517</v>
      </c>
      <c r="C104" s="224">
        <v>1</v>
      </c>
      <c r="D104" s="210" t="s">
        <v>66</v>
      </c>
      <c r="E104" s="210" t="s">
        <v>67</v>
      </c>
      <c r="F104" s="213" t="str">
        <f>UnitControlCenter!$B$18</f>
        <v>cubic km / yr</v>
      </c>
      <c r="G104" s="210" t="s">
        <v>2579</v>
      </c>
      <c r="H104" s="211" t="s">
        <v>2580</v>
      </c>
      <c r="I104" s="210" t="s">
        <v>2581</v>
      </c>
    </row>
    <row r="105" spans="1:19" ht="90" x14ac:dyDescent="0.2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90" x14ac:dyDescent="0.2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90" x14ac:dyDescent="0.2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90" x14ac:dyDescent="0.25">
      <c r="A108" s="175" t="s">
        <v>2837</v>
      </c>
      <c r="B108" s="562" t="s">
        <v>3850</v>
      </c>
      <c r="C108" s="217">
        <v>1</v>
      </c>
      <c r="D108" s="174" t="s">
        <v>66</v>
      </c>
      <c r="E108" s="174" t="s">
        <v>67</v>
      </c>
      <c r="F108" s="3" t="str">
        <f>UnitControlCenter!$B$22</f>
        <v>thousand vehicles / year</v>
      </c>
      <c r="G108" s="174" t="s">
        <v>2696</v>
      </c>
      <c r="H108" s="174" t="s">
        <v>2693</v>
      </c>
      <c r="I108" s="174" t="s">
        <v>2694</v>
      </c>
    </row>
    <row r="109" spans="1:19" ht="105" x14ac:dyDescent="0.25">
      <c r="A109" s="175" t="s">
        <v>2837</v>
      </c>
      <c r="B109" s="562" t="s">
        <v>3849</v>
      </c>
      <c r="C109" s="251">
        <v>1</v>
      </c>
      <c r="D109" s="174" t="s">
        <v>66</v>
      </c>
      <c r="E109" s="174" t="s">
        <v>67</v>
      </c>
      <c r="F109" s="3" t="str">
        <f>UnitControlCenter!$B$22</f>
        <v>thousand vehicles / year</v>
      </c>
      <c r="G109" s="174" t="s">
        <v>3851</v>
      </c>
      <c r="H109" s="174" t="s">
        <v>2693</v>
      </c>
      <c r="I109" s="174" t="s">
        <v>2694</v>
      </c>
    </row>
    <row r="110" spans="1:19" ht="30" x14ac:dyDescent="0.2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5" x14ac:dyDescent="0.25">
      <c r="A111" s="175" t="s">
        <v>2837</v>
      </c>
      <c r="B111" s="175" t="s">
        <v>2841</v>
      </c>
      <c r="C111" s="217">
        <v>1</v>
      </c>
      <c r="D111" s="174" t="s">
        <v>66</v>
      </c>
      <c r="E111" s="174" t="s">
        <v>67</v>
      </c>
      <c r="F111" s="3" t="str">
        <f>UnitControlCenter!$B$23</f>
        <v>million vehicles</v>
      </c>
      <c r="G111" s="174" t="s">
        <v>2697</v>
      </c>
      <c r="H111" s="174" t="s">
        <v>2690</v>
      </c>
      <c r="I111" s="174" t="s">
        <v>2691</v>
      </c>
    </row>
    <row r="112" spans="1:19" ht="90" x14ac:dyDescent="0.25">
      <c r="A112" s="175" t="s">
        <v>2837</v>
      </c>
      <c r="B112" s="175" t="s">
        <v>2842</v>
      </c>
      <c r="C112" s="217">
        <v>1</v>
      </c>
      <c r="D112" s="174" t="s">
        <v>66</v>
      </c>
      <c r="E112" s="174" t="s">
        <v>67</v>
      </c>
      <c r="F112" s="3" t="str">
        <f>UnitControlCenter!$B$24</f>
        <v>thousand vehicles</v>
      </c>
      <c r="G112" s="174" t="s">
        <v>2928</v>
      </c>
      <c r="H112" s="174" t="s">
        <v>2693</v>
      </c>
      <c r="I112" s="174" t="s">
        <v>2694</v>
      </c>
    </row>
    <row r="113" spans="1:19" ht="75" x14ac:dyDescent="0.25">
      <c r="A113" s="175" t="s">
        <v>2837</v>
      </c>
      <c r="B113" s="175" t="s">
        <v>3261</v>
      </c>
      <c r="C113" s="217">
        <v>1</v>
      </c>
      <c r="D113" s="174" t="s">
        <v>66</v>
      </c>
      <c r="E113" s="174" t="s">
        <v>67</v>
      </c>
      <c r="F113" s="3" t="str">
        <f>UnitControlCenter!$B$23</f>
        <v>million vehicles</v>
      </c>
      <c r="G113" s="174" t="s">
        <v>2698</v>
      </c>
      <c r="H113" s="174" t="s">
        <v>2690</v>
      </c>
      <c r="I113" s="174" t="s">
        <v>2691</v>
      </c>
    </row>
    <row r="114" spans="1:19" ht="75" x14ac:dyDescent="0.25">
      <c r="A114" s="175" t="s">
        <v>2837</v>
      </c>
      <c r="B114" s="562" t="s">
        <v>3853</v>
      </c>
      <c r="C114" s="217">
        <v>1</v>
      </c>
      <c r="D114" s="174" t="s">
        <v>66</v>
      </c>
      <c r="E114" s="174" t="s">
        <v>67</v>
      </c>
      <c r="F114" s="3" t="str">
        <f>UnitControlCenter!$B$23</f>
        <v>million vehicles</v>
      </c>
      <c r="G114" s="174" t="s">
        <v>2699</v>
      </c>
      <c r="H114" s="174" t="s">
        <v>2693</v>
      </c>
      <c r="I114" s="174" t="s">
        <v>2694</v>
      </c>
    </row>
    <row r="115" spans="1:19" ht="90" x14ac:dyDescent="0.25">
      <c r="A115" s="175" t="s">
        <v>2837</v>
      </c>
      <c r="B115" s="562" t="s">
        <v>3852</v>
      </c>
      <c r="C115" s="251">
        <v>1</v>
      </c>
      <c r="D115" s="174" t="s">
        <v>66</v>
      </c>
      <c r="E115" s="174" t="s">
        <v>67</v>
      </c>
      <c r="F115" s="3" t="str">
        <f>UnitControlCenter!$B$23</f>
        <v>million vehicles</v>
      </c>
      <c r="G115" s="174" t="s">
        <v>3854</v>
      </c>
      <c r="H115" s="174" t="s">
        <v>2693</v>
      </c>
      <c r="I115" s="174" t="s">
        <v>2694</v>
      </c>
    </row>
    <row r="116" spans="1:19" ht="30.75" thickBot="1" x14ac:dyDescent="0.3">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65" x14ac:dyDescent="0.25">
      <c r="A117" s="175" t="s">
        <v>2957</v>
      </c>
      <c r="B117" s="175" t="s">
        <v>2389</v>
      </c>
      <c r="C117" s="217">
        <v>1</v>
      </c>
      <c r="D117" s="174" t="s">
        <v>66</v>
      </c>
      <c r="E117" s="174" t="s">
        <v>67</v>
      </c>
      <c r="F117" s="3" t="str">
        <f>UnitControlCenter!$B$3</f>
        <v>million metric tons / year</v>
      </c>
      <c r="G117" s="569" t="s">
        <v>3923</v>
      </c>
      <c r="H117" s="569" t="s">
        <v>3924</v>
      </c>
      <c r="I117" s="174" t="s">
        <v>3856</v>
      </c>
    </row>
    <row r="118" spans="1:19" ht="105" x14ac:dyDescent="0.25">
      <c r="A118" s="175" t="s">
        <v>2957</v>
      </c>
      <c r="B118" s="175" t="s">
        <v>2390</v>
      </c>
      <c r="C118" s="217">
        <v>1</v>
      </c>
      <c r="D118" s="174" t="s">
        <v>66</v>
      </c>
      <c r="E118" s="174" t="s">
        <v>67</v>
      </c>
      <c r="F118" s="3" t="str">
        <f>UnitControlCenter!$B$25</f>
        <v>quads / year</v>
      </c>
      <c r="G118" s="174" t="s">
        <v>2864</v>
      </c>
      <c r="H118" s="174" t="s">
        <v>2700</v>
      </c>
      <c r="I118" s="174" t="s">
        <v>2701</v>
      </c>
    </row>
    <row r="119" spans="1:19" ht="135" x14ac:dyDescent="0.25">
      <c r="A119" s="175" t="s">
        <v>2957</v>
      </c>
      <c r="B119" s="175" t="s">
        <v>2445</v>
      </c>
      <c r="C119" s="225">
        <v>1</v>
      </c>
      <c r="D119" s="174" t="s">
        <v>66</v>
      </c>
      <c r="E119" s="174" t="s">
        <v>67</v>
      </c>
      <c r="F119" s="5" t="str">
        <f>UnitControlCenter!$B$25</f>
        <v>quads / year</v>
      </c>
      <c r="G119" s="174" t="s">
        <v>3857</v>
      </c>
      <c r="H119" s="174" t="s">
        <v>3855</v>
      </c>
      <c r="I119" s="174" t="s">
        <v>3856</v>
      </c>
    </row>
    <row r="120" spans="1:19" ht="30" x14ac:dyDescent="0.25">
      <c r="A120" s="175" t="s">
        <v>2957</v>
      </c>
      <c r="B120" s="175" t="s">
        <v>3433</v>
      </c>
      <c r="C120" s="225">
        <v>1</v>
      </c>
      <c r="D120" s="174" t="s">
        <v>64</v>
      </c>
      <c r="E120" s="174" t="s">
        <v>65</v>
      </c>
      <c r="F120" s="5" t="str">
        <f>UnitControlCenter!$B$25</f>
        <v>quads / year</v>
      </c>
      <c r="G120" s="174" t="s">
        <v>3434</v>
      </c>
      <c r="H120" s="174"/>
      <c r="I120" s="174"/>
    </row>
    <row r="121" spans="1:19" ht="45" x14ac:dyDescent="0.2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60.75" thickBot="1" x14ac:dyDescent="0.3">
      <c r="A122" s="209" t="s">
        <v>2957</v>
      </c>
      <c r="B122" s="209" t="s">
        <v>2959</v>
      </c>
      <c r="C122" s="224">
        <v>1</v>
      </c>
      <c r="D122" s="210" t="s">
        <v>66</v>
      </c>
      <c r="E122" s="210" t="s">
        <v>67</v>
      </c>
      <c r="F122" s="213" t="str">
        <f>UnitControlCenter!$B$20</f>
        <v>trillion freight ton-miles / year</v>
      </c>
      <c r="G122" s="210" t="s">
        <v>3858</v>
      </c>
      <c r="H122" s="211" t="s">
        <v>3859</v>
      </c>
      <c r="I122" s="210" t="s">
        <v>3860</v>
      </c>
      <c r="J122" s="211"/>
      <c r="K122" s="211"/>
      <c r="L122" s="211"/>
      <c r="M122" s="211"/>
      <c r="N122" s="211"/>
      <c r="O122" s="211"/>
      <c r="P122" s="211"/>
      <c r="Q122" s="211"/>
      <c r="R122" s="211"/>
      <c r="S122" s="211"/>
    </row>
    <row r="123" spans="1:19" ht="315" x14ac:dyDescent="0.25">
      <c r="A123" s="177" t="s">
        <v>2391</v>
      </c>
      <c r="B123" s="175" t="s">
        <v>2828</v>
      </c>
      <c r="C123" s="217">
        <v>1</v>
      </c>
      <c r="D123" s="174" t="s">
        <v>66</v>
      </c>
      <c r="E123" s="174" t="s">
        <v>67</v>
      </c>
      <c r="F123" s="3" t="str">
        <f>UnitControlCenter!$B$25</f>
        <v>quads / year</v>
      </c>
      <c r="G123" s="174" t="s">
        <v>3190</v>
      </c>
      <c r="H123" s="48" t="s">
        <v>3188</v>
      </c>
      <c r="I123" s="250" t="s">
        <v>3189</v>
      </c>
    </row>
    <row r="124" spans="1:19" ht="120" x14ac:dyDescent="0.2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25">
      <c r="A125" s="47" t="s">
        <v>2391</v>
      </c>
      <c r="B125" s="175" t="s">
        <v>3435</v>
      </c>
      <c r="C125" s="225">
        <v>1</v>
      </c>
      <c r="D125" s="174" t="s">
        <v>64</v>
      </c>
      <c r="E125" s="174" t="s">
        <v>65</v>
      </c>
      <c r="F125" s="5" t="str">
        <f>UnitControlCenter!$B$25</f>
        <v>quads / year</v>
      </c>
      <c r="G125" s="174" t="s">
        <v>3436</v>
      </c>
      <c r="H125" s="216"/>
      <c r="I125" s="174"/>
      <c r="J125" s="216"/>
      <c r="K125" s="216"/>
      <c r="L125" s="216"/>
      <c r="M125" s="216"/>
      <c r="N125" s="216"/>
      <c r="O125" s="216"/>
      <c r="P125" s="216"/>
      <c r="Q125" s="216"/>
      <c r="R125" s="216"/>
      <c r="S125" s="216"/>
    </row>
    <row r="126" spans="1:19" ht="240" x14ac:dyDescent="0.2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90" x14ac:dyDescent="0.2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75" thickBot="1" x14ac:dyDescent="0.3">
      <c r="A128" s="212" t="s">
        <v>2391</v>
      </c>
      <c r="B128" s="209" t="s">
        <v>3437</v>
      </c>
      <c r="C128" s="224">
        <v>1</v>
      </c>
      <c r="D128" s="210" t="s">
        <v>64</v>
      </c>
      <c r="E128" s="210" t="s">
        <v>65</v>
      </c>
      <c r="F128" s="213" t="str">
        <f>UnitControlCenter!$B$25</f>
        <v>quads / year</v>
      </c>
      <c r="G128" s="210" t="s">
        <v>3438</v>
      </c>
      <c r="I128" s="210"/>
    </row>
    <row r="129" spans="1:19" ht="285" x14ac:dyDescent="0.2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5" x14ac:dyDescent="0.2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70" x14ac:dyDescent="0.2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45" x14ac:dyDescent="0.2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30" x14ac:dyDescent="0.2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5.75" thickBot="1" x14ac:dyDescent="0.3">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60" x14ac:dyDescent="0.25">
      <c r="A135" s="177" t="s">
        <v>2392</v>
      </c>
      <c r="B135" s="175" t="s">
        <v>2393</v>
      </c>
      <c r="C135" s="225">
        <v>1</v>
      </c>
      <c r="D135" s="174" t="s">
        <v>66</v>
      </c>
      <c r="E135" s="174" t="s">
        <v>67</v>
      </c>
      <c r="F135" s="3" t="str">
        <f>UnitControlCenter!$B$25</f>
        <v>quads / year</v>
      </c>
      <c r="G135" s="174" t="s">
        <v>2407</v>
      </c>
      <c r="H135" s="48" t="s">
        <v>2408</v>
      </c>
      <c r="I135" s="174" t="s">
        <v>2674</v>
      </c>
    </row>
    <row r="136" spans="1:19" ht="30" x14ac:dyDescent="0.2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90" x14ac:dyDescent="0.2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75" thickBot="1" x14ac:dyDescent="0.3">
      <c r="A138" s="212" t="s">
        <v>2392</v>
      </c>
      <c r="B138" s="209" t="s">
        <v>2652</v>
      </c>
      <c r="C138" s="224">
        <v>1</v>
      </c>
      <c r="D138" s="210" t="s">
        <v>64</v>
      </c>
      <c r="E138" s="210" t="s">
        <v>65</v>
      </c>
      <c r="F138" s="213" t="str">
        <f>UnitControlCenter!$B$25</f>
        <v>quads / year</v>
      </c>
      <c r="G138" s="210" t="s">
        <v>3439</v>
      </c>
      <c r="I138" s="210"/>
    </row>
    <row r="139" spans="1:19" ht="105" x14ac:dyDescent="0.25">
      <c r="A139" s="175" t="s">
        <v>2465</v>
      </c>
      <c r="B139" s="175" t="s">
        <v>2466</v>
      </c>
      <c r="C139" s="225">
        <v>1</v>
      </c>
      <c r="D139" s="174" t="s">
        <v>66</v>
      </c>
      <c r="E139" s="174" t="s">
        <v>67</v>
      </c>
      <c r="F139" s="3" t="str">
        <f>UnitControlCenter!$B$25</f>
        <v>quads / year</v>
      </c>
      <c r="G139" s="174" t="s">
        <v>2730</v>
      </c>
      <c r="H139" s="174" t="s">
        <v>2731</v>
      </c>
      <c r="I139" s="174" t="s">
        <v>2732</v>
      </c>
    </row>
    <row r="140" spans="1:19" ht="75" x14ac:dyDescent="0.25">
      <c r="A140" s="175" t="s">
        <v>2465</v>
      </c>
      <c r="B140" s="175" t="s">
        <v>2467</v>
      </c>
      <c r="C140" s="225">
        <v>1</v>
      </c>
      <c r="D140" s="174" t="s">
        <v>66</v>
      </c>
      <c r="E140" s="174" t="s">
        <v>67</v>
      </c>
      <c r="F140" s="3" t="str">
        <f>UnitControlCenter!$B$25</f>
        <v>quads / year</v>
      </c>
      <c r="G140" s="174" t="s">
        <v>3430</v>
      </c>
      <c r="H140" s="174" t="s">
        <v>3431</v>
      </c>
      <c r="I140" s="174" t="s">
        <v>3432</v>
      </c>
    </row>
    <row r="141" spans="1:19" x14ac:dyDescent="0.25">
      <c r="A141" s="175" t="s">
        <v>2465</v>
      </c>
      <c r="B141" s="175" t="s">
        <v>2973</v>
      </c>
      <c r="C141" s="225">
        <v>0</v>
      </c>
      <c r="D141" s="174" t="s">
        <v>64</v>
      </c>
      <c r="E141" s="174" t="s">
        <v>65</v>
      </c>
      <c r="F141" s="1" t="str">
        <f>UnitControlCenter!$B$26</f>
        <v>thousand BTU / 2021 dollar</v>
      </c>
      <c r="G141" s="174" t="s">
        <v>2923</v>
      </c>
      <c r="H141" s="174"/>
      <c r="I141" s="174"/>
    </row>
    <row r="142" spans="1:19" x14ac:dyDescent="0.25">
      <c r="A142" s="175" t="s">
        <v>2465</v>
      </c>
      <c r="B142" s="175" t="s">
        <v>2468</v>
      </c>
      <c r="C142" s="225">
        <v>1</v>
      </c>
      <c r="D142" s="174" t="s">
        <v>64</v>
      </c>
      <c r="E142" s="174" t="s">
        <v>65</v>
      </c>
      <c r="F142" s="3" t="str">
        <f>UnitControlCenter!$B$15</f>
        <v>terawatt-hours (TWh) / year</v>
      </c>
      <c r="G142" s="174" t="s">
        <v>2349</v>
      </c>
      <c r="I142" s="174"/>
    </row>
    <row r="143" spans="1:19" x14ac:dyDescent="0.25">
      <c r="A143" s="175" t="s">
        <v>2465</v>
      </c>
      <c r="B143" s="175" t="s">
        <v>2469</v>
      </c>
      <c r="C143" s="225">
        <v>1</v>
      </c>
      <c r="D143" s="174" t="s">
        <v>64</v>
      </c>
      <c r="E143" s="174" t="s">
        <v>65</v>
      </c>
      <c r="F143" s="3" t="str">
        <f>UnitControlCenter!$B$27</f>
        <v>millions of short tons / year</v>
      </c>
      <c r="G143" s="174" t="s">
        <v>2348</v>
      </c>
      <c r="I143" s="174"/>
    </row>
    <row r="144" spans="1:19" x14ac:dyDescent="0.25">
      <c r="A144" s="175" t="s">
        <v>2465</v>
      </c>
      <c r="B144" s="175" t="s">
        <v>2470</v>
      </c>
      <c r="C144" s="225">
        <v>1</v>
      </c>
      <c r="D144" s="174" t="s">
        <v>64</v>
      </c>
      <c r="E144" s="174" t="s">
        <v>65</v>
      </c>
      <c r="F144" s="3" t="str">
        <f>UnitControlCenter!$B$27</f>
        <v>millions of short tons / year</v>
      </c>
      <c r="G144" s="174" t="s">
        <v>2347</v>
      </c>
      <c r="I144" s="174"/>
    </row>
    <row r="145" spans="1:19" x14ac:dyDescent="0.25">
      <c r="A145" s="175" t="s">
        <v>2465</v>
      </c>
      <c r="B145" s="175" t="s">
        <v>2471</v>
      </c>
      <c r="C145" s="225">
        <v>1</v>
      </c>
      <c r="D145" s="174" t="s">
        <v>64</v>
      </c>
      <c r="E145" s="174" t="s">
        <v>65</v>
      </c>
      <c r="F145" s="3" t="str">
        <f>UnitControlCenter!$B$28</f>
        <v>trillion cubic feet / year</v>
      </c>
      <c r="G145" s="174" t="s">
        <v>2346</v>
      </c>
      <c r="I145" s="174"/>
    </row>
    <row r="146" spans="1:19" ht="30" x14ac:dyDescent="0.25">
      <c r="A146" s="175" t="s">
        <v>2465</v>
      </c>
      <c r="B146" s="175" t="s">
        <v>2472</v>
      </c>
      <c r="C146" s="225">
        <v>1</v>
      </c>
      <c r="D146" s="174" t="s">
        <v>64</v>
      </c>
      <c r="E146" s="174" t="s">
        <v>65</v>
      </c>
      <c r="F146" s="3" t="str">
        <f>UnitControlCenter!$B$29</f>
        <v>million barrels of oil / year</v>
      </c>
      <c r="G146" s="174" t="s">
        <v>2345</v>
      </c>
      <c r="I146" s="174"/>
    </row>
    <row r="147" spans="1:19" x14ac:dyDescent="0.25">
      <c r="A147" s="175" t="s">
        <v>2465</v>
      </c>
      <c r="B147" s="175" t="s">
        <v>2473</v>
      </c>
      <c r="C147" s="225">
        <v>1</v>
      </c>
      <c r="D147" s="174" t="s">
        <v>64</v>
      </c>
      <c r="E147" s="174" t="s">
        <v>65</v>
      </c>
      <c r="F147" s="3" t="str">
        <f>UnitControlCenter!$B$29</f>
        <v>million barrels of oil / year</v>
      </c>
      <c r="G147" s="174" t="s">
        <v>2413</v>
      </c>
      <c r="I147" s="174"/>
    </row>
    <row r="148" spans="1:19" x14ac:dyDescent="0.25">
      <c r="A148" s="175" t="s">
        <v>2465</v>
      </c>
      <c r="B148" s="175" t="s">
        <v>2474</v>
      </c>
      <c r="C148" s="225">
        <v>1</v>
      </c>
      <c r="D148" s="174" t="s">
        <v>64</v>
      </c>
      <c r="E148" s="174" t="s">
        <v>65</v>
      </c>
      <c r="F148" s="3" t="str">
        <f>UnitControlCenter!$B$27</f>
        <v>millions of short tons / year</v>
      </c>
      <c r="G148" s="174" t="s">
        <v>2414</v>
      </c>
      <c r="I148" s="174"/>
    </row>
    <row r="149" spans="1:19" ht="30" x14ac:dyDescent="0.25">
      <c r="A149" s="175" t="s">
        <v>2465</v>
      </c>
      <c r="B149" s="175" t="s">
        <v>2713</v>
      </c>
      <c r="C149" s="225">
        <v>1</v>
      </c>
      <c r="D149" s="174" t="s">
        <v>64</v>
      </c>
      <c r="E149" s="174" t="s">
        <v>65</v>
      </c>
      <c r="F149" s="3" t="str">
        <f>UnitControlCenter!$B$30</f>
        <v>million gallons / year</v>
      </c>
      <c r="G149" s="174" t="s">
        <v>2717</v>
      </c>
      <c r="I149" s="174"/>
    </row>
    <row r="150" spans="1:19" ht="30" x14ac:dyDescent="0.25">
      <c r="A150" s="175" t="s">
        <v>2465</v>
      </c>
      <c r="B150" s="175" t="s">
        <v>2714</v>
      </c>
      <c r="C150" s="225">
        <v>1</v>
      </c>
      <c r="D150" s="174" t="s">
        <v>64</v>
      </c>
      <c r="E150" s="174" t="s">
        <v>65</v>
      </c>
      <c r="F150" s="3" t="str">
        <f>UnitControlCenter!$B$27</f>
        <v>millions of short tons / year</v>
      </c>
      <c r="G150" s="174" t="s">
        <v>2718</v>
      </c>
      <c r="I150" s="174"/>
    </row>
    <row r="151" spans="1:19" ht="15.75" thickBot="1" x14ac:dyDescent="0.3">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60" x14ac:dyDescent="0.25">
      <c r="A152" s="175" t="s">
        <v>2849</v>
      </c>
      <c r="B152" s="175" t="s">
        <v>2725</v>
      </c>
      <c r="C152" s="225">
        <v>1</v>
      </c>
      <c r="D152" s="174" t="s">
        <v>66</v>
      </c>
      <c r="E152" s="174" t="s">
        <v>67</v>
      </c>
      <c r="F152" s="3" t="str">
        <f>UnitControlCenter!$B$31</f>
        <v>trillion BTU / year</v>
      </c>
      <c r="G152" s="174" t="s">
        <v>2733</v>
      </c>
      <c r="H152" s="48" t="s">
        <v>2734</v>
      </c>
      <c r="I152" s="174" t="s">
        <v>2735</v>
      </c>
    </row>
    <row r="153" spans="1:19" ht="60" x14ac:dyDescent="0.25">
      <c r="A153" s="175" t="s">
        <v>2849</v>
      </c>
      <c r="B153" s="175" t="s">
        <v>2475</v>
      </c>
      <c r="C153" s="225">
        <v>1</v>
      </c>
      <c r="D153" s="174" t="s">
        <v>66</v>
      </c>
      <c r="E153" s="174" t="s">
        <v>65</v>
      </c>
      <c r="F153" s="3" t="str">
        <f>UnitControlCenter!$B$31</f>
        <v>trillion BTU / year</v>
      </c>
      <c r="G153" s="174" t="s">
        <v>2736</v>
      </c>
      <c r="H153" s="48" t="s">
        <v>2734</v>
      </c>
      <c r="I153" s="174" t="s">
        <v>2735</v>
      </c>
    </row>
    <row r="154" spans="1:19" ht="60" x14ac:dyDescent="0.2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5" x14ac:dyDescent="0.2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60" x14ac:dyDescent="0.2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60" x14ac:dyDescent="0.2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60" x14ac:dyDescent="0.25">
      <c r="A158" s="175" t="s">
        <v>2849</v>
      </c>
      <c r="B158" s="175" t="s">
        <v>2727</v>
      </c>
      <c r="C158" s="225">
        <v>1</v>
      </c>
      <c r="D158" s="174" t="s">
        <v>66</v>
      </c>
      <c r="E158" s="174" t="s">
        <v>67</v>
      </c>
      <c r="F158" s="3" t="str">
        <f>UnitControlCenter!$B$31</f>
        <v>trillion BTU / year</v>
      </c>
      <c r="G158" s="174" t="s">
        <v>2818</v>
      </c>
      <c r="H158" s="48" t="s">
        <v>2813</v>
      </c>
      <c r="I158" s="174" t="s">
        <v>2814</v>
      </c>
    </row>
    <row r="159" spans="1:19" ht="75" x14ac:dyDescent="0.25">
      <c r="A159" s="175" t="s">
        <v>2849</v>
      </c>
      <c r="B159" s="175" t="s">
        <v>2476</v>
      </c>
      <c r="C159" s="225">
        <v>1</v>
      </c>
      <c r="D159" s="174" t="s">
        <v>66</v>
      </c>
      <c r="E159" s="174" t="s">
        <v>65</v>
      </c>
      <c r="F159" s="3" t="str">
        <f>UnitControlCenter!$B$31</f>
        <v>trillion BTU / year</v>
      </c>
      <c r="G159" s="174" t="s">
        <v>2819</v>
      </c>
      <c r="H159" s="48" t="s">
        <v>2813</v>
      </c>
      <c r="I159" s="174" t="s">
        <v>2815</v>
      </c>
    </row>
    <row r="160" spans="1:19" ht="75" x14ac:dyDescent="0.2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90" x14ac:dyDescent="0.2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5" x14ac:dyDescent="0.25">
      <c r="A162" s="175" t="s">
        <v>2849</v>
      </c>
      <c r="B162" s="175" t="s">
        <v>2850</v>
      </c>
      <c r="C162" s="225">
        <v>1</v>
      </c>
      <c r="D162" s="174" t="s">
        <v>66</v>
      </c>
      <c r="E162" s="174" t="s">
        <v>67</v>
      </c>
      <c r="F162" s="3" t="str">
        <f>UnitControlCenter!$B$25</f>
        <v>quads / year</v>
      </c>
      <c r="G162" s="174" t="s">
        <v>2852</v>
      </c>
      <c r="H162" s="48" t="s">
        <v>2854</v>
      </c>
      <c r="I162" s="174" t="s">
        <v>2855</v>
      </c>
    </row>
    <row r="163" spans="1:19" ht="120.75" thickBot="1" x14ac:dyDescent="0.3">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5" x14ac:dyDescent="0.25">
      <c r="A164" s="177" t="s">
        <v>2396</v>
      </c>
      <c r="B164" s="175" t="s">
        <v>94</v>
      </c>
      <c r="C164" s="225">
        <v>1</v>
      </c>
      <c r="D164" s="174" t="s">
        <v>66</v>
      </c>
      <c r="E164" s="174" t="s">
        <v>2403</v>
      </c>
      <c r="F164" s="3" t="str">
        <f>UnitControlCenter!$B$17</f>
        <v>2021 dollars / megawatt-hour (MWh)</v>
      </c>
      <c r="G164" s="174" t="s">
        <v>3474</v>
      </c>
      <c r="H164" s="48" t="s">
        <v>3473</v>
      </c>
      <c r="I164" s="174" t="s">
        <v>2739</v>
      </c>
    </row>
    <row r="165" spans="1:19" ht="45" x14ac:dyDescent="0.2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2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90" x14ac:dyDescent="0.25">
      <c r="A167" s="177" t="s">
        <v>2396</v>
      </c>
      <c r="B167" s="175" t="s">
        <v>88</v>
      </c>
      <c r="C167" s="225">
        <v>1</v>
      </c>
      <c r="D167" s="174" t="s">
        <v>66</v>
      </c>
      <c r="E167" s="174" t="s">
        <v>2403</v>
      </c>
      <c r="F167" s="3" t="str">
        <f>UnitControlCenter!$B$33</f>
        <v>2021 dollars / thousand cubic feet</v>
      </c>
      <c r="G167" s="174" t="s">
        <v>3476</v>
      </c>
      <c r="H167" s="48" t="s">
        <v>3475</v>
      </c>
      <c r="I167" s="174" t="s">
        <v>2741</v>
      </c>
    </row>
    <row r="168" spans="1:19" x14ac:dyDescent="0.25">
      <c r="A168" s="177" t="s">
        <v>2396</v>
      </c>
      <c r="B168" s="175" t="s">
        <v>96</v>
      </c>
      <c r="C168" s="225">
        <v>1</v>
      </c>
      <c r="D168" s="174" t="s">
        <v>66</v>
      </c>
      <c r="E168" s="174" t="s">
        <v>2403</v>
      </c>
      <c r="F168" s="3" t="str">
        <f>UnitControlCenter!$B$34</f>
        <v>2021 dollars / gallon</v>
      </c>
      <c r="G168" s="174" t="s">
        <v>2418</v>
      </c>
      <c r="H168" s="48" t="s">
        <v>358</v>
      </c>
      <c r="I168" s="46">
        <v>969696</v>
      </c>
    </row>
    <row r="169" spans="1:19" ht="90" x14ac:dyDescent="0.25">
      <c r="A169" s="177" t="s">
        <v>2396</v>
      </c>
      <c r="B169" s="175" t="s">
        <v>97</v>
      </c>
      <c r="C169" s="225">
        <v>1</v>
      </c>
      <c r="D169" s="174" t="s">
        <v>66</v>
      </c>
      <c r="E169" s="174" t="s">
        <v>2403</v>
      </c>
      <c r="F169" s="3" t="str">
        <f>UnitControlCenter!$B$34</f>
        <v>2021 dollars / gallon</v>
      </c>
      <c r="G169" s="174" t="s">
        <v>2742</v>
      </c>
      <c r="H169" s="48" t="s">
        <v>2740</v>
      </c>
      <c r="I169" s="174" t="s">
        <v>2741</v>
      </c>
    </row>
    <row r="170" spans="1:19" ht="60" x14ac:dyDescent="0.2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60" x14ac:dyDescent="0.2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60" x14ac:dyDescent="0.2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30.75" thickBot="1" x14ac:dyDescent="0.3">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25">
      <c r="A174" s="177" t="s">
        <v>2397</v>
      </c>
      <c r="B174" s="175" t="s">
        <v>2398</v>
      </c>
      <c r="C174" s="225">
        <v>1</v>
      </c>
      <c r="D174" s="174" t="s">
        <v>64</v>
      </c>
      <c r="E174" s="174" t="s">
        <v>65</v>
      </c>
      <c r="F174" s="3" t="str">
        <f>UnitControlCenter!$B$37</f>
        <v>2021 dollars / kilowatt-hour (kWh)</v>
      </c>
      <c r="G174" s="174" t="s">
        <v>2419</v>
      </c>
      <c r="I174" s="174"/>
    </row>
    <row r="175" spans="1:19" ht="30" x14ac:dyDescent="0.2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ht="30" x14ac:dyDescent="0.25">
      <c r="A176" s="177" t="s">
        <v>2397</v>
      </c>
      <c r="B176" s="175" t="s">
        <v>2400</v>
      </c>
      <c r="C176" s="225">
        <v>1</v>
      </c>
      <c r="D176" s="174" t="s">
        <v>64</v>
      </c>
      <c r="E176" s="174" t="s">
        <v>65</v>
      </c>
      <c r="F176" s="3" t="str">
        <f>UnitControlCenter!$B$39</f>
        <v>million 2021 dollars / megawatt (MW)</v>
      </c>
      <c r="G176" s="174" t="s">
        <v>2420</v>
      </c>
      <c r="I176" s="174"/>
    </row>
    <row r="177" spans="1:19" ht="30" x14ac:dyDescent="0.25">
      <c r="A177" s="177" t="s">
        <v>2397</v>
      </c>
      <c r="B177" s="175" t="s">
        <v>2401</v>
      </c>
      <c r="C177" s="225">
        <v>1</v>
      </c>
      <c r="D177" s="174" t="s">
        <v>64</v>
      </c>
      <c r="E177" s="174" t="s">
        <v>65</v>
      </c>
      <c r="F177" s="3" t="str">
        <f>UnitControlCenter!$B$39</f>
        <v>million 2021 dollars / megawatt (MW)</v>
      </c>
      <c r="G177" s="174" t="s">
        <v>2421</v>
      </c>
      <c r="I177" s="174"/>
    </row>
    <row r="178" spans="1:19" ht="30" x14ac:dyDescent="0.25">
      <c r="A178" s="177" t="s">
        <v>2397</v>
      </c>
      <c r="B178" s="175" t="s">
        <v>2402</v>
      </c>
      <c r="C178" s="225">
        <v>1</v>
      </c>
      <c r="D178" s="174" t="s">
        <v>64</v>
      </c>
      <c r="E178" s="174" t="s">
        <v>65</v>
      </c>
      <c r="F178" s="3" t="str">
        <f>UnitControlCenter!$B$39</f>
        <v>million 2021 dollars / megawatt (MW)</v>
      </c>
      <c r="G178" s="174" t="s">
        <v>2422</v>
      </c>
      <c r="I178" s="174"/>
    </row>
    <row r="179" spans="1:19" ht="30.75" thickBot="1" x14ac:dyDescent="0.3">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5"/>
    <col min="4" max="4" width="46" customWidth="1"/>
  </cols>
  <sheetData>
    <row r="1" spans="1:4" x14ac:dyDescent="0.25">
      <c r="A1" s="166" t="s">
        <v>2621</v>
      </c>
      <c r="B1" s="183"/>
      <c r="C1" s="164"/>
      <c r="D1" s="164"/>
    </row>
    <row r="2" spans="1:4" x14ac:dyDescent="0.25">
      <c r="A2" s="182" t="s">
        <v>2585</v>
      </c>
      <c r="B2" s="184" t="s">
        <v>2586</v>
      </c>
      <c r="C2" s="182" t="s">
        <v>2587</v>
      </c>
      <c r="D2" s="182" t="s">
        <v>2588</v>
      </c>
    </row>
    <row r="3" spans="1:4" x14ac:dyDescent="0.25">
      <c r="A3" s="173" t="s">
        <v>2595</v>
      </c>
      <c r="B3" s="185" t="s">
        <v>2606</v>
      </c>
      <c r="C3" s="191"/>
      <c r="D3" t="s">
        <v>461</v>
      </c>
    </row>
    <row r="4" spans="1:4" x14ac:dyDescent="0.25">
      <c r="A4" s="173" t="s">
        <v>2603</v>
      </c>
      <c r="B4" s="186" t="s">
        <v>2604</v>
      </c>
      <c r="C4" s="190"/>
      <c r="D4" t="s">
        <v>93</v>
      </c>
    </row>
    <row r="5" spans="1:4" x14ac:dyDescent="0.25">
      <c r="A5" t="s">
        <v>2632</v>
      </c>
      <c r="B5" s="185" t="s">
        <v>2626</v>
      </c>
      <c r="C5" s="201"/>
      <c r="D5" t="s">
        <v>92</v>
      </c>
    </row>
    <row r="6" spans="1:4" x14ac:dyDescent="0.25">
      <c r="A6" s="173" t="s">
        <v>2610</v>
      </c>
      <c r="B6" s="185" t="s">
        <v>2627</v>
      </c>
      <c r="C6" s="195"/>
      <c r="D6" t="s">
        <v>2622</v>
      </c>
    </row>
    <row r="7" spans="1:4" x14ac:dyDescent="0.25">
      <c r="A7" s="173" t="s">
        <v>2633</v>
      </c>
      <c r="B7" s="185" t="s">
        <v>2417</v>
      </c>
      <c r="C7" s="200"/>
      <c r="D7" t="s">
        <v>2623</v>
      </c>
    </row>
    <row r="8" spans="1:4" x14ac:dyDescent="0.25">
      <c r="A8" t="s">
        <v>2631</v>
      </c>
      <c r="B8" s="185" t="s">
        <v>2628</v>
      </c>
      <c r="C8" s="203"/>
      <c r="D8" t="s">
        <v>476</v>
      </c>
    </row>
    <row r="9" spans="1:4" x14ac:dyDescent="0.25">
      <c r="A9" s="173" t="s">
        <v>2611</v>
      </c>
      <c r="B9" s="185" t="s">
        <v>2607</v>
      </c>
      <c r="C9" s="194"/>
      <c r="D9" t="s">
        <v>479</v>
      </c>
    </row>
    <row r="10" spans="1:4" x14ac:dyDescent="0.25">
      <c r="A10" s="173" t="s">
        <v>2584</v>
      </c>
      <c r="B10" s="187" t="s">
        <v>2591</v>
      </c>
      <c r="C10" s="181"/>
      <c r="D10" t="s">
        <v>90</v>
      </c>
    </row>
    <row r="11" spans="1:4" x14ac:dyDescent="0.25">
      <c r="A11" s="173" t="s">
        <v>2612</v>
      </c>
      <c r="B11" s="185" t="s">
        <v>2608</v>
      </c>
      <c r="C11" s="196"/>
      <c r="D11" t="s">
        <v>89</v>
      </c>
    </row>
    <row r="12" spans="1:4" x14ac:dyDescent="0.25">
      <c r="A12" s="173" t="s">
        <v>2594</v>
      </c>
      <c r="B12" s="186" t="s">
        <v>2599</v>
      </c>
      <c r="C12" s="192"/>
      <c r="D12" t="s">
        <v>2624</v>
      </c>
    </row>
    <row r="13" spans="1:4" x14ac:dyDescent="0.25">
      <c r="A13" t="s">
        <v>2635</v>
      </c>
      <c r="B13" s="185" t="s">
        <v>2629</v>
      </c>
      <c r="C13" s="202"/>
      <c r="D13" t="s">
        <v>2530</v>
      </c>
    </row>
    <row r="14" spans="1:4" x14ac:dyDescent="0.25">
      <c r="A14" s="173" t="s">
        <v>2597</v>
      </c>
      <c r="B14" s="186" t="s">
        <v>2598</v>
      </c>
      <c r="C14" s="180"/>
      <c r="D14" t="s">
        <v>330</v>
      </c>
    </row>
    <row r="15" spans="1:4" s="173" customFormat="1" x14ac:dyDescent="0.25">
      <c r="A15" s="173" t="s">
        <v>2678</v>
      </c>
      <c r="B15" s="186" t="s">
        <v>2680</v>
      </c>
      <c r="C15" s="206"/>
      <c r="D15" s="173" t="s">
        <v>2677</v>
      </c>
    </row>
    <row r="16" spans="1:4" s="173" customFormat="1" x14ac:dyDescent="0.25">
      <c r="A16" s="173" t="s">
        <v>2679</v>
      </c>
      <c r="B16" s="186">
        <v>740000</v>
      </c>
      <c r="C16" s="207"/>
      <c r="D16" s="173" t="s">
        <v>2528</v>
      </c>
    </row>
    <row r="17" spans="1:4" x14ac:dyDescent="0.25">
      <c r="A17" s="173" t="s">
        <v>2613</v>
      </c>
      <c r="B17" s="185" t="s">
        <v>2609</v>
      </c>
      <c r="C17" s="197"/>
      <c r="D17" t="s">
        <v>331</v>
      </c>
    </row>
    <row r="18" spans="1:4" x14ac:dyDescent="0.25">
      <c r="A18" s="173" t="s">
        <v>2596</v>
      </c>
      <c r="B18" s="186" t="s">
        <v>2601</v>
      </c>
      <c r="C18" s="189"/>
      <c r="D18" t="s">
        <v>327</v>
      </c>
    </row>
    <row r="19" spans="1:4" x14ac:dyDescent="0.25">
      <c r="A19" s="179" t="s">
        <v>2620</v>
      </c>
      <c r="B19" s="198" t="s">
        <v>2619</v>
      </c>
      <c r="C19" s="199"/>
      <c r="D19" t="s">
        <v>468</v>
      </c>
    </row>
    <row r="20" spans="1:4" x14ac:dyDescent="0.25">
      <c r="A20" s="173" t="s">
        <v>2590</v>
      </c>
      <c r="B20" s="186" t="s">
        <v>2600</v>
      </c>
      <c r="C20" s="188"/>
      <c r="D20" t="s">
        <v>471</v>
      </c>
    </row>
    <row r="21" spans="1:4" x14ac:dyDescent="0.25">
      <c r="A21" t="s">
        <v>2636</v>
      </c>
      <c r="B21" s="185" t="s">
        <v>2630</v>
      </c>
      <c r="C21" s="204"/>
      <c r="D21" t="s">
        <v>2625</v>
      </c>
    </row>
    <row r="23" spans="1:4" s="173" customFormat="1" x14ac:dyDescent="0.25">
      <c r="A23" s="166" t="s">
        <v>2605</v>
      </c>
      <c r="B23" s="183"/>
      <c r="C23" s="164"/>
      <c r="D23" s="164"/>
    </row>
    <row r="24" spans="1:4" s="182" customFormat="1" x14ac:dyDescent="0.25">
      <c r="A24" s="182" t="s">
        <v>2585</v>
      </c>
      <c r="B24" s="184" t="s">
        <v>2586</v>
      </c>
      <c r="C24" s="182" t="s">
        <v>2587</v>
      </c>
      <c r="D24" s="182" t="s">
        <v>2670</v>
      </c>
    </row>
    <row r="25" spans="1:4" x14ac:dyDescent="0.25">
      <c r="A25" t="s">
        <v>2611</v>
      </c>
      <c r="B25" s="185" t="s">
        <v>2607</v>
      </c>
      <c r="C25" s="194"/>
      <c r="D25" t="s">
        <v>2672</v>
      </c>
    </row>
    <row r="26" spans="1:4" s="173" customFormat="1" x14ac:dyDescent="0.25">
      <c r="A26" s="173" t="s">
        <v>2584</v>
      </c>
      <c r="B26" s="187" t="s">
        <v>2591</v>
      </c>
      <c r="C26" s="181"/>
      <c r="D26" s="173" t="s">
        <v>2671</v>
      </c>
    </row>
    <row r="27" spans="1:4" x14ac:dyDescent="0.25">
      <c r="A27" t="s">
        <v>2596</v>
      </c>
      <c r="B27" s="185" t="s">
        <v>2601</v>
      </c>
      <c r="C27" s="189"/>
      <c r="D27" t="s">
        <v>4</v>
      </c>
    </row>
    <row r="28" spans="1:4" x14ac:dyDescent="0.25">
      <c r="A28" t="s">
        <v>2610</v>
      </c>
      <c r="B28" s="185" t="s">
        <v>2627</v>
      </c>
      <c r="C28" s="195"/>
      <c r="D28" t="s">
        <v>94</v>
      </c>
    </row>
    <row r="29" spans="1:4" x14ac:dyDescent="0.25">
      <c r="A29" t="s">
        <v>2590</v>
      </c>
      <c r="B29" s="185">
        <v>969696</v>
      </c>
      <c r="C29" s="188"/>
      <c r="D29" t="s">
        <v>9</v>
      </c>
    </row>
    <row r="30" spans="1:4" x14ac:dyDescent="0.25">
      <c r="A30" t="s">
        <v>2603</v>
      </c>
      <c r="B30" s="185" t="s">
        <v>2604</v>
      </c>
      <c r="C30" s="190"/>
      <c r="D30" t="s">
        <v>2481</v>
      </c>
    </row>
    <row r="31" spans="1:4" x14ac:dyDescent="0.25">
      <c r="A31" t="s">
        <v>2612</v>
      </c>
      <c r="B31" s="185" t="s">
        <v>2608</v>
      </c>
      <c r="C31" s="196"/>
      <c r="D31" t="s">
        <v>136</v>
      </c>
    </row>
    <row r="32" spans="1:4" s="173" customFormat="1" x14ac:dyDescent="0.25">
      <c r="A32" s="173" t="s">
        <v>2613</v>
      </c>
      <c r="B32" s="185" t="s">
        <v>2609</v>
      </c>
      <c r="C32" s="197"/>
      <c r="D32" s="173" t="s">
        <v>2490</v>
      </c>
    </row>
    <row r="33" spans="1:4" x14ac:dyDescent="0.25">
      <c r="A33" t="s">
        <v>2595</v>
      </c>
      <c r="B33" s="185" t="s">
        <v>2606</v>
      </c>
      <c r="C33" s="193"/>
      <c r="D33" t="s">
        <v>2547</v>
      </c>
    </row>
    <row r="34" spans="1:4" s="173" customFormat="1" x14ac:dyDescent="0.25">
      <c r="A34" s="173" t="s">
        <v>2678</v>
      </c>
      <c r="B34" s="186" t="s">
        <v>2680</v>
      </c>
      <c r="C34" s="206"/>
      <c r="D34" s="173" t="s">
        <v>2893</v>
      </c>
    </row>
    <row r="36" spans="1:4" s="173" customFormat="1" x14ac:dyDescent="0.25">
      <c r="A36" s="166" t="s">
        <v>2614</v>
      </c>
      <c r="B36" s="183"/>
      <c r="C36" s="164"/>
      <c r="D36" s="164"/>
    </row>
    <row r="37" spans="1:4" s="173" customFormat="1" x14ac:dyDescent="0.25">
      <c r="A37" s="182" t="s">
        <v>2585</v>
      </c>
      <c r="B37" s="184" t="s">
        <v>2586</v>
      </c>
      <c r="C37" s="182" t="s">
        <v>2587</v>
      </c>
      <c r="D37" s="182" t="s">
        <v>2588</v>
      </c>
    </row>
    <row r="38" spans="1:4" s="173" customFormat="1" x14ac:dyDescent="0.25">
      <c r="A38" s="173" t="s">
        <v>2596</v>
      </c>
      <c r="B38" s="186" t="s">
        <v>2601</v>
      </c>
      <c r="C38" s="189"/>
      <c r="D38" s="173" t="s">
        <v>2615</v>
      </c>
    </row>
    <row r="39" spans="1:4" s="173" customFormat="1" x14ac:dyDescent="0.25">
      <c r="A39" s="173" t="s">
        <v>2590</v>
      </c>
      <c r="B39" s="185">
        <v>969696</v>
      </c>
      <c r="C39" s="188"/>
      <c r="D39" s="173" t="s">
        <v>2616</v>
      </c>
    </row>
    <row r="40" spans="1:4" s="173" customFormat="1" x14ac:dyDescent="0.25">
      <c r="A40" s="173" t="s">
        <v>2603</v>
      </c>
      <c r="B40" s="185" t="s">
        <v>2604</v>
      </c>
      <c r="C40" s="190"/>
      <c r="D40" s="173" t="s">
        <v>2617</v>
      </c>
    </row>
    <row r="41" spans="1:4" s="173" customFormat="1" x14ac:dyDescent="0.25">
      <c r="A41" s="173" t="s">
        <v>2678</v>
      </c>
      <c r="B41" s="186" t="s">
        <v>2680</v>
      </c>
      <c r="C41" s="206"/>
      <c r="D41" s="173" t="s">
        <v>2894</v>
      </c>
    </row>
    <row r="42" spans="1:4" s="179" customFormat="1" x14ac:dyDescent="0.25">
      <c r="B42" s="198"/>
    </row>
    <row r="43" spans="1:4" s="179" customFormat="1" x14ac:dyDescent="0.25">
      <c r="A43" s="166" t="s">
        <v>2618</v>
      </c>
      <c r="B43" s="183"/>
      <c r="C43" s="164"/>
      <c r="D43" s="164"/>
    </row>
    <row r="44" spans="1:4" s="179" customFormat="1" x14ac:dyDescent="0.25">
      <c r="A44" s="182" t="s">
        <v>2585</v>
      </c>
      <c r="B44" s="184" t="s">
        <v>2586</v>
      </c>
      <c r="C44" s="182" t="s">
        <v>2587</v>
      </c>
      <c r="D44" s="182" t="s">
        <v>2588</v>
      </c>
    </row>
    <row r="45" spans="1:4" s="179" customFormat="1" x14ac:dyDescent="0.25">
      <c r="A45" s="173" t="s">
        <v>2603</v>
      </c>
      <c r="B45" s="185" t="s">
        <v>2604</v>
      </c>
      <c r="C45" s="190"/>
      <c r="D45" s="179" t="s">
        <v>2266</v>
      </c>
    </row>
    <row r="46" spans="1:4" s="179" customFormat="1" x14ac:dyDescent="0.25">
      <c r="A46" s="173" t="s">
        <v>2597</v>
      </c>
      <c r="B46" s="186" t="s">
        <v>2598</v>
      </c>
      <c r="C46" s="180"/>
      <c r="D46" s="179" t="s">
        <v>875</v>
      </c>
    </row>
    <row r="47" spans="1:4" s="179" customFormat="1" x14ac:dyDescent="0.25">
      <c r="A47" s="173" t="s">
        <v>2596</v>
      </c>
      <c r="B47" s="186" t="s">
        <v>2601</v>
      </c>
      <c r="C47" s="189"/>
      <c r="D47" s="179" t="s">
        <v>2264</v>
      </c>
    </row>
    <row r="48" spans="1:4" s="179" customFormat="1" x14ac:dyDescent="0.25">
      <c r="A48" s="173" t="s">
        <v>2590</v>
      </c>
      <c r="B48" s="186" t="s">
        <v>2600</v>
      </c>
      <c r="C48" s="188"/>
      <c r="D48" s="179" t="s">
        <v>2248</v>
      </c>
    </row>
    <row r="49" spans="1:4" s="179" customFormat="1" x14ac:dyDescent="0.25">
      <c r="B49" s="205"/>
    </row>
    <row r="50" spans="1:4" s="179" customFormat="1" x14ac:dyDescent="0.25">
      <c r="A50" s="166" t="s">
        <v>2763</v>
      </c>
      <c r="B50" s="183"/>
      <c r="C50" s="164"/>
      <c r="D50" s="164"/>
    </row>
    <row r="51" spans="1:4" s="179" customFormat="1" x14ac:dyDescent="0.25">
      <c r="A51" s="182" t="s">
        <v>2585</v>
      </c>
      <c r="B51" s="184" t="s">
        <v>2586</v>
      </c>
      <c r="C51" s="182" t="s">
        <v>2587</v>
      </c>
      <c r="D51" s="182" t="s">
        <v>2588</v>
      </c>
    </row>
    <row r="52" spans="1:4" s="179" customFormat="1" x14ac:dyDescent="0.25">
      <c r="A52" s="173" t="s">
        <v>2596</v>
      </c>
      <c r="B52" s="186" t="s">
        <v>2601</v>
      </c>
      <c r="C52" s="189"/>
      <c r="D52" s="179" t="s">
        <v>2648</v>
      </c>
    </row>
    <row r="53" spans="1:4" s="179" customFormat="1" x14ac:dyDescent="0.25">
      <c r="A53" s="173" t="s">
        <v>2611</v>
      </c>
      <c r="B53" s="185" t="s">
        <v>2607</v>
      </c>
      <c r="C53" s="194"/>
      <c r="D53" s="179" t="s">
        <v>2649</v>
      </c>
    </row>
    <row r="54" spans="1:4" s="179" customFormat="1" x14ac:dyDescent="0.25">
      <c r="A54" s="173" t="s">
        <v>2610</v>
      </c>
      <c r="B54" s="185" t="s">
        <v>2627</v>
      </c>
      <c r="C54" s="195"/>
      <c r="D54" s="179" t="s">
        <v>2650</v>
      </c>
    </row>
    <row r="55" spans="1:4" s="179" customFormat="1" x14ac:dyDescent="0.25">
      <c r="A55" s="173" t="s">
        <v>2603</v>
      </c>
      <c r="B55" s="186" t="s">
        <v>2604</v>
      </c>
      <c r="C55" s="190"/>
      <c r="D55" s="179" t="s">
        <v>2651</v>
      </c>
    </row>
    <row r="56" spans="1:4" s="179" customFormat="1" x14ac:dyDescent="0.25">
      <c r="A56" s="173" t="s">
        <v>2597</v>
      </c>
      <c r="B56" s="186" t="s">
        <v>2598</v>
      </c>
      <c r="C56" s="180"/>
      <c r="D56" s="179" t="s">
        <v>2652</v>
      </c>
    </row>
    <row r="57" spans="1:4" s="173" customFormat="1" x14ac:dyDescent="0.25">
      <c r="B57" s="185"/>
      <c r="C57" s="179"/>
    </row>
    <row r="58" spans="1:4" s="173" customFormat="1" x14ac:dyDescent="0.25">
      <c r="A58" s="166" t="s">
        <v>3048</v>
      </c>
      <c r="B58" s="183"/>
      <c r="C58" s="164"/>
      <c r="D58" s="164"/>
    </row>
    <row r="59" spans="1:4" s="173" customFormat="1" x14ac:dyDescent="0.25">
      <c r="A59" s="182" t="s">
        <v>2585</v>
      </c>
      <c r="B59" s="184" t="s">
        <v>2586</v>
      </c>
      <c r="C59" s="182" t="s">
        <v>2587</v>
      </c>
      <c r="D59" s="182" t="s">
        <v>2588</v>
      </c>
    </row>
    <row r="60" spans="1:4" s="173" customFormat="1" x14ac:dyDescent="0.25">
      <c r="A60" s="173" t="s">
        <v>2611</v>
      </c>
      <c r="B60" s="185" t="s">
        <v>2607</v>
      </c>
      <c r="C60" s="194"/>
      <c r="D60" s="173" t="s">
        <v>3037</v>
      </c>
    </row>
    <row r="61" spans="1:4" s="173" customFormat="1" x14ac:dyDescent="0.25">
      <c r="A61" s="173" t="s">
        <v>2596</v>
      </c>
      <c r="B61" s="186" t="s">
        <v>2601</v>
      </c>
      <c r="C61" s="189"/>
      <c r="D61" s="179" t="s">
        <v>3036</v>
      </c>
    </row>
    <row r="62" spans="1:4" s="173" customFormat="1" x14ac:dyDescent="0.25">
      <c r="A62" s="173" t="s">
        <v>2595</v>
      </c>
      <c r="B62" s="185" t="s">
        <v>2606</v>
      </c>
      <c r="C62" s="193"/>
      <c r="D62" s="173" t="s">
        <v>3033</v>
      </c>
    </row>
    <row r="63" spans="1:4" s="173" customFormat="1" x14ac:dyDescent="0.25">
      <c r="A63" s="173" t="s">
        <v>2636</v>
      </c>
      <c r="B63" s="185" t="s">
        <v>2630</v>
      </c>
      <c r="C63" s="204"/>
      <c r="D63" s="173" t="s">
        <v>3034</v>
      </c>
    </row>
    <row r="64" spans="1:4" s="173" customFormat="1" x14ac:dyDescent="0.25">
      <c r="A64" s="173" t="s">
        <v>2613</v>
      </c>
      <c r="B64" s="185" t="s">
        <v>2609</v>
      </c>
      <c r="C64" s="197"/>
      <c r="D64" s="179" t="s">
        <v>3035</v>
      </c>
    </row>
    <row r="65" spans="1:4" s="179" customFormat="1" x14ac:dyDescent="0.25">
      <c r="B65" s="198"/>
    </row>
    <row r="66" spans="1:4" s="179" customFormat="1" x14ac:dyDescent="0.25">
      <c r="A66" s="166" t="s">
        <v>3135</v>
      </c>
      <c r="B66" s="183"/>
      <c r="C66" s="164"/>
      <c r="D66" s="164"/>
    </row>
    <row r="67" spans="1:4" s="179" customFormat="1" x14ac:dyDescent="0.25">
      <c r="A67" s="182" t="s">
        <v>2585</v>
      </c>
      <c r="B67" s="184" t="s">
        <v>2586</v>
      </c>
      <c r="C67" s="182" t="s">
        <v>2587</v>
      </c>
      <c r="D67" s="182" t="s">
        <v>2588</v>
      </c>
    </row>
    <row r="68" spans="1:4" s="179" customFormat="1" x14ac:dyDescent="0.25">
      <c r="A68" s="173" t="s">
        <v>2678</v>
      </c>
      <c r="B68" s="186" t="s">
        <v>2680</v>
      </c>
      <c r="C68" s="206"/>
      <c r="D68" s="173" t="s">
        <v>3055</v>
      </c>
    </row>
    <row r="69" spans="1:4" s="179" customFormat="1" x14ac:dyDescent="0.25">
      <c r="A69" s="173" t="s">
        <v>2611</v>
      </c>
      <c r="B69" s="185" t="s">
        <v>2607</v>
      </c>
      <c r="C69" s="194"/>
      <c r="D69" s="173" t="s">
        <v>3056</v>
      </c>
    </row>
    <row r="70" spans="1:4" s="179" customFormat="1" x14ac:dyDescent="0.25">
      <c r="A70" s="173" t="s">
        <v>2613</v>
      </c>
      <c r="B70" s="185" t="s">
        <v>2609</v>
      </c>
      <c r="C70" s="197"/>
      <c r="D70" s="173" t="s">
        <v>483</v>
      </c>
    </row>
    <row r="71" spans="1:4" s="179" customFormat="1" x14ac:dyDescent="0.25">
      <c r="A71" s="173" t="s">
        <v>2612</v>
      </c>
      <c r="B71" s="185" t="s">
        <v>2608</v>
      </c>
      <c r="C71" s="196"/>
      <c r="D71" s="173" t="s">
        <v>3057</v>
      </c>
    </row>
    <row r="72" spans="1:4" s="179" customFormat="1" x14ac:dyDescent="0.25">
      <c r="A72" s="173" t="s">
        <v>2610</v>
      </c>
      <c r="B72" s="185" t="s">
        <v>2627</v>
      </c>
      <c r="C72" s="195"/>
      <c r="D72" s="173" t="s">
        <v>3058</v>
      </c>
    </row>
    <row r="73" spans="1:4" s="179" customFormat="1" x14ac:dyDescent="0.25">
      <c r="A73" s="173" t="s">
        <v>2590</v>
      </c>
      <c r="B73" s="186" t="s">
        <v>2600</v>
      </c>
      <c r="C73" s="188"/>
      <c r="D73" s="173" t="s">
        <v>278</v>
      </c>
    </row>
    <row r="74" spans="1:4" s="179" customFormat="1" x14ac:dyDescent="0.25">
      <c r="A74" s="173" t="s">
        <v>2596</v>
      </c>
      <c r="B74" s="186" t="s">
        <v>2601</v>
      </c>
      <c r="C74" s="189"/>
      <c r="D74" s="173" t="s">
        <v>3059</v>
      </c>
    </row>
    <row r="75" spans="1:4" s="179" customFormat="1" x14ac:dyDescent="0.25">
      <c r="A75" s="173" t="s">
        <v>2603</v>
      </c>
      <c r="B75" s="186" t="s">
        <v>2604</v>
      </c>
      <c r="C75" s="190"/>
      <c r="D75" s="173" t="s">
        <v>3060</v>
      </c>
    </row>
    <row r="76" spans="1:4" s="179" customFormat="1" x14ac:dyDescent="0.25">
      <c r="A76" s="173" t="s">
        <v>2595</v>
      </c>
      <c r="B76" s="185" t="s">
        <v>2606</v>
      </c>
      <c r="C76" s="193"/>
      <c r="D76" s="173" t="s">
        <v>3061</v>
      </c>
    </row>
    <row r="77" spans="1:4" s="179" customFormat="1" x14ac:dyDescent="0.25">
      <c r="A77" s="173" t="s">
        <v>2597</v>
      </c>
      <c r="B77" s="186" t="s">
        <v>2598</v>
      </c>
      <c r="C77" s="180"/>
      <c r="D77" s="179" t="s">
        <v>2652</v>
      </c>
    </row>
    <row r="78" spans="1:4" s="179" customFormat="1" x14ac:dyDescent="0.25">
      <c r="A78" s="173"/>
      <c r="B78" s="186"/>
    </row>
    <row r="79" spans="1:4" s="179" customFormat="1" x14ac:dyDescent="0.25">
      <c r="A79" s="166" t="s">
        <v>3018</v>
      </c>
      <c r="B79" s="183"/>
      <c r="C79" s="164"/>
      <c r="D79" s="164"/>
    </row>
    <row r="80" spans="1:4" s="179" customFormat="1" x14ac:dyDescent="0.25">
      <c r="A80" s="182" t="s">
        <v>2585</v>
      </c>
      <c r="B80" s="184" t="s">
        <v>2586</v>
      </c>
      <c r="C80" s="182" t="s">
        <v>2587</v>
      </c>
      <c r="D80" s="182" t="s">
        <v>2588</v>
      </c>
    </row>
    <row r="81" spans="1:4" s="179" customFormat="1" x14ac:dyDescent="0.25">
      <c r="A81" s="173" t="s">
        <v>2596</v>
      </c>
      <c r="B81" s="186" t="s">
        <v>2601</v>
      </c>
      <c r="C81" s="189"/>
      <c r="D81" s="179" t="s">
        <v>2964</v>
      </c>
    </row>
    <row r="82" spans="1:4" s="179" customFormat="1" x14ac:dyDescent="0.25">
      <c r="A82" s="173" t="s">
        <v>2611</v>
      </c>
      <c r="B82" s="185" t="s">
        <v>2607</v>
      </c>
      <c r="C82" s="194"/>
      <c r="D82" s="179" t="s">
        <v>2965</v>
      </c>
    </row>
    <row r="83" spans="1:4" s="179" customFormat="1" x14ac:dyDescent="0.25">
      <c r="A83" s="173" t="s">
        <v>2610</v>
      </c>
      <c r="B83" s="185" t="s">
        <v>2627</v>
      </c>
      <c r="C83" s="195"/>
      <c r="D83" s="179" t="s">
        <v>2966</v>
      </c>
    </row>
    <row r="84" spans="1:4" s="179" customFormat="1" x14ac:dyDescent="0.25">
      <c r="A84" s="173" t="s">
        <v>2597</v>
      </c>
      <c r="B84" s="186" t="s">
        <v>2598</v>
      </c>
      <c r="C84" s="180"/>
      <c r="D84" s="179" t="s">
        <v>2652</v>
      </c>
    </row>
    <row r="85" spans="1:4" s="173" customFormat="1" x14ac:dyDescent="0.25">
      <c r="B85" s="185"/>
    </row>
    <row r="86" spans="1:4" s="173" customFormat="1" x14ac:dyDescent="0.25">
      <c r="A86" s="166" t="s">
        <v>3425</v>
      </c>
      <c r="B86" s="183"/>
      <c r="C86" s="164"/>
      <c r="D86" s="164"/>
    </row>
    <row r="87" spans="1:4" s="173" customFormat="1" x14ac:dyDescent="0.25">
      <c r="A87" s="182" t="s">
        <v>2585</v>
      </c>
      <c r="B87" s="184" t="s">
        <v>2586</v>
      </c>
      <c r="C87" s="182" t="s">
        <v>2587</v>
      </c>
      <c r="D87" s="182" t="s">
        <v>2588</v>
      </c>
    </row>
    <row r="88" spans="1:4" s="173" customFormat="1" x14ac:dyDescent="0.25">
      <c r="A88" s="173" t="s">
        <v>2632</v>
      </c>
      <c r="B88" s="185" t="s">
        <v>2626</v>
      </c>
      <c r="C88" s="201"/>
      <c r="D88" s="173" t="s">
        <v>3280</v>
      </c>
    </row>
    <row r="89" spans="1:4" s="173" customFormat="1" x14ac:dyDescent="0.25">
      <c r="A89" s="173" t="s">
        <v>2603</v>
      </c>
      <c r="B89" s="186" t="s">
        <v>2604</v>
      </c>
      <c r="C89" s="190"/>
      <c r="D89" s="173" t="s">
        <v>3281</v>
      </c>
    </row>
    <row r="90" spans="1:4" s="173" customFormat="1" x14ac:dyDescent="0.25">
      <c r="B90" s="185"/>
    </row>
    <row r="91" spans="1:4" s="173" customFormat="1" x14ac:dyDescent="0.25">
      <c r="A91" s="166" t="s">
        <v>3282</v>
      </c>
      <c r="B91" s="183"/>
      <c r="C91" s="164"/>
      <c r="D91" s="164"/>
    </row>
    <row r="92" spans="1:4" s="173" customFormat="1" x14ac:dyDescent="0.25">
      <c r="A92" s="182" t="s">
        <v>2585</v>
      </c>
      <c r="B92" s="184" t="s">
        <v>2586</v>
      </c>
      <c r="C92" s="182" t="s">
        <v>2587</v>
      </c>
      <c r="D92" s="182" t="s">
        <v>2588</v>
      </c>
    </row>
    <row r="93" spans="1:4" s="173" customFormat="1" x14ac:dyDescent="0.25">
      <c r="A93" s="173" t="s">
        <v>2596</v>
      </c>
      <c r="B93" s="186" t="s">
        <v>2601</v>
      </c>
      <c r="C93" s="189"/>
      <c r="D93" s="173" t="s">
        <v>3283</v>
      </c>
    </row>
    <row r="94" spans="1:4" s="173" customFormat="1" x14ac:dyDescent="0.25">
      <c r="A94" s="173" t="s">
        <v>2610</v>
      </c>
      <c r="B94" s="185" t="s">
        <v>2627</v>
      </c>
      <c r="C94" s="195"/>
      <c r="D94" s="173" t="s">
        <v>3284</v>
      </c>
    </row>
    <row r="95" spans="1:4" s="173" customFormat="1" x14ac:dyDescent="0.25">
      <c r="A95" s="173" t="s">
        <v>2603</v>
      </c>
      <c r="B95" s="186" t="s">
        <v>2604</v>
      </c>
      <c r="C95" s="190"/>
      <c r="D95" s="173" t="s">
        <v>3285</v>
      </c>
    </row>
    <row r="96" spans="1:4" s="173" customFormat="1" x14ac:dyDescent="0.25">
      <c r="A96" s="173" t="s">
        <v>2611</v>
      </c>
      <c r="B96" s="185" t="s">
        <v>2607</v>
      </c>
      <c r="C96" s="194"/>
      <c r="D96" s="173" t="s">
        <v>3286</v>
      </c>
    </row>
    <row r="97" spans="1:4" s="173" customFormat="1" x14ac:dyDescent="0.25">
      <c r="B97" s="185"/>
    </row>
    <row r="98" spans="1:4" s="173" customFormat="1" x14ac:dyDescent="0.25">
      <c r="A98" s="166" t="s">
        <v>3287</v>
      </c>
      <c r="B98" s="183"/>
      <c r="C98" s="164"/>
      <c r="D98" s="164"/>
    </row>
    <row r="99" spans="1:4" s="173" customFormat="1" x14ac:dyDescent="0.25">
      <c r="A99" s="182" t="s">
        <v>2585</v>
      </c>
      <c r="B99" s="184" t="s">
        <v>2586</v>
      </c>
      <c r="C99" s="182" t="s">
        <v>2587</v>
      </c>
      <c r="D99" s="182" t="s">
        <v>2588</v>
      </c>
    </row>
    <row r="100" spans="1:4" s="173" customFormat="1" x14ac:dyDescent="0.25">
      <c r="A100" s="173" t="s">
        <v>2636</v>
      </c>
      <c r="B100" s="185" t="s">
        <v>2630</v>
      </c>
      <c r="C100" s="204"/>
      <c r="D100" s="173" t="s">
        <v>3288</v>
      </c>
    </row>
    <row r="101" spans="1:4" s="173" customFormat="1" x14ac:dyDescent="0.25">
      <c r="A101" s="173" t="s">
        <v>2612</v>
      </c>
      <c r="B101" s="185" t="s">
        <v>2608</v>
      </c>
      <c r="C101" s="196"/>
      <c r="D101" s="173" t="s">
        <v>3289</v>
      </c>
    </row>
    <row r="102" spans="1:4" s="173" customFormat="1" x14ac:dyDescent="0.25">
      <c r="B102" s="185"/>
    </row>
    <row r="103" spans="1:4" s="173" customFormat="1" x14ac:dyDescent="0.25">
      <c r="A103" s="166" t="s">
        <v>3290</v>
      </c>
      <c r="B103" s="183"/>
      <c r="C103" s="164"/>
      <c r="D103" s="164"/>
    </row>
    <row r="104" spans="1:4" s="173" customFormat="1" x14ac:dyDescent="0.25">
      <c r="A104" s="182" t="s">
        <v>2585</v>
      </c>
      <c r="B104" s="184" t="s">
        <v>2586</v>
      </c>
      <c r="C104" s="182" t="s">
        <v>2587</v>
      </c>
      <c r="D104" s="182" t="s">
        <v>2588</v>
      </c>
    </row>
    <row r="105" spans="1:4" s="173" customFormat="1" x14ac:dyDescent="0.25">
      <c r="A105" s="173" t="s">
        <v>2632</v>
      </c>
      <c r="B105" s="185" t="s">
        <v>2626</v>
      </c>
      <c r="C105" s="201"/>
      <c r="D105" s="173" t="s">
        <v>3291</v>
      </c>
    </row>
    <row r="106" spans="1:4" s="173" customFormat="1" x14ac:dyDescent="0.25">
      <c r="A106" s="173" t="s">
        <v>2611</v>
      </c>
      <c r="B106" s="185" t="s">
        <v>2607</v>
      </c>
      <c r="C106" s="194"/>
      <c r="D106" s="173" t="s">
        <v>3292</v>
      </c>
    </row>
    <row r="107" spans="1:4" s="173" customFormat="1" x14ac:dyDescent="0.25">
      <c r="A107" s="173" t="s">
        <v>2613</v>
      </c>
      <c r="B107" s="185" t="s">
        <v>2609</v>
      </c>
      <c r="C107" s="197"/>
      <c r="D107" s="173" t="s">
        <v>3293</v>
      </c>
    </row>
    <row r="108" spans="1:4" s="173" customFormat="1" x14ac:dyDescent="0.25">
      <c r="A108" s="173" t="s">
        <v>2603</v>
      </c>
      <c r="B108" s="186" t="s">
        <v>2604</v>
      </c>
      <c r="C108" s="190"/>
      <c r="D108" s="173" t="s">
        <v>3294</v>
      </c>
    </row>
    <row r="109" spans="1:4" s="173" customFormat="1" x14ac:dyDescent="0.25">
      <c r="A109" s="173" t="s">
        <v>2610</v>
      </c>
      <c r="B109" s="185" t="s">
        <v>2627</v>
      </c>
      <c r="C109" s="195"/>
      <c r="D109" s="173" t="s">
        <v>3295</v>
      </c>
    </row>
    <row r="110" spans="1:4" s="173" customFormat="1" x14ac:dyDescent="0.25">
      <c r="A110" s="173" t="s">
        <v>2590</v>
      </c>
      <c r="B110" s="186" t="s">
        <v>2600</v>
      </c>
      <c r="C110" s="188"/>
      <c r="D110" s="173" t="s">
        <v>3296</v>
      </c>
    </row>
    <row r="111" spans="1:4" s="173" customFormat="1" x14ac:dyDescent="0.25">
      <c r="A111" s="173" t="s">
        <v>2596</v>
      </c>
      <c r="B111" s="186" t="s">
        <v>2601</v>
      </c>
      <c r="C111" s="189"/>
      <c r="D111" s="173" t="s">
        <v>3297</v>
      </c>
    </row>
    <row r="112" spans="1:4" s="173" customFormat="1" x14ac:dyDescent="0.25">
      <c r="B112" s="185"/>
    </row>
    <row r="113" spans="1:4" s="173" customFormat="1" x14ac:dyDescent="0.25">
      <c r="A113" s="166" t="s">
        <v>2978</v>
      </c>
      <c r="B113" s="183"/>
      <c r="C113" s="164"/>
      <c r="D113" s="164"/>
    </row>
    <row r="114" spans="1:4" s="173" customFormat="1" x14ac:dyDescent="0.25">
      <c r="A114" s="182" t="s">
        <v>2585</v>
      </c>
      <c r="B114" s="184" t="s">
        <v>2586</v>
      </c>
      <c r="C114" s="182" t="s">
        <v>2587</v>
      </c>
      <c r="D114" s="182" t="s">
        <v>2588</v>
      </c>
    </row>
    <row r="115" spans="1:4" s="173" customFormat="1" x14ac:dyDescent="0.25">
      <c r="A115" s="173" t="s">
        <v>2611</v>
      </c>
      <c r="B115" s="185" t="s">
        <v>2607</v>
      </c>
      <c r="C115" s="194"/>
      <c r="D115" s="179" t="s">
        <v>2979</v>
      </c>
    </row>
    <row r="116" spans="1:4" s="173" customFormat="1" x14ac:dyDescent="0.25">
      <c r="A116" s="173" t="s">
        <v>2603</v>
      </c>
      <c r="B116" s="186" t="s">
        <v>2604</v>
      </c>
      <c r="C116" s="190"/>
      <c r="D116" s="179" t="s">
        <v>2980</v>
      </c>
    </row>
    <row r="117" spans="1:4" s="173" customFormat="1" x14ac:dyDescent="0.25">
      <c r="A117" s="173" t="s">
        <v>2597</v>
      </c>
      <c r="B117" s="186" t="s">
        <v>2598</v>
      </c>
      <c r="C117" s="180"/>
      <c r="D117" s="179" t="s">
        <v>2652</v>
      </c>
    </row>
    <row r="118" spans="1:4" s="173" customFormat="1" x14ac:dyDescent="0.25">
      <c r="B118" s="186"/>
      <c r="C118" s="179"/>
      <c r="D118" s="179"/>
    </row>
    <row r="119" spans="1:4" s="173" customFormat="1" x14ac:dyDescent="0.25">
      <c r="A119" s="166" t="s">
        <v>3019</v>
      </c>
      <c r="B119" s="183"/>
      <c r="C119" s="164"/>
      <c r="D119" s="164"/>
    </row>
    <row r="120" spans="1:4" s="173" customFormat="1" x14ac:dyDescent="0.25">
      <c r="A120" s="182" t="s">
        <v>2585</v>
      </c>
      <c r="B120" s="184" t="s">
        <v>2586</v>
      </c>
      <c r="C120" s="182" t="s">
        <v>2587</v>
      </c>
      <c r="D120" s="182" t="s">
        <v>2588</v>
      </c>
    </row>
    <row r="121" spans="1:4" s="173" customFormat="1" x14ac:dyDescent="0.25">
      <c r="A121" s="173" t="s">
        <v>2596</v>
      </c>
      <c r="B121" s="186" t="s">
        <v>2601</v>
      </c>
      <c r="C121" s="189"/>
      <c r="D121" s="179" t="s">
        <v>3020</v>
      </c>
    </row>
    <row r="122" spans="1:4" s="173" customFormat="1" x14ac:dyDescent="0.25">
      <c r="A122" s="173" t="s">
        <v>2636</v>
      </c>
      <c r="B122" s="185" t="s">
        <v>2630</v>
      </c>
      <c r="C122" s="204"/>
      <c r="D122" s="179" t="s">
        <v>3021</v>
      </c>
    </row>
    <row r="123" spans="1:4" s="173" customFormat="1" x14ac:dyDescent="0.25">
      <c r="A123" s="173" t="s">
        <v>2613</v>
      </c>
      <c r="B123" s="185" t="s">
        <v>2609</v>
      </c>
      <c r="C123" s="197"/>
      <c r="D123" s="179" t="s">
        <v>3022</v>
      </c>
    </row>
    <row r="124" spans="1:4" s="173" customFormat="1" x14ac:dyDescent="0.25">
      <c r="A124" s="173" t="s">
        <v>2597</v>
      </c>
      <c r="B124" s="186" t="s">
        <v>2598</v>
      </c>
      <c r="C124" s="180"/>
      <c r="D124" s="179" t="s">
        <v>2652</v>
      </c>
    </row>
    <row r="125" spans="1:4" s="173" customFormat="1" x14ac:dyDescent="0.25">
      <c r="B125" s="185"/>
    </row>
    <row r="126" spans="1:4" s="173" customFormat="1" x14ac:dyDescent="0.25">
      <c r="A126" s="166" t="s">
        <v>2654</v>
      </c>
      <c r="B126" s="183"/>
      <c r="C126" s="164"/>
      <c r="D126" s="164"/>
    </row>
    <row r="127" spans="1:4" s="173" customFormat="1" x14ac:dyDescent="0.25">
      <c r="A127" s="182" t="s">
        <v>2585</v>
      </c>
      <c r="B127" s="184" t="s">
        <v>2586</v>
      </c>
      <c r="C127" s="182" t="s">
        <v>2587</v>
      </c>
      <c r="D127" s="182" t="s">
        <v>2588</v>
      </c>
    </row>
    <row r="128" spans="1:4" s="173" customFormat="1" x14ac:dyDescent="0.25">
      <c r="A128" s="173" t="s">
        <v>2597</v>
      </c>
      <c r="B128" s="186" t="s">
        <v>2598</v>
      </c>
      <c r="C128" s="180"/>
      <c r="D128" s="173" t="s">
        <v>2655</v>
      </c>
    </row>
    <row r="129" spans="1:4" s="173" customFormat="1" x14ac:dyDescent="0.25">
      <c r="A129" s="173" t="s">
        <v>2611</v>
      </c>
      <c r="B129" s="185" t="s">
        <v>2607</v>
      </c>
      <c r="C129" s="194"/>
      <c r="D129" s="173" t="s">
        <v>2656</v>
      </c>
    </row>
    <row r="130" spans="1:4" s="173" customFormat="1" x14ac:dyDescent="0.25">
      <c r="A130" s="173" t="s">
        <v>2613</v>
      </c>
      <c r="B130" s="185" t="s">
        <v>2609</v>
      </c>
      <c r="C130" s="197"/>
      <c r="D130" s="173" t="s">
        <v>2755</v>
      </c>
    </row>
    <row r="131" spans="1:4" s="173" customFormat="1" x14ac:dyDescent="0.25">
      <c r="A131" s="173" t="s">
        <v>2612</v>
      </c>
      <c r="B131" s="185" t="s">
        <v>2608</v>
      </c>
      <c r="C131" s="196"/>
      <c r="D131" s="173" t="s">
        <v>2657</v>
      </c>
    </row>
    <row r="132" spans="1:4" s="173" customFormat="1" x14ac:dyDescent="0.25">
      <c r="A132" s="173" t="s">
        <v>2610</v>
      </c>
      <c r="B132" s="185" t="s">
        <v>2627</v>
      </c>
      <c r="C132" s="195"/>
      <c r="D132" s="173" t="s">
        <v>2658</v>
      </c>
    </row>
    <row r="133" spans="1:4" s="173" customFormat="1" x14ac:dyDescent="0.25">
      <c r="A133" s="173" t="s">
        <v>2590</v>
      </c>
      <c r="B133" s="186" t="s">
        <v>2600</v>
      </c>
      <c r="C133" s="188"/>
      <c r="D133" s="173" t="s">
        <v>2659</v>
      </c>
    </row>
    <row r="134" spans="1:4" s="173" customFormat="1" x14ac:dyDescent="0.25">
      <c r="A134" s="173" t="s">
        <v>2596</v>
      </c>
      <c r="B134" s="186" t="s">
        <v>2601</v>
      </c>
      <c r="C134" s="189"/>
      <c r="D134" s="173" t="s">
        <v>2660</v>
      </c>
    </row>
    <row r="135" spans="1:4" s="173" customFormat="1" x14ac:dyDescent="0.25">
      <c r="A135" s="173" t="s">
        <v>2603</v>
      </c>
      <c r="B135" s="186" t="s">
        <v>2604</v>
      </c>
      <c r="C135" s="190"/>
      <c r="D135" s="173" t="s">
        <v>2661</v>
      </c>
    </row>
    <row r="136" spans="1:4" s="173" customFormat="1" x14ac:dyDescent="0.25">
      <c r="A136" s="173" t="s">
        <v>2595</v>
      </c>
      <c r="B136" s="185" t="s">
        <v>2606</v>
      </c>
      <c r="C136" s="193"/>
      <c r="D136" s="173" t="s">
        <v>2662</v>
      </c>
    </row>
    <row r="137" spans="1:4" s="173" customFormat="1" x14ac:dyDescent="0.25">
      <c r="B137" s="185"/>
      <c r="C137" s="179"/>
    </row>
    <row r="138" spans="1:4" s="173" customFormat="1" x14ac:dyDescent="0.25">
      <c r="A138" s="166" t="s">
        <v>2653</v>
      </c>
      <c r="B138" s="183"/>
      <c r="C138" s="164"/>
      <c r="D138" s="164"/>
    </row>
    <row r="139" spans="1:4" s="173" customFormat="1" x14ac:dyDescent="0.25">
      <c r="A139" s="182" t="s">
        <v>2585</v>
      </c>
      <c r="B139" s="184" t="s">
        <v>2586</v>
      </c>
      <c r="C139" s="182" t="s">
        <v>2587</v>
      </c>
      <c r="D139" s="182" t="s">
        <v>2588</v>
      </c>
    </row>
    <row r="140" spans="1:4" s="173" customFormat="1" x14ac:dyDescent="0.25">
      <c r="A140" s="173" t="s">
        <v>2603</v>
      </c>
      <c r="B140" s="186" t="s">
        <v>2604</v>
      </c>
      <c r="C140" s="190"/>
      <c r="D140" s="173" t="s">
        <v>2773</v>
      </c>
    </row>
    <row r="141" spans="1:4" s="173" customFormat="1" x14ac:dyDescent="0.25">
      <c r="A141" s="173" t="s">
        <v>2610</v>
      </c>
      <c r="B141" s="185" t="s">
        <v>2627</v>
      </c>
      <c r="C141" s="195"/>
      <c r="D141" s="179" t="s">
        <v>2774</v>
      </c>
    </row>
    <row r="142" spans="1:4" s="173" customFormat="1" x14ac:dyDescent="0.25">
      <c r="A142" s="173" t="s">
        <v>2596</v>
      </c>
      <c r="B142" s="186" t="s">
        <v>2601</v>
      </c>
      <c r="C142" s="189"/>
      <c r="D142" s="173" t="s">
        <v>2764</v>
      </c>
    </row>
    <row r="143" spans="1:4" s="173" customFormat="1" x14ac:dyDescent="0.25">
      <c r="A143" s="173" t="s">
        <v>2611</v>
      </c>
      <c r="B143" s="185" t="s">
        <v>2607</v>
      </c>
      <c r="C143" s="194"/>
      <c r="D143" s="173" t="s">
        <v>2765</v>
      </c>
    </row>
    <row r="144" spans="1:4" s="173" customFormat="1" x14ac:dyDescent="0.25">
      <c r="A144" s="173" t="s">
        <v>2597</v>
      </c>
      <c r="B144" s="186" t="s">
        <v>2598</v>
      </c>
      <c r="C144" s="180"/>
      <c r="D144" s="179" t="s">
        <v>2652</v>
      </c>
    </row>
    <row r="145" spans="1:4" s="173" customFormat="1" x14ac:dyDescent="0.25">
      <c r="B145" s="185"/>
      <c r="C145" s="179"/>
    </row>
    <row r="146" spans="1:4" x14ac:dyDescent="0.25">
      <c r="A146" s="166" t="s">
        <v>2589</v>
      </c>
      <c r="B146" s="183"/>
      <c r="C146" s="164"/>
      <c r="D146" s="164"/>
    </row>
    <row r="147" spans="1:4" x14ac:dyDescent="0.25">
      <c r="A147" s="182" t="s">
        <v>2585</v>
      </c>
      <c r="B147" s="184" t="s">
        <v>2586</v>
      </c>
      <c r="C147" s="182" t="s">
        <v>2587</v>
      </c>
      <c r="D147" s="182" t="s">
        <v>2588</v>
      </c>
    </row>
    <row r="148" spans="1:4" x14ac:dyDescent="0.25">
      <c r="A148" s="173" t="s">
        <v>2610</v>
      </c>
      <c r="B148" s="185" t="s">
        <v>2627</v>
      </c>
      <c r="C148" s="195"/>
      <c r="D148" t="s">
        <v>2274</v>
      </c>
    </row>
    <row r="149" spans="1:4" x14ac:dyDescent="0.25">
      <c r="A149" t="s">
        <v>2590</v>
      </c>
      <c r="B149" s="186" t="s">
        <v>2600</v>
      </c>
      <c r="C149" s="188"/>
      <c r="D149" t="s">
        <v>2276</v>
      </c>
    </row>
    <row r="150" spans="1:4" x14ac:dyDescent="0.25">
      <c r="A150" t="s">
        <v>2596</v>
      </c>
      <c r="B150" s="186" t="s">
        <v>2601</v>
      </c>
      <c r="C150" s="189"/>
      <c r="D150" t="s">
        <v>2275</v>
      </c>
    </row>
    <row r="151" spans="1:4" x14ac:dyDescent="0.25">
      <c r="A151" t="s">
        <v>2595</v>
      </c>
      <c r="B151" s="185" t="s">
        <v>2606</v>
      </c>
      <c r="C151" s="191"/>
      <c r="D151" t="s">
        <v>2592</v>
      </c>
    </row>
    <row r="152" spans="1:4" x14ac:dyDescent="0.25">
      <c r="A152" s="173" t="s">
        <v>2611</v>
      </c>
      <c r="B152" s="185" t="s">
        <v>2607</v>
      </c>
      <c r="C152" s="194"/>
      <c r="D152" t="s">
        <v>2593</v>
      </c>
    </row>
    <row r="153" spans="1:4" x14ac:dyDescent="0.25">
      <c r="A153" t="s">
        <v>2597</v>
      </c>
      <c r="B153" s="186" t="s">
        <v>2598</v>
      </c>
      <c r="C153" s="180"/>
      <c r="D153" t="s">
        <v>2277</v>
      </c>
    </row>
    <row r="154" spans="1:4" x14ac:dyDescent="0.25">
      <c r="A154" t="s">
        <v>2603</v>
      </c>
      <c r="B154" s="186" t="s">
        <v>2604</v>
      </c>
      <c r="C154" s="190"/>
      <c r="D154" t="s">
        <v>2602</v>
      </c>
    </row>
    <row r="156" spans="1:4" x14ac:dyDescent="0.25">
      <c r="A156" s="166" t="s">
        <v>2637</v>
      </c>
      <c r="B156" s="183"/>
      <c r="C156" s="164"/>
      <c r="D156" s="164"/>
    </row>
    <row r="157" spans="1:4" x14ac:dyDescent="0.25">
      <c r="A157" s="182" t="s">
        <v>2585</v>
      </c>
      <c r="B157" s="184" t="s">
        <v>2586</v>
      </c>
      <c r="C157" s="182" t="s">
        <v>2587</v>
      </c>
      <c r="D157" s="182" t="s">
        <v>2588</v>
      </c>
    </row>
    <row r="158" spans="1:4" x14ac:dyDescent="0.25">
      <c r="A158" s="173" t="s">
        <v>2596</v>
      </c>
      <c r="B158" s="186" t="s">
        <v>2601</v>
      </c>
      <c r="C158" s="189"/>
      <c r="D158" t="s">
        <v>148</v>
      </c>
    </row>
    <row r="159" spans="1:4" x14ac:dyDescent="0.25">
      <c r="A159" s="173" t="s">
        <v>2584</v>
      </c>
      <c r="B159" s="187" t="s">
        <v>2591</v>
      </c>
      <c r="C159" s="181"/>
      <c r="D159" t="s">
        <v>2639</v>
      </c>
    </row>
    <row r="160" spans="1:4" x14ac:dyDescent="0.25">
      <c r="A160" s="173" t="s">
        <v>2636</v>
      </c>
      <c r="B160" s="185" t="s">
        <v>2630</v>
      </c>
      <c r="C160" s="204"/>
      <c r="D160" t="s">
        <v>2646</v>
      </c>
    </row>
    <row r="161" spans="1:4" x14ac:dyDescent="0.25">
      <c r="A161" s="173" t="s">
        <v>2603</v>
      </c>
      <c r="B161" s="186" t="s">
        <v>2604</v>
      </c>
      <c r="C161" s="190"/>
      <c r="D161" t="s">
        <v>2640</v>
      </c>
    </row>
    <row r="162" spans="1:4" x14ac:dyDescent="0.25">
      <c r="A162" s="173" t="s">
        <v>2612</v>
      </c>
      <c r="B162" s="185" t="s">
        <v>2608</v>
      </c>
      <c r="C162" s="196"/>
      <c r="D162" t="s">
        <v>2641</v>
      </c>
    </row>
    <row r="163" spans="1:4" x14ac:dyDescent="0.25">
      <c r="A163" s="173" t="s">
        <v>2611</v>
      </c>
      <c r="B163" s="185" t="s">
        <v>2607</v>
      </c>
      <c r="C163" s="194"/>
      <c r="D163" t="s">
        <v>2642</v>
      </c>
    </row>
    <row r="164" spans="1:4" x14ac:dyDescent="0.25">
      <c r="A164" s="173" t="s">
        <v>2631</v>
      </c>
      <c r="B164" s="185" t="s">
        <v>2628</v>
      </c>
      <c r="C164" s="203"/>
      <c r="D164" t="s">
        <v>2643</v>
      </c>
    </row>
    <row r="165" spans="1:4" x14ac:dyDescent="0.25">
      <c r="A165" s="173" t="s">
        <v>2597</v>
      </c>
      <c r="B165" s="186" t="s">
        <v>2598</v>
      </c>
      <c r="C165" s="180"/>
      <c r="D165" t="s">
        <v>2647</v>
      </c>
    </row>
    <row r="166" spans="1:4" x14ac:dyDescent="0.25">
      <c r="A166" s="173" t="s">
        <v>2610</v>
      </c>
      <c r="B166" s="185" t="s">
        <v>2627</v>
      </c>
      <c r="C166" s="195"/>
      <c r="D166" t="s">
        <v>2388</v>
      </c>
    </row>
    <row r="167" spans="1:4" x14ac:dyDescent="0.25">
      <c r="A167" s="173" t="s">
        <v>2613</v>
      </c>
      <c r="B167" s="185" t="s">
        <v>2609</v>
      </c>
      <c r="C167" s="197"/>
      <c r="D167" t="s">
        <v>3262</v>
      </c>
    </row>
    <row r="168" spans="1:4" x14ac:dyDescent="0.25">
      <c r="A168" s="173" t="s">
        <v>2590</v>
      </c>
      <c r="B168" s="186" t="s">
        <v>2600</v>
      </c>
      <c r="C168" s="188"/>
      <c r="D168" t="s">
        <v>2638</v>
      </c>
    </row>
    <row r="170" spans="1:4" x14ac:dyDescent="0.25">
      <c r="A170" s="166" t="s">
        <v>2663</v>
      </c>
      <c r="B170" s="183"/>
      <c r="C170" s="164"/>
      <c r="D170" s="164"/>
    </row>
    <row r="171" spans="1:4" x14ac:dyDescent="0.25">
      <c r="A171" s="182" t="s">
        <v>2585</v>
      </c>
      <c r="B171" s="184" t="s">
        <v>2586</v>
      </c>
      <c r="C171" s="182" t="s">
        <v>2587</v>
      </c>
      <c r="D171" s="182" t="s">
        <v>2588</v>
      </c>
    </row>
    <row r="172" spans="1:4" x14ac:dyDescent="0.25">
      <c r="A172" s="173" t="s">
        <v>2590</v>
      </c>
      <c r="B172" s="186" t="s">
        <v>2600</v>
      </c>
      <c r="C172" s="188"/>
      <c r="D172" s="173" t="s">
        <v>2859</v>
      </c>
    </row>
    <row r="173" spans="1:4" x14ac:dyDescent="0.25">
      <c r="A173" s="173" t="s">
        <v>2596</v>
      </c>
      <c r="B173" s="186" t="s">
        <v>2601</v>
      </c>
      <c r="C173" s="189"/>
      <c r="D173" s="173" t="s">
        <v>3159</v>
      </c>
    </row>
    <row r="174" spans="1:4" x14ac:dyDescent="0.25">
      <c r="A174" s="173" t="s">
        <v>2595</v>
      </c>
      <c r="B174" s="185" t="s">
        <v>2606</v>
      </c>
      <c r="C174" s="191"/>
      <c r="D174" s="173" t="s">
        <v>3160</v>
      </c>
    </row>
    <row r="175" spans="1:4" x14ac:dyDescent="0.25">
      <c r="A175" s="173" t="s">
        <v>2632</v>
      </c>
      <c r="B175" s="185" t="s">
        <v>2626</v>
      </c>
      <c r="C175" s="201"/>
      <c r="D175" s="173" t="s">
        <v>3161</v>
      </c>
    </row>
    <row r="176" spans="1:4" x14ac:dyDescent="0.25">
      <c r="A176" s="173" t="s">
        <v>2633</v>
      </c>
      <c r="B176" s="185" t="s">
        <v>2417</v>
      </c>
      <c r="C176" s="200"/>
      <c r="D176" s="173" t="s">
        <v>3162</v>
      </c>
    </row>
    <row r="177" spans="1:4" x14ac:dyDescent="0.25">
      <c r="A177" s="173" t="s">
        <v>2603</v>
      </c>
      <c r="B177" s="186" t="s">
        <v>2604</v>
      </c>
      <c r="C177" s="190"/>
      <c r="D177" s="173" t="s">
        <v>3163</v>
      </c>
    </row>
    <row r="178" spans="1:4" x14ac:dyDescent="0.25">
      <c r="A178" s="173" t="s">
        <v>2612</v>
      </c>
      <c r="B178" s="185" t="s">
        <v>2608</v>
      </c>
      <c r="C178" s="196"/>
      <c r="D178" s="173" t="s">
        <v>3164</v>
      </c>
    </row>
    <row r="179" spans="1:4" x14ac:dyDescent="0.25">
      <c r="A179" s="173" t="s">
        <v>2597</v>
      </c>
      <c r="B179" s="186" t="s">
        <v>2598</v>
      </c>
      <c r="C179" s="180"/>
      <c r="D179" s="173" t="s">
        <v>3165</v>
      </c>
    </row>
    <row r="180" spans="1:4" x14ac:dyDescent="0.25">
      <c r="A180" s="173" t="s">
        <v>2610</v>
      </c>
      <c r="B180" s="185" t="s">
        <v>2627</v>
      </c>
      <c r="C180" s="195"/>
      <c r="D180" s="173" t="s">
        <v>2664</v>
      </c>
    </row>
    <row r="181" spans="1:4" x14ac:dyDescent="0.25">
      <c r="A181" s="173" t="s">
        <v>2635</v>
      </c>
      <c r="B181" s="185" t="s">
        <v>2629</v>
      </c>
      <c r="C181" s="202"/>
      <c r="D181" s="173" t="s">
        <v>3166</v>
      </c>
    </row>
    <row r="182" spans="1:4" x14ac:dyDescent="0.25">
      <c r="A182" s="173" t="s">
        <v>2678</v>
      </c>
      <c r="B182" s="186" t="s">
        <v>2680</v>
      </c>
      <c r="C182" s="206"/>
      <c r="D182" s="173" t="s">
        <v>3167</v>
      </c>
    </row>
    <row r="183" spans="1:4" x14ac:dyDescent="0.25">
      <c r="A183" s="173" t="s">
        <v>2631</v>
      </c>
      <c r="B183" s="185" t="s">
        <v>2628</v>
      </c>
      <c r="C183" s="203"/>
      <c r="D183" s="173" t="s">
        <v>3168</v>
      </c>
    </row>
    <row r="184" spans="1:4" x14ac:dyDescent="0.25">
      <c r="A184" s="173" t="s">
        <v>2584</v>
      </c>
      <c r="B184" s="187" t="s">
        <v>2591</v>
      </c>
      <c r="C184" s="181"/>
      <c r="D184" s="173" t="s">
        <v>2665</v>
      </c>
    </row>
    <row r="185" spans="1:4" x14ac:dyDescent="0.25">
      <c r="A185" s="173" t="s">
        <v>2611</v>
      </c>
      <c r="B185" s="185" t="s">
        <v>2607</v>
      </c>
      <c r="C185" s="194"/>
      <c r="D185" s="173" t="s">
        <v>3169</v>
      </c>
    </row>
    <row r="186" spans="1:4" x14ac:dyDescent="0.25">
      <c r="A186" s="173" t="s">
        <v>2679</v>
      </c>
      <c r="B186" s="186">
        <v>740000</v>
      </c>
      <c r="C186" s="207"/>
      <c r="D186" s="173" t="s">
        <v>3170</v>
      </c>
    </row>
    <row r="187" spans="1:4" x14ac:dyDescent="0.25">
      <c r="A187" s="173" t="s">
        <v>2613</v>
      </c>
      <c r="B187" s="185" t="s">
        <v>2609</v>
      </c>
      <c r="C187" s="197"/>
      <c r="D187" s="173" t="s">
        <v>3171</v>
      </c>
    </row>
    <row r="188" spans="1:4" x14ac:dyDescent="0.25">
      <c r="A188" s="179" t="s">
        <v>2620</v>
      </c>
      <c r="B188" s="198" t="s">
        <v>2619</v>
      </c>
      <c r="C188" s="199"/>
      <c r="D188" s="173" t="s">
        <v>3172</v>
      </c>
    </row>
    <row r="189" spans="1:4" x14ac:dyDescent="0.25">
      <c r="A189" s="173" t="s">
        <v>2636</v>
      </c>
      <c r="B189" s="185" t="s">
        <v>2630</v>
      </c>
      <c r="C189" s="204"/>
      <c r="D189" s="173" t="s">
        <v>3173</v>
      </c>
    </row>
    <row r="190" spans="1:4" x14ac:dyDescent="0.25">
      <c r="A190" s="173" t="s">
        <v>2594</v>
      </c>
      <c r="B190" s="186" t="s">
        <v>2599</v>
      </c>
      <c r="C190" s="192"/>
      <c r="D190" s="173" t="s">
        <v>3174</v>
      </c>
    </row>
    <row r="191" spans="1:4" x14ac:dyDescent="0.25">
      <c r="A191" t="s">
        <v>3186</v>
      </c>
      <c r="B191" s="244" t="s">
        <v>3179</v>
      </c>
      <c r="C191" s="243"/>
      <c r="D191" s="173" t="s">
        <v>3175</v>
      </c>
    </row>
    <row r="192" spans="1:4" x14ac:dyDescent="0.25">
      <c r="A192" s="173" t="s">
        <v>3183</v>
      </c>
      <c r="B192" s="186" t="s">
        <v>3180</v>
      </c>
      <c r="C192" s="245"/>
      <c r="D192" s="173" t="s">
        <v>3176</v>
      </c>
    </row>
    <row r="193" spans="1:4" s="173" customFormat="1" x14ac:dyDescent="0.25">
      <c r="A193" s="173" t="s">
        <v>3184</v>
      </c>
      <c r="B193" s="173" t="s">
        <v>3181</v>
      </c>
      <c r="C193" s="246"/>
      <c r="D193" s="173" t="s">
        <v>3177</v>
      </c>
    </row>
    <row r="194" spans="1:4" s="173" customFormat="1" x14ac:dyDescent="0.25">
      <c r="A194" s="249" t="s">
        <v>3185</v>
      </c>
      <c r="B194" s="248" t="s">
        <v>3182</v>
      </c>
      <c r="C194" s="247"/>
      <c r="D194" s="173" t="s">
        <v>3178</v>
      </c>
    </row>
    <row r="195" spans="1:4" s="173" customFormat="1" x14ac:dyDescent="0.25">
      <c r="B195" s="185"/>
    </row>
    <row r="196" spans="1:4" s="173" customFormat="1" x14ac:dyDescent="0.25">
      <c r="A196" s="166" t="s">
        <v>2666</v>
      </c>
      <c r="B196" s="183"/>
      <c r="C196" s="164"/>
      <c r="D196" s="164"/>
    </row>
    <row r="197" spans="1:4" s="173" customFormat="1" x14ac:dyDescent="0.25">
      <c r="A197" s="182" t="s">
        <v>2585</v>
      </c>
      <c r="B197" s="184" t="s">
        <v>2586</v>
      </c>
      <c r="C197" s="182" t="s">
        <v>2587</v>
      </c>
      <c r="D197" s="182" t="s">
        <v>2588</v>
      </c>
    </row>
    <row r="198" spans="1:4" s="173" customFormat="1" x14ac:dyDescent="0.25">
      <c r="A198" s="173" t="s">
        <v>2597</v>
      </c>
      <c r="B198" s="186" t="s">
        <v>2598</v>
      </c>
      <c r="C198" s="180"/>
      <c r="D198" t="s">
        <v>127</v>
      </c>
    </row>
    <row r="199" spans="1:4" s="173" customFormat="1" x14ac:dyDescent="0.25">
      <c r="A199" s="173" t="s">
        <v>2603</v>
      </c>
      <c r="B199" s="186" t="s">
        <v>2604</v>
      </c>
      <c r="C199" s="190"/>
      <c r="D199" t="s">
        <v>126</v>
      </c>
    </row>
    <row r="200" spans="1:4" s="173" customFormat="1" x14ac:dyDescent="0.25">
      <c r="A200" s="173" t="s">
        <v>2610</v>
      </c>
      <c r="B200" s="185" t="s">
        <v>2627</v>
      </c>
      <c r="C200" s="195"/>
      <c r="D200" t="s">
        <v>125</v>
      </c>
    </row>
    <row r="201" spans="1:4" s="173" customFormat="1" x14ac:dyDescent="0.25">
      <c r="A201" s="173" t="s">
        <v>2611</v>
      </c>
      <c r="B201" s="185" t="s">
        <v>2607</v>
      </c>
      <c r="C201" s="194"/>
      <c r="D201" t="s">
        <v>123</v>
      </c>
    </row>
    <row r="202" spans="1:4" s="173" customFormat="1" x14ac:dyDescent="0.25">
      <c r="A202" s="173" t="s">
        <v>2596</v>
      </c>
      <c r="B202" s="186" t="s">
        <v>2601</v>
      </c>
      <c r="C202" s="189"/>
      <c r="D202" t="s">
        <v>122</v>
      </c>
    </row>
    <row r="203" spans="1:4" s="173" customFormat="1" x14ac:dyDescent="0.25">
      <c r="A203"/>
      <c r="B203" s="185"/>
      <c r="C203"/>
      <c r="D203"/>
    </row>
    <row r="204" spans="1:4" s="173" customFormat="1" x14ac:dyDescent="0.25">
      <c r="A204" s="166" t="s">
        <v>2667</v>
      </c>
      <c r="B204" s="183"/>
      <c r="C204" s="164"/>
      <c r="D204" s="164"/>
    </row>
    <row r="205" spans="1:4" s="173" customFormat="1" x14ac:dyDescent="0.25">
      <c r="A205" s="182" t="s">
        <v>2585</v>
      </c>
      <c r="B205" s="184" t="s">
        <v>2586</v>
      </c>
      <c r="C205" s="182" t="s">
        <v>2587</v>
      </c>
      <c r="D205" s="182" t="s">
        <v>2588</v>
      </c>
    </row>
    <row r="206" spans="1:4" s="173" customFormat="1" x14ac:dyDescent="0.25">
      <c r="A206" s="173" t="s">
        <v>2584</v>
      </c>
      <c r="B206" s="187" t="s">
        <v>2591</v>
      </c>
      <c r="C206" s="181"/>
      <c r="D206" t="s">
        <v>171</v>
      </c>
    </row>
    <row r="207" spans="1:4" s="173" customFormat="1" x14ac:dyDescent="0.25">
      <c r="A207" s="173" t="s">
        <v>2603</v>
      </c>
      <c r="B207" s="186" t="s">
        <v>2604</v>
      </c>
      <c r="C207" s="190"/>
      <c r="D207" t="s">
        <v>295</v>
      </c>
    </row>
    <row r="208" spans="1:4" s="173" customFormat="1" x14ac:dyDescent="0.25">
      <c r="A208" s="173" t="s">
        <v>2590</v>
      </c>
      <c r="B208" s="186" t="s">
        <v>2600</v>
      </c>
      <c r="C208" s="188"/>
      <c r="D208" t="s">
        <v>296</v>
      </c>
    </row>
    <row r="209" spans="1:4" s="173" customFormat="1" x14ac:dyDescent="0.25">
      <c r="A209"/>
      <c r="B209" s="185"/>
      <c r="C209"/>
      <c r="D209"/>
    </row>
    <row r="210" spans="1:4" s="173" customFormat="1" x14ac:dyDescent="0.25">
      <c r="A210" s="166" t="s">
        <v>2703</v>
      </c>
      <c r="B210" s="183"/>
      <c r="C210" s="164"/>
      <c r="D210" s="164"/>
    </row>
    <row r="211" spans="1:4" s="173" customFormat="1" x14ac:dyDescent="0.25">
      <c r="A211" s="182" t="s">
        <v>2585</v>
      </c>
      <c r="B211" s="184" t="s">
        <v>2586</v>
      </c>
      <c r="C211" s="182" t="s">
        <v>2587</v>
      </c>
      <c r="D211" s="182" t="s">
        <v>2588</v>
      </c>
    </row>
    <row r="212" spans="1:4" s="173" customFormat="1" x14ac:dyDescent="0.25">
      <c r="A212" s="173" t="s">
        <v>2595</v>
      </c>
      <c r="B212" s="185" t="s">
        <v>2606</v>
      </c>
      <c r="C212" s="191"/>
      <c r="D212" s="173" t="s">
        <v>2531</v>
      </c>
    </row>
    <row r="213" spans="1:4" s="173" customFormat="1" x14ac:dyDescent="0.25">
      <c r="A213" s="173" t="s">
        <v>2610</v>
      </c>
      <c r="B213" s="185" t="s">
        <v>2627</v>
      </c>
      <c r="C213" s="195"/>
      <c r="D213" s="173" t="s">
        <v>94</v>
      </c>
    </row>
    <row r="214" spans="1:4" s="173" customFormat="1" x14ac:dyDescent="0.25">
      <c r="A214" s="173" t="s">
        <v>2596</v>
      </c>
      <c r="B214" s="186" t="s">
        <v>2601</v>
      </c>
      <c r="C214" s="189"/>
      <c r="D214" s="173" t="s">
        <v>88</v>
      </c>
    </row>
    <row r="215" spans="1:4" s="173" customFormat="1" x14ac:dyDescent="0.25">
      <c r="A215" s="173" t="s">
        <v>2631</v>
      </c>
      <c r="B215" s="185" t="s">
        <v>2628</v>
      </c>
      <c r="C215" s="203"/>
      <c r="D215" s="173" t="s">
        <v>2704</v>
      </c>
    </row>
    <row r="216" spans="1:4" s="173" customFormat="1" x14ac:dyDescent="0.25">
      <c r="A216" s="173" t="s">
        <v>2611</v>
      </c>
      <c r="B216" s="185" t="s">
        <v>2607</v>
      </c>
      <c r="C216" s="194"/>
      <c r="D216" s="173" t="s">
        <v>2705</v>
      </c>
    </row>
    <row r="217" spans="1:4" s="173" customFormat="1" x14ac:dyDescent="0.25">
      <c r="A217" s="173" t="s">
        <v>2603</v>
      </c>
      <c r="B217" s="186" t="s">
        <v>2604</v>
      </c>
      <c r="C217" s="190"/>
      <c r="D217" s="173" t="s">
        <v>99</v>
      </c>
    </row>
    <row r="218" spans="1:4" s="173" customFormat="1" x14ac:dyDescent="0.25">
      <c r="A218" s="173" t="s">
        <v>2612</v>
      </c>
      <c r="B218" s="185" t="s">
        <v>2608</v>
      </c>
      <c r="C218" s="196"/>
      <c r="D218" s="173" t="s">
        <v>98</v>
      </c>
    </row>
    <row r="219" spans="1:4" s="173" customFormat="1" x14ac:dyDescent="0.25">
      <c r="A219" s="173" t="s">
        <v>2597</v>
      </c>
      <c r="B219" s="186" t="s">
        <v>2598</v>
      </c>
      <c r="C219" s="180"/>
      <c r="D219" s="173" t="s">
        <v>97</v>
      </c>
    </row>
    <row r="220" spans="1:4" s="173" customFormat="1" x14ac:dyDescent="0.25">
      <c r="A220" s="173" t="s">
        <v>2590</v>
      </c>
      <c r="B220" s="186" t="s">
        <v>2600</v>
      </c>
      <c r="C220" s="188"/>
      <c r="D220" s="173" t="s">
        <v>96</v>
      </c>
    </row>
    <row r="221" spans="1:4" s="173" customFormat="1" x14ac:dyDescent="0.25">
      <c r="B221" s="185"/>
    </row>
    <row r="222" spans="1:4" s="173" customFormat="1" x14ac:dyDescent="0.25">
      <c r="A222" s="166" t="s">
        <v>2708</v>
      </c>
      <c r="B222" s="183"/>
      <c r="C222" s="164"/>
      <c r="D222" s="164"/>
    </row>
    <row r="223" spans="1:4" s="173" customFormat="1" x14ac:dyDescent="0.25">
      <c r="A223" s="182" t="s">
        <v>2585</v>
      </c>
      <c r="B223" s="184" t="s">
        <v>2586</v>
      </c>
      <c r="C223" s="182" t="s">
        <v>2587</v>
      </c>
      <c r="D223" s="182" t="s">
        <v>2588</v>
      </c>
    </row>
    <row r="224" spans="1:4" s="173" customFormat="1" x14ac:dyDescent="0.25">
      <c r="A224" s="173" t="s">
        <v>2595</v>
      </c>
      <c r="B224" s="185" t="s">
        <v>2606</v>
      </c>
      <c r="C224" s="191"/>
      <c r="D224" s="173" t="s">
        <v>2531</v>
      </c>
    </row>
    <row r="225" spans="1:4" s="173" customFormat="1" x14ac:dyDescent="0.25">
      <c r="A225" s="173" t="s">
        <v>2613</v>
      </c>
      <c r="B225" s="185" t="s">
        <v>2609</v>
      </c>
      <c r="C225" s="197"/>
      <c r="D225" s="173" t="s">
        <v>2669</v>
      </c>
    </row>
    <row r="226" spans="1:4" s="173" customFormat="1" x14ac:dyDescent="0.25">
      <c r="A226" s="173" t="s">
        <v>2603</v>
      </c>
      <c r="B226" s="186" t="s">
        <v>2604</v>
      </c>
      <c r="C226" s="190"/>
      <c r="D226" s="173" t="s">
        <v>93</v>
      </c>
    </row>
    <row r="227" spans="1:4" s="173" customFormat="1" x14ac:dyDescent="0.25">
      <c r="A227" s="173" t="s">
        <v>2610</v>
      </c>
      <c r="B227" s="185" t="s">
        <v>2627</v>
      </c>
      <c r="C227" s="195"/>
      <c r="D227" s="173" t="s">
        <v>94</v>
      </c>
    </row>
    <row r="228" spans="1:4" s="173" customFormat="1" x14ac:dyDescent="0.25">
      <c r="A228" s="173" t="s">
        <v>2596</v>
      </c>
      <c r="B228" s="186" t="s">
        <v>2601</v>
      </c>
      <c r="C228" s="189"/>
      <c r="D228" s="173" t="s">
        <v>88</v>
      </c>
    </row>
    <row r="229" spans="1:4" s="173" customFormat="1" x14ac:dyDescent="0.25">
      <c r="A229" s="173" t="s">
        <v>2611</v>
      </c>
      <c r="B229" s="185" t="s">
        <v>2607</v>
      </c>
      <c r="C229" s="194"/>
      <c r="D229" s="173" t="s">
        <v>2706</v>
      </c>
    </row>
    <row r="230" spans="1:4" s="173" customFormat="1" x14ac:dyDescent="0.25">
      <c r="A230" s="173" t="s">
        <v>2590</v>
      </c>
      <c r="B230" s="186" t="s">
        <v>2600</v>
      </c>
      <c r="C230" s="188"/>
      <c r="D230" s="173" t="s">
        <v>471</v>
      </c>
    </row>
    <row r="231" spans="1:4" x14ac:dyDescent="0.25">
      <c r="A231" s="173" t="s">
        <v>2678</v>
      </c>
      <c r="B231" s="186" t="s">
        <v>2680</v>
      </c>
      <c r="C231" s="206"/>
      <c r="D231" s="173" t="s">
        <v>2677</v>
      </c>
    </row>
    <row r="232" spans="1:4" x14ac:dyDescent="0.25">
      <c r="A232" s="173" t="s">
        <v>2679</v>
      </c>
      <c r="B232" s="186">
        <v>740000</v>
      </c>
      <c r="C232" s="207"/>
      <c r="D232" s="173" t="s">
        <v>2528</v>
      </c>
    </row>
    <row r="233" spans="1:4" x14ac:dyDescent="0.25">
      <c r="A233" s="173" t="s">
        <v>2597</v>
      </c>
      <c r="B233" s="186" t="s">
        <v>2598</v>
      </c>
      <c r="C233" s="180"/>
      <c r="D233" s="173" t="s">
        <v>2707</v>
      </c>
    </row>
    <row r="234" spans="1:4" x14ac:dyDescent="0.25">
      <c r="A234" s="173"/>
      <c r="C234" s="173"/>
      <c r="D234" s="173"/>
    </row>
    <row r="235" spans="1:4" s="173" customFormat="1" x14ac:dyDescent="0.25">
      <c r="A235" s="166" t="s">
        <v>2709</v>
      </c>
      <c r="B235" s="183"/>
      <c r="C235" s="164"/>
      <c r="D235" s="164"/>
    </row>
    <row r="236" spans="1:4" x14ac:dyDescent="0.25">
      <c r="A236" s="182" t="s">
        <v>2585</v>
      </c>
      <c r="B236" s="184" t="s">
        <v>2586</v>
      </c>
      <c r="C236" s="182" t="s">
        <v>2587</v>
      </c>
      <c r="D236" s="182" t="s">
        <v>2588</v>
      </c>
    </row>
    <row r="237" spans="1:4" x14ac:dyDescent="0.25">
      <c r="A237" s="173" t="s">
        <v>2595</v>
      </c>
      <c r="B237" s="185" t="s">
        <v>2606</v>
      </c>
      <c r="C237" s="191"/>
      <c r="D237" s="173" t="s">
        <v>2531</v>
      </c>
    </row>
    <row r="238" spans="1:4" x14ac:dyDescent="0.25">
      <c r="A238" s="173" t="s">
        <v>2590</v>
      </c>
      <c r="B238" s="186" t="s">
        <v>2600</v>
      </c>
      <c r="C238" s="188"/>
      <c r="D238" s="173" t="s">
        <v>471</v>
      </c>
    </row>
    <row r="239" spans="1:4" x14ac:dyDescent="0.25">
      <c r="A239" s="173" t="s">
        <v>2613</v>
      </c>
      <c r="B239" s="185" t="s">
        <v>2609</v>
      </c>
      <c r="C239" s="197"/>
      <c r="D239" s="173" t="s">
        <v>2669</v>
      </c>
    </row>
    <row r="240" spans="1:4" x14ac:dyDescent="0.25">
      <c r="A240" s="173" t="s">
        <v>2603</v>
      </c>
      <c r="B240" s="186" t="s">
        <v>2604</v>
      </c>
      <c r="C240" s="190"/>
      <c r="D240" s="173" t="s">
        <v>93</v>
      </c>
    </row>
    <row r="241" spans="1:4" x14ac:dyDescent="0.25">
      <c r="A241" s="173" t="s">
        <v>2631</v>
      </c>
      <c r="B241" s="185" t="s">
        <v>2628</v>
      </c>
      <c r="C241" s="203"/>
      <c r="D241" s="173" t="s">
        <v>2702</v>
      </c>
    </row>
    <row r="242" spans="1:4" x14ac:dyDescent="0.25">
      <c r="A242" s="173" t="s">
        <v>2678</v>
      </c>
      <c r="B242" s="186" t="s">
        <v>2680</v>
      </c>
      <c r="C242" s="206"/>
      <c r="D242" s="173" t="s">
        <v>2677</v>
      </c>
    </row>
    <row r="243" spans="1:4" x14ac:dyDescent="0.25">
      <c r="A243" s="173" t="s">
        <v>2597</v>
      </c>
      <c r="B243" s="186" t="s">
        <v>2598</v>
      </c>
      <c r="C243" s="180"/>
      <c r="D243" s="173" t="s">
        <v>2707</v>
      </c>
    </row>
    <row r="244" spans="1:4" x14ac:dyDescent="0.25">
      <c r="A244" s="173" t="s">
        <v>2611</v>
      </c>
      <c r="B244" s="185" t="s">
        <v>2607</v>
      </c>
      <c r="C244" s="194"/>
      <c r="D244" s="173" t="s">
        <v>2706</v>
      </c>
    </row>
    <row r="245" spans="1:4" s="173" customFormat="1" x14ac:dyDescent="0.25">
      <c r="A245" s="173" t="s">
        <v>2596</v>
      </c>
      <c r="B245" s="186" t="s">
        <v>2601</v>
      </c>
      <c r="C245" s="189"/>
      <c r="D245" s="173" t="s">
        <v>88</v>
      </c>
    </row>
    <row r="246" spans="1:4" s="173" customFormat="1" x14ac:dyDescent="0.25">
      <c r="A246" s="173" t="s">
        <v>2610</v>
      </c>
      <c r="B246" s="185" t="s">
        <v>2627</v>
      </c>
      <c r="C246" s="195"/>
      <c r="D246" s="173" t="s">
        <v>94</v>
      </c>
    </row>
    <row r="247" spans="1:4" x14ac:dyDescent="0.25">
      <c r="A247" s="173"/>
      <c r="C247" s="173"/>
      <c r="D247" s="173"/>
    </row>
    <row r="248" spans="1:4" x14ac:dyDescent="0.25">
      <c r="A248" s="166" t="s">
        <v>2683</v>
      </c>
      <c r="B248" s="183"/>
      <c r="C248" s="164"/>
      <c r="D248" s="164"/>
    </row>
    <row r="249" spans="1:4" x14ac:dyDescent="0.25">
      <c r="A249" s="182" t="s">
        <v>2585</v>
      </c>
      <c r="B249" s="184" t="s">
        <v>2586</v>
      </c>
      <c r="C249" s="182" t="s">
        <v>2587</v>
      </c>
      <c r="D249" s="182" t="s">
        <v>2588</v>
      </c>
    </row>
    <row r="250" spans="1:4" x14ac:dyDescent="0.25">
      <c r="A250" s="173" t="s">
        <v>2595</v>
      </c>
      <c r="B250" s="185" t="s">
        <v>2606</v>
      </c>
      <c r="C250" s="191"/>
      <c r="D250" s="173" t="s">
        <v>461</v>
      </c>
    </row>
    <row r="251" spans="1:4" s="173" customFormat="1" x14ac:dyDescent="0.25">
      <c r="A251" s="173" t="s">
        <v>2636</v>
      </c>
      <c r="B251" s="185" t="s">
        <v>2630</v>
      </c>
      <c r="C251" s="204"/>
      <c r="D251" t="s">
        <v>2668</v>
      </c>
    </row>
    <row r="252" spans="1:4" x14ac:dyDescent="0.25">
      <c r="A252" s="173" t="s">
        <v>2635</v>
      </c>
      <c r="B252" s="185" t="s">
        <v>2629</v>
      </c>
      <c r="C252" s="202"/>
      <c r="D252" s="173" t="s">
        <v>2530</v>
      </c>
    </row>
    <row r="253" spans="1:4" x14ac:dyDescent="0.25">
      <c r="A253" s="173" t="s">
        <v>2603</v>
      </c>
      <c r="B253" s="186" t="s">
        <v>2604</v>
      </c>
      <c r="C253" s="190"/>
      <c r="D253" t="s">
        <v>93</v>
      </c>
    </row>
    <row r="254" spans="1:4" x14ac:dyDescent="0.25">
      <c r="A254" s="173" t="s">
        <v>2610</v>
      </c>
      <c r="B254" s="185" t="s">
        <v>2627</v>
      </c>
      <c r="C254" s="195"/>
      <c r="D254" t="s">
        <v>2675</v>
      </c>
    </row>
    <row r="255" spans="1:4" x14ac:dyDescent="0.25">
      <c r="A255" s="173" t="s">
        <v>2631</v>
      </c>
      <c r="B255" s="185" t="s">
        <v>2628</v>
      </c>
      <c r="C255" s="203"/>
      <c r="D255" t="s">
        <v>2676</v>
      </c>
    </row>
    <row r="256" spans="1:4" x14ac:dyDescent="0.25">
      <c r="A256" s="173" t="s">
        <v>2584</v>
      </c>
      <c r="B256" s="187" t="s">
        <v>2591</v>
      </c>
      <c r="C256" s="181"/>
      <c r="D256" t="s">
        <v>90</v>
      </c>
    </row>
    <row r="257" spans="1:4" x14ac:dyDescent="0.25">
      <c r="A257" s="173" t="s">
        <v>2612</v>
      </c>
      <c r="B257" s="185" t="s">
        <v>2608</v>
      </c>
      <c r="C257" s="196"/>
      <c r="D257" t="s">
        <v>89</v>
      </c>
    </row>
    <row r="258" spans="1:4" x14ac:dyDescent="0.25">
      <c r="A258" s="173" t="s">
        <v>2597</v>
      </c>
      <c r="B258" s="186" t="s">
        <v>2598</v>
      </c>
      <c r="C258" s="180"/>
      <c r="D258" t="s">
        <v>2720</v>
      </c>
    </row>
    <row r="259" spans="1:4" x14ac:dyDescent="0.25">
      <c r="A259" s="173" t="s">
        <v>2596</v>
      </c>
      <c r="B259" s="186" t="s">
        <v>2601</v>
      </c>
      <c r="C259" s="189"/>
      <c r="D259" t="s">
        <v>88</v>
      </c>
    </row>
    <row r="260" spans="1:4" x14ac:dyDescent="0.25">
      <c r="A260" s="179" t="s">
        <v>2620</v>
      </c>
      <c r="B260" s="198" t="s">
        <v>2619</v>
      </c>
      <c r="C260" s="199"/>
      <c r="D260" t="s">
        <v>468</v>
      </c>
    </row>
    <row r="261" spans="1:4" x14ac:dyDescent="0.25">
      <c r="A261" s="173" t="s">
        <v>2590</v>
      </c>
      <c r="B261" s="186" t="s">
        <v>2600</v>
      </c>
      <c r="C261" s="188"/>
      <c r="D261" t="s">
        <v>471</v>
      </c>
    </row>
    <row r="262" spans="1:4" x14ac:dyDescent="0.25">
      <c r="A262" s="173" t="s">
        <v>2679</v>
      </c>
      <c r="B262" s="186">
        <v>740000</v>
      </c>
      <c r="C262" s="207"/>
      <c r="D262" s="173" t="s">
        <v>2528</v>
      </c>
    </row>
    <row r="263" spans="1:4" x14ac:dyDescent="0.25">
      <c r="A263" s="173"/>
      <c r="B263" s="173"/>
      <c r="C263" s="173"/>
      <c r="D263" s="173"/>
    </row>
    <row r="264" spans="1:4" x14ac:dyDescent="0.25">
      <c r="A264" s="166" t="s">
        <v>2848</v>
      </c>
      <c r="B264" s="183"/>
      <c r="C264" s="164"/>
      <c r="D264" s="164"/>
    </row>
    <row r="265" spans="1:4" x14ac:dyDescent="0.25">
      <c r="A265" s="182" t="s">
        <v>2585</v>
      </c>
      <c r="B265" s="184" t="s">
        <v>2586</v>
      </c>
      <c r="C265" s="182" t="s">
        <v>2587</v>
      </c>
      <c r="D265" s="182" t="s">
        <v>2588</v>
      </c>
    </row>
    <row r="266" spans="1:4" x14ac:dyDescent="0.25">
      <c r="A266" s="173" t="s">
        <v>2595</v>
      </c>
      <c r="B266" s="185" t="s">
        <v>2606</v>
      </c>
      <c r="C266" s="191"/>
      <c r="D266" s="173" t="s">
        <v>2531</v>
      </c>
    </row>
    <row r="267" spans="1:4" x14ac:dyDescent="0.25">
      <c r="A267" s="173" t="s">
        <v>2610</v>
      </c>
      <c r="B267" s="185" t="s">
        <v>2627</v>
      </c>
      <c r="C267" s="195"/>
      <c r="D267" s="173" t="s">
        <v>94</v>
      </c>
    </row>
    <row r="268" spans="1:4" x14ac:dyDescent="0.25">
      <c r="A268" s="173" t="s">
        <v>2613</v>
      </c>
      <c r="B268" s="185" t="s">
        <v>2609</v>
      </c>
      <c r="C268" s="197"/>
      <c r="D268" s="173" t="s">
        <v>2669</v>
      </c>
    </row>
    <row r="269" spans="1:4" x14ac:dyDescent="0.25">
      <c r="A269" s="173" t="s">
        <v>2635</v>
      </c>
      <c r="B269" s="185" t="s">
        <v>2629</v>
      </c>
      <c r="C269" s="202"/>
      <c r="D269" s="173" t="s">
        <v>2530</v>
      </c>
    </row>
    <row r="270" spans="1:4" x14ac:dyDescent="0.25">
      <c r="A270" s="173" t="s">
        <v>2636</v>
      </c>
      <c r="B270" s="185" t="s">
        <v>2630</v>
      </c>
      <c r="C270" s="204"/>
      <c r="D270" s="173" t="s">
        <v>2668</v>
      </c>
    </row>
    <row r="271" spans="1:4" x14ac:dyDescent="0.25">
      <c r="A271" s="173" t="s">
        <v>2603</v>
      </c>
      <c r="B271" s="186" t="s">
        <v>2604</v>
      </c>
      <c r="C271" s="190"/>
      <c r="D271" s="173" t="s">
        <v>93</v>
      </c>
    </row>
    <row r="272" spans="1:4" x14ac:dyDescent="0.25">
      <c r="A272" s="173" t="s">
        <v>2612</v>
      </c>
      <c r="B272" s="185" t="s">
        <v>2608</v>
      </c>
      <c r="C272" s="196"/>
      <c r="D272" s="173" t="s">
        <v>2722</v>
      </c>
    </row>
    <row r="273" spans="1:4" x14ac:dyDescent="0.25">
      <c r="A273" s="173" t="s">
        <v>2590</v>
      </c>
      <c r="B273" s="186" t="s">
        <v>2600</v>
      </c>
      <c r="C273" s="188"/>
      <c r="D273" s="173" t="s">
        <v>2721</v>
      </c>
    </row>
    <row r="274" spans="1:4" x14ac:dyDescent="0.25">
      <c r="A274" s="173" t="s">
        <v>2596</v>
      </c>
      <c r="B274" s="186" t="s">
        <v>2601</v>
      </c>
      <c r="C274" s="189"/>
      <c r="D274" s="173" t="s">
        <v>88</v>
      </c>
    </row>
    <row r="275" spans="1:4" x14ac:dyDescent="0.25">
      <c r="A275" s="173" t="s">
        <v>2597</v>
      </c>
      <c r="B275" s="186" t="s">
        <v>2598</v>
      </c>
      <c r="C275" s="180"/>
      <c r="D275" s="173" t="s">
        <v>2720</v>
      </c>
    </row>
    <row r="276" spans="1:4" x14ac:dyDescent="0.2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5546875" defaultRowHeight="15" x14ac:dyDescent="0.25"/>
  <cols>
    <col min="1" max="1" width="31.42578125" style="6" customWidth="1"/>
    <col min="2" max="2" width="28.140625" style="6" customWidth="1"/>
    <col min="3" max="3" width="68" style="6" customWidth="1"/>
    <col min="4" max="16384" width="8.85546875" style="6"/>
  </cols>
  <sheetData>
    <row r="1" spans="1:3" x14ac:dyDescent="0.25">
      <c r="A1" s="45" t="s">
        <v>73</v>
      </c>
      <c r="B1" s="45" t="s">
        <v>74</v>
      </c>
    </row>
    <row r="2" spans="1:3" ht="60" x14ac:dyDescent="0.25">
      <c r="A2" s="6" t="s">
        <v>141</v>
      </c>
      <c r="B2" s="6" t="s">
        <v>3032</v>
      </c>
      <c r="C2" s="235" t="s">
        <v>3043</v>
      </c>
    </row>
    <row r="3" spans="1:3" x14ac:dyDescent="0.25">
      <c r="A3" s="6" t="s">
        <v>3922</v>
      </c>
      <c r="B3" s="6" t="s">
        <v>3925</v>
      </c>
    </row>
    <row r="4" spans="1:3" x14ac:dyDescent="0.25">
      <c r="A4" s="662" t="s">
        <v>3926</v>
      </c>
      <c r="B4" s="6"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3" customWidth="1"/>
    <col min="2" max="2" width="10.42578125" style="3" customWidth="1"/>
    <col min="3" max="3" width="12.85546875" style="3" customWidth="1"/>
    <col min="4" max="4" width="13.5703125" style="3" customWidth="1"/>
    <col min="5" max="5" width="20.5703125" style="3" customWidth="1"/>
    <col min="6" max="6" width="8.85546875" style="6"/>
    <col min="7" max="7" width="14" style="6" customWidth="1"/>
    <col min="8" max="9" width="8.85546875" style="6"/>
    <col min="10" max="10" width="9.42578125" style="6" bestFit="1" customWidth="1"/>
    <col min="11" max="13" width="8.85546875" style="6"/>
    <col min="14" max="15" width="12.140625" style="6" bestFit="1" customWidth="1"/>
    <col min="16" max="16" width="12.42578125" style="6" bestFit="1" customWidth="1"/>
    <col min="17" max="16384" width="8.85546875" style="6"/>
  </cols>
  <sheetData>
    <row r="1" spans="1:8" s="3" customFormat="1" x14ac:dyDescent="0.25">
      <c r="A1" s="238"/>
      <c r="B1" s="239"/>
      <c r="C1" s="239"/>
      <c r="D1" s="239"/>
      <c r="E1" s="238"/>
    </row>
    <row r="2" spans="1:8" ht="15.75" x14ac:dyDescent="0.25">
      <c r="A2" s="629" t="s">
        <v>505</v>
      </c>
      <c r="B2" s="629"/>
      <c r="C2" s="255"/>
      <c r="D2" s="255"/>
      <c r="E2" s="255"/>
      <c r="F2" s="255"/>
      <c r="G2" s="255"/>
      <c r="H2" s="384" t="s">
        <v>506</v>
      </c>
    </row>
    <row r="3" spans="1:8" ht="15.75" x14ac:dyDescent="0.25">
      <c r="A3" s="255" t="s">
        <v>751</v>
      </c>
      <c r="B3" s="255"/>
      <c r="C3" s="255"/>
      <c r="D3" s="255"/>
      <c r="E3" s="255"/>
      <c r="F3" s="255"/>
      <c r="G3" s="255"/>
      <c r="H3" s="384" t="s">
        <v>3421</v>
      </c>
    </row>
    <row r="4" spans="1:8" x14ac:dyDescent="0.25">
      <c r="A4" s="257"/>
      <c r="B4" s="257"/>
      <c r="C4" s="257"/>
      <c r="D4" s="257"/>
      <c r="E4" s="257"/>
      <c r="F4" s="257"/>
      <c r="G4" s="256"/>
      <c r="H4" s="384" t="s">
        <v>507</v>
      </c>
    </row>
    <row r="5" spans="1:8" x14ac:dyDescent="0.25">
      <c r="A5" s="257"/>
      <c r="B5" s="257"/>
      <c r="C5" s="257"/>
      <c r="D5" s="257"/>
      <c r="E5" s="257"/>
      <c r="F5" s="257"/>
      <c r="G5" s="257"/>
      <c r="H5" s="257"/>
    </row>
    <row r="6" spans="1:8" x14ac:dyDescent="0.25">
      <c r="A6" s="634" t="s">
        <v>508</v>
      </c>
      <c r="B6" s="323" t="s">
        <v>509</v>
      </c>
      <c r="C6" s="323" t="s">
        <v>510</v>
      </c>
      <c r="D6" s="323" t="s">
        <v>511</v>
      </c>
      <c r="E6" s="323" t="s">
        <v>512</v>
      </c>
      <c r="F6" s="323" t="s">
        <v>513</v>
      </c>
      <c r="G6" s="323" t="s">
        <v>514</v>
      </c>
      <c r="H6" s="323" t="s">
        <v>515</v>
      </c>
    </row>
    <row r="7" spans="1:8" ht="15.75" thickBot="1" x14ac:dyDescent="0.3">
      <c r="A7" s="635"/>
      <c r="B7" s="636" t="s">
        <v>516</v>
      </c>
      <c r="C7" s="637"/>
      <c r="D7" s="637"/>
      <c r="E7" s="637"/>
      <c r="F7" s="637"/>
      <c r="G7" s="637"/>
      <c r="H7" s="638"/>
    </row>
    <row r="8" spans="1:8" ht="15.75" thickTop="1" x14ac:dyDescent="0.2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2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2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2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2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25">
      <c r="A13" s="328" t="s">
        <v>523</v>
      </c>
      <c r="B13" s="325">
        <v>47127.791655633242</v>
      </c>
      <c r="C13" s="325">
        <v>1.5630179469099901</v>
      </c>
      <c r="D13" s="325">
        <v>0.20796062622860001</v>
      </c>
      <c r="E13" s="329" t="s">
        <v>524</v>
      </c>
      <c r="F13" s="329" t="s">
        <v>524</v>
      </c>
      <c r="G13" s="329" t="s">
        <v>524</v>
      </c>
      <c r="H13" s="329" t="s">
        <v>524</v>
      </c>
    </row>
    <row r="14" spans="1:8" x14ac:dyDescent="0.2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25">
      <c r="A15" s="328" t="s">
        <v>526</v>
      </c>
      <c r="B15" s="325">
        <v>14558.872168514019</v>
      </c>
      <c r="C15" s="325">
        <v>0.26506107425178999</v>
      </c>
      <c r="D15" s="325">
        <v>3.4431093875209998E-2</v>
      </c>
      <c r="E15" s="329" t="s">
        <v>524</v>
      </c>
      <c r="F15" s="329" t="s">
        <v>524</v>
      </c>
      <c r="G15" s="329" t="s">
        <v>524</v>
      </c>
      <c r="H15" s="329" t="s">
        <v>524</v>
      </c>
    </row>
    <row r="16" spans="1:8" x14ac:dyDescent="0.25">
      <c r="A16" s="328" t="s">
        <v>527</v>
      </c>
      <c r="B16" s="325">
        <v>4324.0266958123129</v>
      </c>
      <c r="C16" s="325">
        <v>0.21993490848121999</v>
      </c>
      <c r="D16" s="325">
        <v>3.1755858181610003E-2</v>
      </c>
      <c r="E16" s="329" t="s">
        <v>524</v>
      </c>
      <c r="F16" s="329" t="s">
        <v>524</v>
      </c>
      <c r="G16" s="329" t="s">
        <v>524</v>
      </c>
      <c r="H16" s="329" t="s">
        <v>524</v>
      </c>
    </row>
    <row r="17" spans="1:8" x14ac:dyDescent="0.25">
      <c r="A17" s="328" t="s">
        <v>528</v>
      </c>
      <c r="B17" s="325">
        <v>68062.59585493186</v>
      </c>
      <c r="C17" s="325">
        <v>2.1634295884067098</v>
      </c>
      <c r="D17" s="325">
        <v>0.32207738930322999</v>
      </c>
      <c r="E17" s="329" t="s">
        <v>524</v>
      </c>
      <c r="F17" s="329" t="s">
        <v>524</v>
      </c>
      <c r="G17" s="329" t="s">
        <v>524</v>
      </c>
      <c r="H17" s="329" t="s">
        <v>524</v>
      </c>
    </row>
    <row r="18" spans="1:8" x14ac:dyDescent="0.25">
      <c r="A18" s="328" t="s">
        <v>529</v>
      </c>
      <c r="B18" s="325">
        <v>42643.232056364206</v>
      </c>
      <c r="C18" s="325">
        <v>2.9129032519703002</v>
      </c>
      <c r="D18" s="325">
        <v>0.49111046929190999</v>
      </c>
      <c r="E18" s="329" t="s">
        <v>524</v>
      </c>
      <c r="F18" s="329" t="s">
        <v>524</v>
      </c>
      <c r="G18" s="329" t="s">
        <v>524</v>
      </c>
      <c r="H18" s="329" t="s">
        <v>524</v>
      </c>
    </row>
    <row r="19" spans="1:8" x14ac:dyDescent="0.25">
      <c r="A19" s="328" t="s">
        <v>530</v>
      </c>
      <c r="B19" s="325">
        <v>32687.652624332597</v>
      </c>
      <c r="C19" s="325">
        <v>2.1724960612470801</v>
      </c>
      <c r="D19" s="325">
        <v>0.32965613051379999</v>
      </c>
      <c r="E19" s="329" t="s">
        <v>524</v>
      </c>
      <c r="F19" s="329" t="s">
        <v>524</v>
      </c>
      <c r="G19" s="329" t="s">
        <v>524</v>
      </c>
      <c r="H19" s="329" t="s">
        <v>524</v>
      </c>
    </row>
    <row r="20" spans="1:8" x14ac:dyDescent="0.25">
      <c r="A20" s="328" t="s">
        <v>531</v>
      </c>
      <c r="B20" s="325">
        <v>38327.06069611937</v>
      </c>
      <c r="C20" s="325">
        <v>2.7616536525147199</v>
      </c>
      <c r="D20" s="325">
        <v>0.41262766327205003</v>
      </c>
      <c r="E20" s="329" t="s">
        <v>524</v>
      </c>
      <c r="F20" s="329" t="s">
        <v>524</v>
      </c>
      <c r="G20" s="329" t="s">
        <v>524</v>
      </c>
      <c r="H20" s="329" t="s">
        <v>524</v>
      </c>
    </row>
    <row r="21" spans="1:8" x14ac:dyDescent="0.25">
      <c r="A21" s="331" t="s">
        <v>3379</v>
      </c>
      <c r="B21" s="325">
        <v>515277.79812523432</v>
      </c>
      <c r="C21" s="325">
        <v>55.836948614484129</v>
      </c>
      <c r="D21" s="325">
        <v>7.7533574273759802</v>
      </c>
      <c r="E21" s="329">
        <v>1515.3616266750041</v>
      </c>
      <c r="F21" s="329">
        <v>1044.8381666781022</v>
      </c>
      <c r="G21" s="329">
        <v>120.23413844415886</v>
      </c>
      <c r="H21" s="329">
        <v>1574.0871153371656</v>
      </c>
    </row>
    <row r="22" spans="1:8" x14ac:dyDescent="0.2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2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2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2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75" thickBot="1" x14ac:dyDescent="0.3">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75" thickTop="1" x14ac:dyDescent="0.2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2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2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25">
      <c r="A31" s="328" t="s">
        <v>541</v>
      </c>
      <c r="B31" s="325">
        <v>291.62758231404649</v>
      </c>
      <c r="C31" s="325">
        <v>1.8597887494070001E-2</v>
      </c>
      <c r="D31" s="325">
        <v>2.7004131976500001E-3</v>
      </c>
      <c r="E31" s="329" t="s">
        <v>524</v>
      </c>
      <c r="F31" s="329" t="s">
        <v>524</v>
      </c>
      <c r="G31" s="329" t="s">
        <v>524</v>
      </c>
      <c r="H31" s="329" t="s">
        <v>524</v>
      </c>
    </row>
    <row r="32" spans="1:8" x14ac:dyDescent="0.25">
      <c r="A32" s="330" t="s">
        <v>3380</v>
      </c>
      <c r="B32" s="325">
        <v>225360.31628275706</v>
      </c>
      <c r="C32" s="325">
        <v>4.1196269771152103</v>
      </c>
      <c r="D32" s="325">
        <v>2.5601844175807398</v>
      </c>
      <c r="E32" s="325">
        <v>128.24903986696705</v>
      </c>
      <c r="F32" s="325">
        <v>1403.092346692003</v>
      </c>
      <c r="G32" s="325">
        <v>241.28268231324299</v>
      </c>
      <c r="H32" s="325">
        <v>24.535279992929539</v>
      </c>
    </row>
    <row r="33" spans="1:8" x14ac:dyDescent="0.2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25">
      <c r="A34" s="328" t="s">
        <v>543</v>
      </c>
      <c r="B34" s="325">
        <v>27632.752332089869</v>
      </c>
      <c r="C34" s="325">
        <v>0.48826677857</v>
      </c>
      <c r="D34" s="325">
        <v>0.78160963399831995</v>
      </c>
      <c r="E34" s="329" t="s">
        <v>522</v>
      </c>
      <c r="F34" s="329" t="s">
        <v>522</v>
      </c>
      <c r="G34" s="329" t="s">
        <v>522</v>
      </c>
      <c r="H34" s="329" t="s">
        <v>522</v>
      </c>
    </row>
    <row r="35" spans="1:8" x14ac:dyDescent="0.2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25">
      <c r="A36" s="330" t="s">
        <v>546</v>
      </c>
      <c r="B36" s="325" t="s">
        <v>3269</v>
      </c>
      <c r="C36" s="325">
        <v>2828.7193306107342</v>
      </c>
      <c r="D36" s="325" t="s">
        <v>522</v>
      </c>
      <c r="E36" s="325" t="s">
        <v>522</v>
      </c>
      <c r="F36" s="325" t="s">
        <v>522</v>
      </c>
      <c r="G36" s="325" t="s">
        <v>522</v>
      </c>
      <c r="H36" s="325" t="s">
        <v>522</v>
      </c>
    </row>
    <row r="37" spans="1:8" x14ac:dyDescent="0.25">
      <c r="A37" s="328" t="s">
        <v>548</v>
      </c>
      <c r="B37" s="325" t="s">
        <v>549</v>
      </c>
      <c r="C37" s="325">
        <v>2828.7193306107342</v>
      </c>
      <c r="D37" s="329" t="s">
        <v>522</v>
      </c>
      <c r="E37" s="329" t="s">
        <v>522</v>
      </c>
      <c r="F37" s="329" t="s">
        <v>522</v>
      </c>
      <c r="G37" s="329" t="s">
        <v>522</v>
      </c>
      <c r="H37" s="334" t="s">
        <v>195</v>
      </c>
    </row>
    <row r="38" spans="1:8" x14ac:dyDescent="0.25">
      <c r="A38" s="328" t="s">
        <v>550</v>
      </c>
      <c r="B38" s="325" t="s">
        <v>524</v>
      </c>
      <c r="C38" s="325" t="s">
        <v>524</v>
      </c>
      <c r="D38" s="329" t="s">
        <v>522</v>
      </c>
      <c r="E38" s="329" t="s">
        <v>522</v>
      </c>
      <c r="F38" s="329" t="s">
        <v>522</v>
      </c>
      <c r="G38" s="329" t="s">
        <v>522</v>
      </c>
      <c r="H38" s="329" t="s">
        <v>522</v>
      </c>
    </row>
    <row r="39" spans="1:8" x14ac:dyDescent="0.25">
      <c r="A39" s="328" t="s">
        <v>3381</v>
      </c>
      <c r="B39" s="325" t="s">
        <v>551</v>
      </c>
      <c r="C39" s="325" t="s">
        <v>551</v>
      </c>
      <c r="D39" s="329" t="s">
        <v>522</v>
      </c>
      <c r="E39" s="325" t="s">
        <v>522</v>
      </c>
      <c r="F39" s="325" t="s">
        <v>522</v>
      </c>
      <c r="G39" s="325" t="s">
        <v>522</v>
      </c>
      <c r="H39" s="325" t="s">
        <v>522</v>
      </c>
    </row>
    <row r="40" spans="1:8" x14ac:dyDescent="0.2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25">
      <c r="A41" s="328" t="s">
        <v>553</v>
      </c>
      <c r="B41" s="325">
        <v>12063.700405245312</v>
      </c>
      <c r="C41" s="325">
        <v>1817.0207526802458</v>
      </c>
      <c r="D41" s="325">
        <v>3.5386466609699997E-2</v>
      </c>
      <c r="E41" s="329" t="s">
        <v>524</v>
      </c>
      <c r="F41" s="329" t="s">
        <v>524</v>
      </c>
      <c r="G41" s="329" t="s">
        <v>524</v>
      </c>
      <c r="H41" s="329" t="s">
        <v>524</v>
      </c>
    </row>
    <row r="42" spans="1:8" x14ac:dyDescent="0.25">
      <c r="A42" s="328" t="s">
        <v>554</v>
      </c>
      <c r="B42" s="325">
        <v>25180.686999668131</v>
      </c>
      <c r="C42" s="325">
        <v>6616.1787375014428</v>
      </c>
      <c r="D42" s="334" t="s">
        <v>195</v>
      </c>
      <c r="E42" s="334" t="s">
        <v>195</v>
      </c>
      <c r="F42" s="334" t="s">
        <v>195</v>
      </c>
      <c r="G42" s="329" t="s">
        <v>524</v>
      </c>
      <c r="H42" s="329" t="s">
        <v>524</v>
      </c>
    </row>
    <row r="43" spans="1:8" x14ac:dyDescent="0.25">
      <c r="A43" s="328" t="s">
        <v>555</v>
      </c>
      <c r="B43" s="325" t="s">
        <v>524</v>
      </c>
      <c r="C43" s="325" t="s">
        <v>524</v>
      </c>
      <c r="D43" s="325">
        <v>6.3282485277459999E-2</v>
      </c>
      <c r="E43" s="329" t="s">
        <v>524</v>
      </c>
      <c r="F43" s="329" t="s">
        <v>524</v>
      </c>
      <c r="G43" s="329" t="s">
        <v>524</v>
      </c>
      <c r="H43" s="329" t="s">
        <v>524</v>
      </c>
    </row>
    <row r="44" spans="1:8" x14ac:dyDescent="0.25">
      <c r="A44" s="328" t="s">
        <v>3382</v>
      </c>
      <c r="B44" s="325" t="s">
        <v>551</v>
      </c>
      <c r="C44" s="325" t="s">
        <v>551</v>
      </c>
      <c r="D44" s="325" t="s">
        <v>551</v>
      </c>
      <c r="E44" s="325">
        <v>208.89432174184356</v>
      </c>
      <c r="F44" s="325">
        <v>105.47180460606191</v>
      </c>
      <c r="G44" s="325">
        <v>355.97410702367489</v>
      </c>
      <c r="H44" s="325">
        <v>65.111291475618813</v>
      </c>
    </row>
    <row r="45" spans="1:8" x14ac:dyDescent="0.25">
      <c r="A45" s="335" t="s">
        <v>3270</v>
      </c>
      <c r="B45" s="325" t="s">
        <v>556</v>
      </c>
      <c r="C45" s="334" t="s">
        <v>195</v>
      </c>
      <c r="D45" s="334" t="s">
        <v>195</v>
      </c>
      <c r="E45" s="334" t="s">
        <v>195</v>
      </c>
      <c r="F45" s="334" t="s">
        <v>195</v>
      </c>
      <c r="G45" s="334" t="s">
        <v>195</v>
      </c>
      <c r="H45" s="334" t="s">
        <v>195</v>
      </c>
    </row>
    <row r="46" spans="1:8" x14ac:dyDescent="0.25">
      <c r="A46" s="330" t="s">
        <v>3383</v>
      </c>
      <c r="B46" s="325" t="s">
        <v>524</v>
      </c>
      <c r="C46" s="334" t="s">
        <v>195</v>
      </c>
      <c r="D46" s="334" t="s">
        <v>195</v>
      </c>
      <c r="E46" s="334" t="s">
        <v>195</v>
      </c>
      <c r="F46" s="334" t="s">
        <v>195</v>
      </c>
      <c r="G46" s="334" t="s">
        <v>195</v>
      </c>
      <c r="H46" s="334" t="s">
        <v>195</v>
      </c>
    </row>
    <row r="47" spans="1:8" x14ac:dyDescent="0.25">
      <c r="A47" s="330" t="s">
        <v>557</v>
      </c>
      <c r="B47" s="325" t="s">
        <v>524</v>
      </c>
      <c r="C47" s="334" t="s">
        <v>195</v>
      </c>
      <c r="D47" s="334" t="s">
        <v>195</v>
      </c>
      <c r="E47" s="334" t="s">
        <v>195</v>
      </c>
      <c r="F47" s="334" t="s">
        <v>195</v>
      </c>
      <c r="G47" s="334" t="s">
        <v>195</v>
      </c>
      <c r="H47" s="334" t="s">
        <v>195</v>
      </c>
    </row>
    <row r="48" spans="1:8" x14ac:dyDescent="0.25">
      <c r="A48" s="327" t="s">
        <v>558</v>
      </c>
      <c r="B48" s="325" t="s">
        <v>556</v>
      </c>
      <c r="C48" s="334" t="s">
        <v>195</v>
      </c>
      <c r="D48" s="334" t="s">
        <v>195</v>
      </c>
      <c r="E48" s="334" t="s">
        <v>195</v>
      </c>
      <c r="F48" s="334" t="s">
        <v>195</v>
      </c>
      <c r="G48" s="334" t="s">
        <v>195</v>
      </c>
      <c r="H48" s="334" t="s">
        <v>195</v>
      </c>
    </row>
    <row r="49" spans="1:8" x14ac:dyDescent="0.25">
      <c r="A49" s="335" t="s">
        <v>3271</v>
      </c>
      <c r="B49" s="334" t="s">
        <v>195</v>
      </c>
      <c r="C49" s="334" t="s">
        <v>195</v>
      </c>
      <c r="D49" s="334" t="s">
        <v>195</v>
      </c>
      <c r="E49" s="334" t="s">
        <v>195</v>
      </c>
      <c r="F49" s="334" t="s">
        <v>195</v>
      </c>
      <c r="G49" s="334" t="s">
        <v>195</v>
      </c>
      <c r="H49" s="334" t="s">
        <v>195</v>
      </c>
    </row>
    <row r="50" spans="1:8" x14ac:dyDescent="0.2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25">
      <c r="A51" s="336" t="s">
        <v>560</v>
      </c>
      <c r="B51" s="325">
        <v>60125.445140869939</v>
      </c>
      <c r="C51" s="325" t="s">
        <v>584</v>
      </c>
      <c r="D51" s="325">
        <v>1.9373340798485601</v>
      </c>
      <c r="E51" s="329">
        <v>242.16675998106996</v>
      </c>
      <c r="F51" s="329">
        <v>100.74137215212509</v>
      </c>
      <c r="G51" s="329">
        <v>15.11120582281877</v>
      </c>
      <c r="H51" s="329" t="s">
        <v>549</v>
      </c>
    </row>
    <row r="52" spans="1:8" x14ac:dyDescent="0.2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25">
      <c r="A53" s="327" t="s">
        <v>562</v>
      </c>
      <c r="B53" s="325" t="s">
        <v>524</v>
      </c>
      <c r="C53" s="325" t="s">
        <v>524</v>
      </c>
      <c r="D53" s="325" t="s">
        <v>524</v>
      </c>
      <c r="E53" s="329" t="s">
        <v>524</v>
      </c>
      <c r="F53" s="329" t="s">
        <v>524</v>
      </c>
      <c r="G53" s="329" t="s">
        <v>524</v>
      </c>
      <c r="H53" s="329" t="s">
        <v>549</v>
      </c>
    </row>
    <row r="54" spans="1:8" x14ac:dyDescent="0.25">
      <c r="A54" s="337" t="s">
        <v>3272</v>
      </c>
      <c r="B54" s="325">
        <v>230699.51036740557</v>
      </c>
      <c r="C54" s="334" t="s">
        <v>195</v>
      </c>
      <c r="D54" s="334" t="s">
        <v>195</v>
      </c>
      <c r="E54" s="334" t="s">
        <v>195</v>
      </c>
      <c r="F54" s="334" t="s">
        <v>195</v>
      </c>
      <c r="G54" s="334" t="s">
        <v>195</v>
      </c>
      <c r="H54" s="334" t="s">
        <v>195</v>
      </c>
    </row>
    <row r="55" spans="1:8" x14ac:dyDescent="0.25">
      <c r="A55" s="258" t="s">
        <v>3273</v>
      </c>
      <c r="B55" s="325" t="s">
        <v>584</v>
      </c>
      <c r="C55" s="334" t="s">
        <v>195</v>
      </c>
      <c r="D55" s="334" t="s">
        <v>195</v>
      </c>
      <c r="E55" s="334" t="s">
        <v>195</v>
      </c>
      <c r="F55" s="334" t="s">
        <v>195</v>
      </c>
      <c r="G55" s="334" t="s">
        <v>195</v>
      </c>
      <c r="H55" s="334" t="s">
        <v>195</v>
      </c>
    </row>
    <row r="56" spans="1:8" x14ac:dyDescent="0.25">
      <c r="A56" s="338" t="s">
        <v>563</v>
      </c>
      <c r="B56" s="329" t="s">
        <v>522</v>
      </c>
      <c r="C56" s="334" t="s">
        <v>195</v>
      </c>
      <c r="D56" s="334" t="s">
        <v>195</v>
      </c>
      <c r="E56" s="334" t="s">
        <v>195</v>
      </c>
      <c r="F56" s="334" t="s">
        <v>195</v>
      </c>
      <c r="G56" s="334" t="s">
        <v>195</v>
      </c>
      <c r="H56" s="334" t="s">
        <v>195</v>
      </c>
    </row>
    <row r="57" spans="1:8" x14ac:dyDescent="0.25">
      <c r="A57" s="338" t="s">
        <v>564</v>
      </c>
      <c r="B57" s="329" t="s">
        <v>522</v>
      </c>
      <c r="C57" s="334" t="s">
        <v>195</v>
      </c>
      <c r="D57" s="334" t="s">
        <v>195</v>
      </c>
      <c r="E57" s="334" t="s">
        <v>195</v>
      </c>
      <c r="F57" s="334" t="s">
        <v>195</v>
      </c>
      <c r="G57" s="334" t="s">
        <v>195</v>
      </c>
      <c r="H57" s="334" t="s">
        <v>195</v>
      </c>
    </row>
    <row r="58" spans="1:8" x14ac:dyDescent="0.25">
      <c r="C58" s="4"/>
      <c r="D58" s="4"/>
    </row>
    <row r="59" spans="1:8" x14ac:dyDescent="0.2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2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2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2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2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2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25">
      <c r="A65" s="51" t="s">
        <v>3264</v>
      </c>
      <c r="B65" s="52">
        <f>G374</f>
        <v>12713.092056610814</v>
      </c>
      <c r="C65" s="52">
        <f t="shared" ref="C65:D65" si="6">H374</f>
        <v>5.1947039253499999E-3</v>
      </c>
      <c r="D65" s="52">
        <f t="shared" si="6"/>
        <v>1.29867598133739</v>
      </c>
      <c r="E65" s="52"/>
      <c r="F65" s="52"/>
      <c r="G65" s="52"/>
      <c r="H65" s="52"/>
    </row>
    <row r="66" spans="1:10" ht="60" x14ac:dyDescent="0.25">
      <c r="A66" s="3" t="s">
        <v>3265</v>
      </c>
      <c r="B66" s="4"/>
      <c r="C66" s="4"/>
      <c r="D66" s="4"/>
      <c r="E66" s="4"/>
      <c r="F66" s="4"/>
      <c r="G66" s="4"/>
      <c r="H66" s="4"/>
    </row>
    <row r="67" spans="1:10" ht="15.75" thickBot="1" x14ac:dyDescent="0.3">
      <c r="B67" s="85"/>
      <c r="C67" s="85"/>
      <c r="D67" s="85"/>
      <c r="E67" s="85"/>
      <c r="F67" s="85"/>
      <c r="G67" s="85"/>
      <c r="H67" s="85"/>
    </row>
    <row r="68" spans="1:10" ht="15.75" x14ac:dyDescent="0.25">
      <c r="A68" s="639" t="s">
        <v>566</v>
      </c>
      <c r="B68" s="640"/>
      <c r="C68" s="259"/>
      <c r="D68" s="259"/>
      <c r="E68" s="259"/>
      <c r="F68" s="259"/>
      <c r="G68" s="259"/>
      <c r="H68" s="259"/>
      <c r="I68" s="55"/>
      <c r="J68" s="385" t="s">
        <v>506</v>
      </c>
    </row>
    <row r="69" spans="1:10" ht="15.75" x14ac:dyDescent="0.25">
      <c r="A69" s="260" t="s">
        <v>567</v>
      </c>
      <c r="B69" s="261"/>
      <c r="C69" s="262"/>
      <c r="D69" s="262"/>
      <c r="E69" s="262"/>
      <c r="F69" s="262"/>
      <c r="G69" s="262"/>
      <c r="H69" s="262"/>
      <c r="I69" s="55"/>
      <c r="J69" s="385" t="s">
        <v>3421</v>
      </c>
    </row>
    <row r="70" spans="1:10" ht="15.75" x14ac:dyDescent="0.25">
      <c r="A70" s="49"/>
      <c r="B70" s="53"/>
      <c r="C70" s="54"/>
      <c r="D70" s="54"/>
      <c r="E70" s="54"/>
      <c r="F70" s="54"/>
      <c r="G70" s="54"/>
      <c r="H70" s="50"/>
      <c r="I70" s="55"/>
      <c r="J70" s="385" t="s">
        <v>507</v>
      </c>
    </row>
    <row r="71" spans="1:10" x14ac:dyDescent="0.25">
      <c r="A71" s="641" t="s">
        <v>508</v>
      </c>
      <c r="B71" s="644" t="s">
        <v>568</v>
      </c>
      <c r="C71" s="645"/>
      <c r="D71" s="644" t="s">
        <v>569</v>
      </c>
      <c r="E71" s="646"/>
      <c r="F71" s="647"/>
      <c r="G71" s="644" t="s">
        <v>570</v>
      </c>
      <c r="H71" s="648"/>
      <c r="I71" s="648"/>
      <c r="J71" s="645"/>
    </row>
    <row r="72" spans="1:10" x14ac:dyDescent="0.25">
      <c r="A72" s="642"/>
      <c r="B72" s="649" t="s">
        <v>571</v>
      </c>
      <c r="C72" s="650"/>
      <c r="D72" s="653" t="s">
        <v>572</v>
      </c>
      <c r="E72" s="649" t="s">
        <v>510</v>
      </c>
      <c r="F72" s="650" t="s">
        <v>511</v>
      </c>
      <c r="G72" s="653" t="s">
        <v>573</v>
      </c>
      <c r="H72" s="653" t="s">
        <v>510</v>
      </c>
      <c r="I72" s="653" t="s">
        <v>511</v>
      </c>
      <c r="J72" s="319" t="s">
        <v>509</v>
      </c>
    </row>
    <row r="73" spans="1:10" x14ac:dyDescent="0.25">
      <c r="A73" s="642"/>
      <c r="B73" s="651"/>
      <c r="C73" s="652"/>
      <c r="D73" s="654"/>
      <c r="E73" s="651"/>
      <c r="F73" s="652"/>
      <c r="G73" s="655"/>
      <c r="H73" s="654"/>
      <c r="I73" s="654"/>
      <c r="J73" s="319" t="s">
        <v>574</v>
      </c>
    </row>
    <row r="74" spans="1:10" ht="15.75" thickBot="1" x14ac:dyDescent="0.3">
      <c r="A74" s="643"/>
      <c r="B74" s="322" t="s">
        <v>575</v>
      </c>
      <c r="C74" s="56" t="s">
        <v>576</v>
      </c>
      <c r="D74" s="56" t="s">
        <v>577</v>
      </c>
      <c r="E74" s="632" t="s">
        <v>578</v>
      </c>
      <c r="F74" s="633"/>
      <c r="G74" s="632" t="s">
        <v>516</v>
      </c>
      <c r="H74" s="630"/>
      <c r="I74" s="630"/>
      <c r="J74" s="631"/>
    </row>
    <row r="75" spans="1:10" ht="15.75" thickTop="1" x14ac:dyDescent="0.2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2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2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2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25">
      <c r="A79" s="340" t="s">
        <v>3384</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25">
      <c r="A80" s="340" t="s">
        <v>3385</v>
      </c>
      <c r="B80" s="339" t="s">
        <v>551</v>
      </c>
      <c r="C80" s="339" t="s">
        <v>580</v>
      </c>
      <c r="D80" s="339" t="s">
        <v>551</v>
      </c>
      <c r="E80" s="339" t="s">
        <v>551</v>
      </c>
      <c r="F80" s="339" t="s">
        <v>551</v>
      </c>
      <c r="G80" s="339" t="s">
        <v>551</v>
      </c>
      <c r="H80" s="339" t="s">
        <v>551</v>
      </c>
      <c r="I80" s="339" t="s">
        <v>551</v>
      </c>
      <c r="J80" s="339" t="s">
        <v>551</v>
      </c>
    </row>
    <row r="81" spans="1:10" x14ac:dyDescent="0.25">
      <c r="A81" s="340" t="s">
        <v>3386</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2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2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2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2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25">
      <c r="A86" s="342" t="s">
        <v>3384</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25">
      <c r="A87" s="342" t="s">
        <v>3385</v>
      </c>
      <c r="B87" s="339" t="s">
        <v>551</v>
      </c>
      <c r="C87" s="339" t="s">
        <v>580</v>
      </c>
      <c r="D87" s="339" t="s">
        <v>551</v>
      </c>
      <c r="E87" s="339" t="s">
        <v>551</v>
      </c>
      <c r="F87" s="339" t="s">
        <v>551</v>
      </c>
      <c r="G87" s="339" t="s">
        <v>551</v>
      </c>
      <c r="H87" s="339" t="s">
        <v>551</v>
      </c>
      <c r="I87" s="339" t="s">
        <v>551</v>
      </c>
      <c r="J87" s="339" t="s">
        <v>551</v>
      </c>
    </row>
    <row r="88" spans="1:10" x14ac:dyDescent="0.25">
      <c r="A88" s="342" t="s">
        <v>3386</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25">
      <c r="A89" s="343" t="s">
        <v>3387</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2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2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2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25">
      <c r="A93" s="342" t="s">
        <v>3384</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25">
      <c r="A94" s="342" t="s">
        <v>3385</v>
      </c>
      <c r="B94" s="339" t="s">
        <v>551</v>
      </c>
      <c r="C94" s="339" t="s">
        <v>580</v>
      </c>
      <c r="D94" s="339" t="s">
        <v>551</v>
      </c>
      <c r="E94" s="339" t="s">
        <v>551</v>
      </c>
      <c r="F94" s="339" t="s">
        <v>551</v>
      </c>
      <c r="G94" s="339" t="s">
        <v>551</v>
      </c>
      <c r="H94" s="339" t="s">
        <v>551</v>
      </c>
      <c r="I94" s="339" t="s">
        <v>551</v>
      </c>
      <c r="J94" s="339" t="s">
        <v>551</v>
      </c>
    </row>
    <row r="95" spans="1:10" x14ac:dyDescent="0.25">
      <c r="A95" s="342" t="s">
        <v>3386</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2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2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2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2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2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25">
      <c r="A101" s="345" t="s">
        <v>591</v>
      </c>
      <c r="B101" s="329" t="s">
        <v>551</v>
      </c>
      <c r="C101" s="339" t="s">
        <v>580</v>
      </c>
      <c r="D101" s="339" t="s">
        <v>551</v>
      </c>
      <c r="E101" s="339" t="s">
        <v>551</v>
      </c>
      <c r="F101" s="339" t="s">
        <v>551</v>
      </c>
      <c r="G101" s="329" t="s">
        <v>551</v>
      </c>
      <c r="H101" s="329" t="s">
        <v>551</v>
      </c>
      <c r="I101" s="329" t="s">
        <v>551</v>
      </c>
      <c r="J101" s="329" t="s">
        <v>551</v>
      </c>
    </row>
    <row r="102" spans="1:10" x14ac:dyDescent="0.2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2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25">
      <c r="A104" s="345" t="s">
        <v>587</v>
      </c>
      <c r="B104" s="329" t="s">
        <v>524</v>
      </c>
      <c r="C104" s="339" t="s">
        <v>580</v>
      </c>
      <c r="D104" s="339" t="s">
        <v>556</v>
      </c>
      <c r="E104" s="339" t="s">
        <v>524</v>
      </c>
      <c r="F104" s="339" t="s">
        <v>524</v>
      </c>
      <c r="G104" s="329" t="s">
        <v>524</v>
      </c>
      <c r="H104" s="329" t="s">
        <v>524</v>
      </c>
      <c r="I104" s="329" t="s">
        <v>524</v>
      </c>
      <c r="J104" s="329" t="s">
        <v>522</v>
      </c>
    </row>
    <row r="105" spans="1:10" x14ac:dyDescent="0.25">
      <c r="A105" s="345" t="s">
        <v>588</v>
      </c>
      <c r="B105" s="329" t="s">
        <v>524</v>
      </c>
      <c r="C105" s="339" t="s">
        <v>580</v>
      </c>
      <c r="D105" s="339" t="s">
        <v>556</v>
      </c>
      <c r="E105" s="339" t="s">
        <v>524</v>
      </c>
      <c r="F105" s="339" t="s">
        <v>524</v>
      </c>
      <c r="G105" s="329" t="s">
        <v>524</v>
      </c>
      <c r="H105" s="329" t="s">
        <v>524</v>
      </c>
      <c r="I105" s="329" t="s">
        <v>524</v>
      </c>
      <c r="J105" s="329" t="s">
        <v>522</v>
      </c>
    </row>
    <row r="106" spans="1:10" x14ac:dyDescent="0.25">
      <c r="A106" s="345" t="s">
        <v>589</v>
      </c>
      <c r="B106" s="329" t="s">
        <v>524</v>
      </c>
      <c r="C106" s="339" t="s">
        <v>580</v>
      </c>
      <c r="D106" s="339" t="s">
        <v>556</v>
      </c>
      <c r="E106" s="339" t="s">
        <v>524</v>
      </c>
      <c r="F106" s="339" t="s">
        <v>524</v>
      </c>
      <c r="G106" s="329" t="s">
        <v>524</v>
      </c>
      <c r="H106" s="329" t="s">
        <v>524</v>
      </c>
      <c r="I106" s="329" t="s">
        <v>524</v>
      </c>
      <c r="J106" s="329" t="s">
        <v>522</v>
      </c>
    </row>
    <row r="107" spans="1:10" x14ac:dyDescent="0.25">
      <c r="A107" s="345" t="s">
        <v>590</v>
      </c>
      <c r="B107" s="329" t="s">
        <v>524</v>
      </c>
      <c r="C107" s="339" t="s">
        <v>580</v>
      </c>
      <c r="D107" s="339" t="s">
        <v>556</v>
      </c>
      <c r="E107" s="339" t="s">
        <v>524</v>
      </c>
      <c r="F107" s="339" t="s">
        <v>524</v>
      </c>
      <c r="G107" s="329" t="s">
        <v>524</v>
      </c>
      <c r="H107" s="329" t="s">
        <v>524</v>
      </c>
      <c r="I107" s="329" t="s">
        <v>524</v>
      </c>
      <c r="J107" s="329" t="s">
        <v>522</v>
      </c>
    </row>
    <row r="108" spans="1:10" x14ac:dyDescent="0.25">
      <c r="A108" s="345" t="s">
        <v>591</v>
      </c>
      <c r="B108" s="329" t="s">
        <v>551</v>
      </c>
      <c r="C108" s="339" t="s">
        <v>580</v>
      </c>
      <c r="D108" s="339" t="s">
        <v>551</v>
      </c>
      <c r="E108" s="339" t="s">
        <v>551</v>
      </c>
      <c r="F108" s="339" t="s">
        <v>551</v>
      </c>
      <c r="G108" s="329" t="s">
        <v>551</v>
      </c>
      <c r="H108" s="329" t="s">
        <v>551</v>
      </c>
      <c r="I108" s="329" t="s">
        <v>551</v>
      </c>
      <c r="J108" s="329" t="s">
        <v>551</v>
      </c>
    </row>
    <row r="109" spans="1:10" x14ac:dyDescent="0.25">
      <c r="A109" s="345" t="s">
        <v>93</v>
      </c>
      <c r="B109" s="329" t="s">
        <v>524</v>
      </c>
      <c r="C109" s="339" t="s">
        <v>580</v>
      </c>
      <c r="D109" s="339" t="s">
        <v>556</v>
      </c>
      <c r="E109" s="339" t="s">
        <v>524</v>
      </c>
      <c r="F109" s="339" t="s">
        <v>524</v>
      </c>
      <c r="G109" s="329" t="s">
        <v>524</v>
      </c>
      <c r="H109" s="329" t="s">
        <v>524</v>
      </c>
      <c r="I109" s="329" t="s">
        <v>524</v>
      </c>
      <c r="J109" s="329" t="s">
        <v>522</v>
      </c>
    </row>
    <row r="110" spans="1:10" x14ac:dyDescent="0.2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25">
      <c r="A111" s="345" t="s">
        <v>587</v>
      </c>
      <c r="B111" s="329" t="s">
        <v>524</v>
      </c>
      <c r="C111" s="339" t="s">
        <v>580</v>
      </c>
      <c r="D111" s="339" t="s">
        <v>556</v>
      </c>
      <c r="E111" s="339" t="s">
        <v>524</v>
      </c>
      <c r="F111" s="339" t="s">
        <v>524</v>
      </c>
      <c r="G111" s="329" t="s">
        <v>524</v>
      </c>
      <c r="H111" s="329" t="s">
        <v>524</v>
      </c>
      <c r="I111" s="329" t="s">
        <v>524</v>
      </c>
      <c r="J111" s="329" t="s">
        <v>522</v>
      </c>
    </row>
    <row r="112" spans="1:10" x14ac:dyDescent="0.25">
      <c r="A112" s="345" t="s">
        <v>588</v>
      </c>
      <c r="B112" s="329" t="s">
        <v>524</v>
      </c>
      <c r="C112" s="339" t="s">
        <v>580</v>
      </c>
      <c r="D112" s="339" t="s">
        <v>556</v>
      </c>
      <c r="E112" s="339" t="s">
        <v>524</v>
      </c>
      <c r="F112" s="339" t="s">
        <v>524</v>
      </c>
      <c r="G112" s="329" t="s">
        <v>524</v>
      </c>
      <c r="H112" s="329" t="s">
        <v>524</v>
      </c>
      <c r="I112" s="329" t="s">
        <v>524</v>
      </c>
      <c r="J112" s="329" t="s">
        <v>522</v>
      </c>
    </row>
    <row r="113" spans="1:10" x14ac:dyDescent="0.25">
      <c r="A113" s="345" t="s">
        <v>589</v>
      </c>
      <c r="B113" s="329" t="s">
        <v>524</v>
      </c>
      <c r="C113" s="339" t="s">
        <v>580</v>
      </c>
      <c r="D113" s="339" t="s">
        <v>556</v>
      </c>
      <c r="E113" s="339" t="s">
        <v>524</v>
      </c>
      <c r="F113" s="339" t="s">
        <v>524</v>
      </c>
      <c r="G113" s="329" t="s">
        <v>524</v>
      </c>
      <c r="H113" s="329" t="s">
        <v>524</v>
      </c>
      <c r="I113" s="329" t="s">
        <v>524</v>
      </c>
      <c r="J113" s="329" t="s">
        <v>522</v>
      </c>
    </row>
    <row r="114" spans="1:10" x14ac:dyDescent="0.25">
      <c r="A114" s="345" t="s">
        <v>590</v>
      </c>
      <c r="B114" s="329" t="s">
        <v>524</v>
      </c>
      <c r="C114" s="339" t="s">
        <v>580</v>
      </c>
      <c r="D114" s="339" t="s">
        <v>556</v>
      </c>
      <c r="E114" s="339" t="s">
        <v>524</v>
      </c>
      <c r="F114" s="339" t="s">
        <v>524</v>
      </c>
      <c r="G114" s="329" t="s">
        <v>524</v>
      </c>
      <c r="H114" s="329" t="s">
        <v>524</v>
      </c>
      <c r="I114" s="329" t="s">
        <v>524</v>
      </c>
      <c r="J114" s="329" t="s">
        <v>522</v>
      </c>
    </row>
    <row r="115" spans="1:10" x14ac:dyDescent="0.25">
      <c r="A115" s="345" t="s">
        <v>591</v>
      </c>
      <c r="B115" s="329" t="s">
        <v>551</v>
      </c>
      <c r="C115" s="339" t="s">
        <v>580</v>
      </c>
      <c r="D115" s="339" t="s">
        <v>551</v>
      </c>
      <c r="E115" s="339" t="s">
        <v>551</v>
      </c>
      <c r="F115" s="339" t="s">
        <v>551</v>
      </c>
      <c r="G115" s="329" t="s">
        <v>551</v>
      </c>
      <c r="H115" s="329" t="s">
        <v>551</v>
      </c>
      <c r="I115" s="329" t="s">
        <v>551</v>
      </c>
      <c r="J115" s="329" t="s">
        <v>551</v>
      </c>
    </row>
    <row r="116" spans="1:10" x14ac:dyDescent="0.25">
      <c r="A116" s="345" t="s">
        <v>93</v>
      </c>
      <c r="B116" s="329" t="s">
        <v>524</v>
      </c>
      <c r="C116" s="339" t="s">
        <v>580</v>
      </c>
      <c r="D116" s="339" t="s">
        <v>556</v>
      </c>
      <c r="E116" s="339" t="s">
        <v>524</v>
      </c>
      <c r="F116" s="339" t="s">
        <v>524</v>
      </c>
      <c r="G116" s="329" t="s">
        <v>524</v>
      </c>
      <c r="H116" s="329" t="s">
        <v>524</v>
      </c>
      <c r="I116" s="329" t="s">
        <v>524</v>
      </c>
      <c r="J116" s="329" t="s">
        <v>522</v>
      </c>
    </row>
    <row r="117" spans="1:10" x14ac:dyDescent="0.2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2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2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2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25">
      <c r="A121" s="342" t="s">
        <v>3384</v>
      </c>
      <c r="B121" s="329" t="s">
        <v>551</v>
      </c>
      <c r="C121" s="339" t="s">
        <v>580</v>
      </c>
      <c r="D121" s="339" t="s">
        <v>551</v>
      </c>
      <c r="E121" s="339" t="s">
        <v>551</v>
      </c>
      <c r="F121" s="339" t="s">
        <v>551</v>
      </c>
      <c r="G121" s="329" t="s">
        <v>551</v>
      </c>
      <c r="H121" s="329" t="s">
        <v>551</v>
      </c>
      <c r="I121" s="329" t="s">
        <v>551</v>
      </c>
      <c r="J121" s="329" t="s">
        <v>551</v>
      </c>
    </row>
    <row r="122" spans="1:10" x14ac:dyDescent="0.25">
      <c r="A122" s="342" t="s">
        <v>3385</v>
      </c>
      <c r="B122" s="329" t="s">
        <v>551</v>
      </c>
      <c r="C122" s="339" t="s">
        <v>580</v>
      </c>
      <c r="D122" s="339" t="s">
        <v>551</v>
      </c>
      <c r="E122" s="339" t="s">
        <v>551</v>
      </c>
      <c r="F122" s="339" t="s">
        <v>551</v>
      </c>
      <c r="G122" s="329" t="s">
        <v>551</v>
      </c>
      <c r="H122" s="329" t="s">
        <v>551</v>
      </c>
      <c r="I122" s="329" t="s">
        <v>551</v>
      </c>
      <c r="J122" s="329" t="s">
        <v>551</v>
      </c>
    </row>
    <row r="123" spans="1:10" x14ac:dyDescent="0.25">
      <c r="A123" s="342" t="s">
        <v>3386</v>
      </c>
      <c r="B123" s="329" t="s">
        <v>524</v>
      </c>
      <c r="C123" s="339" t="s">
        <v>580</v>
      </c>
      <c r="D123" s="339" t="s">
        <v>556</v>
      </c>
      <c r="E123" s="339" t="s">
        <v>524</v>
      </c>
      <c r="F123" s="339" t="s">
        <v>524</v>
      </c>
      <c r="G123" s="329" t="s">
        <v>524</v>
      </c>
      <c r="H123" s="329" t="s">
        <v>524</v>
      </c>
      <c r="I123" s="329" t="s">
        <v>524</v>
      </c>
      <c r="J123" s="329" t="s">
        <v>522</v>
      </c>
    </row>
    <row r="124" spans="1:10" x14ac:dyDescent="0.25">
      <c r="A124" s="347" t="s">
        <v>3388</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2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2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2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25">
      <c r="A128" s="340" t="s">
        <v>3384</v>
      </c>
      <c r="B128" s="339" t="s">
        <v>551</v>
      </c>
      <c r="C128" s="339" t="s">
        <v>580</v>
      </c>
      <c r="D128" s="339" t="s">
        <v>551</v>
      </c>
      <c r="E128" s="339" t="s">
        <v>551</v>
      </c>
      <c r="F128" s="339" t="s">
        <v>551</v>
      </c>
      <c r="G128" s="339" t="s">
        <v>551</v>
      </c>
      <c r="H128" s="339" t="s">
        <v>551</v>
      </c>
      <c r="I128" s="339" t="s">
        <v>551</v>
      </c>
      <c r="J128" s="339" t="s">
        <v>551</v>
      </c>
    </row>
    <row r="129" spans="1:10" x14ac:dyDescent="0.25">
      <c r="A129" s="340" t="s">
        <v>3385</v>
      </c>
      <c r="B129" s="339" t="s">
        <v>551</v>
      </c>
      <c r="C129" s="339" t="s">
        <v>580</v>
      </c>
      <c r="D129" s="339" t="s">
        <v>551</v>
      </c>
      <c r="E129" s="339" t="s">
        <v>551</v>
      </c>
      <c r="F129" s="339" t="s">
        <v>551</v>
      </c>
      <c r="G129" s="339" t="s">
        <v>551</v>
      </c>
      <c r="H129" s="339" t="s">
        <v>551</v>
      </c>
      <c r="I129" s="339" t="s">
        <v>551</v>
      </c>
      <c r="J129" s="339" t="s">
        <v>551</v>
      </c>
    </row>
    <row r="130" spans="1:10" x14ac:dyDescent="0.25">
      <c r="A130" s="340" t="s">
        <v>3386</v>
      </c>
      <c r="B130" s="339" t="s">
        <v>524</v>
      </c>
      <c r="C130" s="339" t="s">
        <v>580</v>
      </c>
      <c r="D130" s="339" t="s">
        <v>556</v>
      </c>
      <c r="E130" s="339" t="s">
        <v>524</v>
      </c>
      <c r="F130" s="339" t="s">
        <v>524</v>
      </c>
      <c r="G130" s="339" t="s">
        <v>524</v>
      </c>
      <c r="H130" s="339" t="s">
        <v>524</v>
      </c>
      <c r="I130" s="339" t="s">
        <v>524</v>
      </c>
      <c r="J130" s="339" t="s">
        <v>522</v>
      </c>
    </row>
    <row r="131" spans="1:10" x14ac:dyDescent="0.2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2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2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2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25">
      <c r="A135" s="345" t="s">
        <v>590</v>
      </c>
      <c r="B135" s="329" t="s">
        <v>551</v>
      </c>
      <c r="C135" s="339" t="s">
        <v>580</v>
      </c>
      <c r="D135" s="339" t="s">
        <v>551</v>
      </c>
      <c r="E135" s="339" t="s">
        <v>551</v>
      </c>
      <c r="F135" s="339" t="s">
        <v>551</v>
      </c>
      <c r="G135" s="329" t="s">
        <v>551</v>
      </c>
      <c r="H135" s="329" t="s">
        <v>551</v>
      </c>
      <c r="I135" s="329" t="s">
        <v>551</v>
      </c>
      <c r="J135" s="329" t="s">
        <v>551</v>
      </c>
    </row>
    <row r="136" spans="1:10" x14ac:dyDescent="0.25">
      <c r="A136" s="345" t="s">
        <v>591</v>
      </c>
      <c r="B136" s="329" t="s">
        <v>551</v>
      </c>
      <c r="C136" s="339" t="s">
        <v>580</v>
      </c>
      <c r="D136" s="339" t="s">
        <v>551</v>
      </c>
      <c r="E136" s="339" t="s">
        <v>551</v>
      </c>
      <c r="F136" s="339" t="s">
        <v>551</v>
      </c>
      <c r="G136" s="329" t="s">
        <v>551</v>
      </c>
      <c r="H136" s="329" t="s">
        <v>551</v>
      </c>
      <c r="I136" s="329" t="s">
        <v>551</v>
      </c>
      <c r="J136" s="329" t="s">
        <v>551</v>
      </c>
    </row>
    <row r="137" spans="1:10" x14ac:dyDescent="0.25">
      <c r="A137" s="345" t="s">
        <v>93</v>
      </c>
      <c r="B137" s="329" t="s">
        <v>524</v>
      </c>
      <c r="C137" s="339" t="s">
        <v>580</v>
      </c>
      <c r="D137" s="339" t="s">
        <v>556</v>
      </c>
      <c r="E137" s="339" t="s">
        <v>524</v>
      </c>
      <c r="F137" s="339" t="s">
        <v>524</v>
      </c>
      <c r="G137" s="329" t="s">
        <v>524</v>
      </c>
      <c r="H137" s="329" t="s">
        <v>524</v>
      </c>
      <c r="I137" s="329" t="s">
        <v>524</v>
      </c>
      <c r="J137" s="329" t="s">
        <v>522</v>
      </c>
    </row>
    <row r="138" spans="1:10" x14ac:dyDescent="0.25">
      <c r="A138" s="344" t="s">
        <v>595</v>
      </c>
      <c r="B138" s="339" t="s">
        <v>596</v>
      </c>
      <c r="C138" s="339" t="s">
        <v>580</v>
      </c>
      <c r="D138" s="334" t="s">
        <v>195</v>
      </c>
      <c r="E138" s="334" t="s">
        <v>195</v>
      </c>
      <c r="F138" s="334" t="s">
        <v>195</v>
      </c>
      <c r="G138" s="339" t="s">
        <v>596</v>
      </c>
      <c r="H138" s="339" t="s">
        <v>596</v>
      </c>
      <c r="I138" s="339" t="s">
        <v>596</v>
      </c>
      <c r="J138" s="339" t="s">
        <v>584</v>
      </c>
    </row>
    <row r="139" spans="1:10" x14ac:dyDescent="0.25">
      <c r="A139" s="345" t="s">
        <v>587</v>
      </c>
      <c r="B139" s="329" t="s">
        <v>524</v>
      </c>
      <c r="C139" s="339" t="s">
        <v>580</v>
      </c>
      <c r="D139" s="339" t="s">
        <v>556</v>
      </c>
      <c r="E139" s="339" t="s">
        <v>524</v>
      </c>
      <c r="F139" s="339" t="s">
        <v>524</v>
      </c>
      <c r="G139" s="329" t="s">
        <v>524</v>
      </c>
      <c r="H139" s="329" t="s">
        <v>524</v>
      </c>
      <c r="I139" s="329" t="s">
        <v>524</v>
      </c>
      <c r="J139" s="329" t="s">
        <v>522</v>
      </c>
    </row>
    <row r="140" spans="1:10" x14ac:dyDescent="0.25">
      <c r="A140" s="345" t="s">
        <v>588</v>
      </c>
      <c r="B140" s="329" t="s">
        <v>524</v>
      </c>
      <c r="C140" s="339" t="s">
        <v>580</v>
      </c>
      <c r="D140" s="339" t="s">
        <v>556</v>
      </c>
      <c r="E140" s="339" t="s">
        <v>524</v>
      </c>
      <c r="F140" s="339" t="s">
        <v>524</v>
      </c>
      <c r="G140" s="329" t="s">
        <v>524</v>
      </c>
      <c r="H140" s="329" t="s">
        <v>524</v>
      </c>
      <c r="I140" s="329" t="s">
        <v>524</v>
      </c>
      <c r="J140" s="329" t="s">
        <v>522</v>
      </c>
    </row>
    <row r="141" spans="1:10" x14ac:dyDescent="0.25">
      <c r="A141" s="345" t="s">
        <v>589</v>
      </c>
      <c r="B141" s="329" t="s">
        <v>524</v>
      </c>
      <c r="C141" s="339" t="s">
        <v>580</v>
      </c>
      <c r="D141" s="339" t="s">
        <v>556</v>
      </c>
      <c r="E141" s="339" t="s">
        <v>524</v>
      </c>
      <c r="F141" s="339" t="s">
        <v>524</v>
      </c>
      <c r="G141" s="329" t="s">
        <v>524</v>
      </c>
      <c r="H141" s="329" t="s">
        <v>524</v>
      </c>
      <c r="I141" s="329" t="s">
        <v>524</v>
      </c>
      <c r="J141" s="329" t="s">
        <v>522</v>
      </c>
    </row>
    <row r="142" spans="1:10" x14ac:dyDescent="0.25">
      <c r="A142" s="345" t="s">
        <v>590</v>
      </c>
      <c r="B142" s="329" t="s">
        <v>551</v>
      </c>
      <c r="C142" s="339" t="s">
        <v>580</v>
      </c>
      <c r="D142" s="339" t="s">
        <v>551</v>
      </c>
      <c r="E142" s="339" t="s">
        <v>551</v>
      </c>
      <c r="F142" s="339" t="s">
        <v>551</v>
      </c>
      <c r="G142" s="329" t="s">
        <v>551</v>
      </c>
      <c r="H142" s="329" t="s">
        <v>551</v>
      </c>
      <c r="I142" s="329" t="s">
        <v>551</v>
      </c>
      <c r="J142" s="329" t="s">
        <v>551</v>
      </c>
    </row>
    <row r="143" spans="1:10" x14ac:dyDescent="0.25">
      <c r="A143" s="345" t="s">
        <v>591</v>
      </c>
      <c r="B143" s="329" t="s">
        <v>551</v>
      </c>
      <c r="C143" s="339" t="s">
        <v>580</v>
      </c>
      <c r="D143" s="339" t="s">
        <v>551</v>
      </c>
      <c r="E143" s="339" t="s">
        <v>551</v>
      </c>
      <c r="F143" s="339" t="s">
        <v>551</v>
      </c>
      <c r="G143" s="329" t="s">
        <v>551</v>
      </c>
      <c r="H143" s="329" t="s">
        <v>551</v>
      </c>
      <c r="I143" s="329" t="s">
        <v>551</v>
      </c>
      <c r="J143" s="329" t="s">
        <v>551</v>
      </c>
    </row>
    <row r="144" spans="1:10" x14ac:dyDescent="0.25">
      <c r="A144" s="345" t="s">
        <v>93</v>
      </c>
      <c r="B144" s="329" t="s">
        <v>524</v>
      </c>
      <c r="C144" s="339" t="s">
        <v>580</v>
      </c>
      <c r="D144" s="339" t="s">
        <v>556</v>
      </c>
      <c r="E144" s="339" t="s">
        <v>524</v>
      </c>
      <c r="F144" s="339" t="s">
        <v>524</v>
      </c>
      <c r="G144" s="329" t="s">
        <v>524</v>
      </c>
      <c r="H144" s="329" t="s">
        <v>524</v>
      </c>
      <c r="I144" s="329" t="s">
        <v>524</v>
      </c>
      <c r="J144" s="329" t="s">
        <v>522</v>
      </c>
    </row>
    <row r="145" spans="1:10" x14ac:dyDescent="0.25">
      <c r="A145" s="344" t="s">
        <v>597</v>
      </c>
      <c r="B145" s="339" t="s">
        <v>596</v>
      </c>
      <c r="C145" s="339" t="s">
        <v>580</v>
      </c>
      <c r="D145" s="334" t="s">
        <v>195</v>
      </c>
      <c r="E145" s="334" t="s">
        <v>195</v>
      </c>
      <c r="F145" s="334" t="s">
        <v>195</v>
      </c>
      <c r="G145" s="339" t="s">
        <v>596</v>
      </c>
      <c r="H145" s="339" t="s">
        <v>596</v>
      </c>
      <c r="I145" s="339" t="s">
        <v>596</v>
      </c>
      <c r="J145" s="339" t="s">
        <v>584</v>
      </c>
    </row>
    <row r="146" spans="1:10" x14ac:dyDescent="0.25">
      <c r="A146" s="345" t="s">
        <v>587</v>
      </c>
      <c r="B146" s="329" t="s">
        <v>524</v>
      </c>
      <c r="C146" s="339" t="s">
        <v>580</v>
      </c>
      <c r="D146" s="339" t="s">
        <v>556</v>
      </c>
      <c r="E146" s="339" t="s">
        <v>524</v>
      </c>
      <c r="F146" s="339" t="s">
        <v>524</v>
      </c>
      <c r="G146" s="329" t="s">
        <v>524</v>
      </c>
      <c r="H146" s="329" t="s">
        <v>524</v>
      </c>
      <c r="I146" s="329" t="s">
        <v>524</v>
      </c>
      <c r="J146" s="329" t="s">
        <v>522</v>
      </c>
    </row>
    <row r="147" spans="1:10" x14ac:dyDescent="0.25">
      <c r="A147" s="345" t="s">
        <v>588</v>
      </c>
      <c r="B147" s="329" t="s">
        <v>524</v>
      </c>
      <c r="C147" s="339" t="s">
        <v>580</v>
      </c>
      <c r="D147" s="339" t="s">
        <v>556</v>
      </c>
      <c r="E147" s="339" t="s">
        <v>524</v>
      </c>
      <c r="F147" s="339" t="s">
        <v>524</v>
      </c>
      <c r="G147" s="329" t="s">
        <v>524</v>
      </c>
      <c r="H147" s="329" t="s">
        <v>524</v>
      </c>
      <c r="I147" s="329" t="s">
        <v>524</v>
      </c>
      <c r="J147" s="329" t="s">
        <v>522</v>
      </c>
    </row>
    <row r="148" spans="1:10" x14ac:dyDescent="0.25">
      <c r="A148" s="345" t="s">
        <v>589</v>
      </c>
      <c r="B148" s="329" t="s">
        <v>524</v>
      </c>
      <c r="C148" s="339" t="s">
        <v>580</v>
      </c>
      <c r="D148" s="339" t="s">
        <v>556</v>
      </c>
      <c r="E148" s="339" t="s">
        <v>524</v>
      </c>
      <c r="F148" s="339" t="s">
        <v>524</v>
      </c>
      <c r="G148" s="329" t="s">
        <v>524</v>
      </c>
      <c r="H148" s="329" t="s">
        <v>524</v>
      </c>
      <c r="I148" s="329" t="s">
        <v>524</v>
      </c>
      <c r="J148" s="329" t="s">
        <v>522</v>
      </c>
    </row>
    <row r="149" spans="1:10" x14ac:dyDescent="0.25">
      <c r="A149" s="345" t="s">
        <v>590</v>
      </c>
      <c r="B149" s="329" t="s">
        <v>551</v>
      </c>
      <c r="C149" s="339" t="s">
        <v>580</v>
      </c>
      <c r="D149" s="339" t="s">
        <v>551</v>
      </c>
      <c r="E149" s="339" t="s">
        <v>551</v>
      </c>
      <c r="F149" s="339" t="s">
        <v>551</v>
      </c>
      <c r="G149" s="329" t="s">
        <v>551</v>
      </c>
      <c r="H149" s="329" t="s">
        <v>551</v>
      </c>
      <c r="I149" s="329" t="s">
        <v>551</v>
      </c>
      <c r="J149" s="329" t="s">
        <v>551</v>
      </c>
    </row>
    <row r="150" spans="1:10" x14ac:dyDescent="0.25">
      <c r="A150" s="345" t="s">
        <v>591</v>
      </c>
      <c r="B150" s="329" t="s">
        <v>551</v>
      </c>
      <c r="C150" s="339" t="s">
        <v>580</v>
      </c>
      <c r="D150" s="339" t="s">
        <v>551</v>
      </c>
      <c r="E150" s="339" t="s">
        <v>551</v>
      </c>
      <c r="F150" s="339" t="s">
        <v>551</v>
      </c>
      <c r="G150" s="329" t="s">
        <v>551</v>
      </c>
      <c r="H150" s="329" t="s">
        <v>551</v>
      </c>
      <c r="I150" s="329" t="s">
        <v>551</v>
      </c>
      <c r="J150" s="329" t="s">
        <v>551</v>
      </c>
    </row>
    <row r="151" spans="1:10" x14ac:dyDescent="0.25">
      <c r="A151" s="345" t="s">
        <v>93</v>
      </c>
      <c r="B151" s="329" t="s">
        <v>524</v>
      </c>
      <c r="C151" s="339" t="s">
        <v>580</v>
      </c>
      <c r="D151" s="339" t="s">
        <v>556</v>
      </c>
      <c r="E151" s="339" t="s">
        <v>524</v>
      </c>
      <c r="F151" s="339" t="s">
        <v>524</v>
      </c>
      <c r="G151" s="329" t="s">
        <v>524</v>
      </c>
      <c r="H151" s="329" t="s">
        <v>524</v>
      </c>
      <c r="I151" s="329" t="s">
        <v>524</v>
      </c>
      <c r="J151" s="329" t="s">
        <v>522</v>
      </c>
    </row>
    <row r="152" spans="1:10" x14ac:dyDescent="0.2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2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2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2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25">
      <c r="A156" s="348" t="s">
        <v>3389</v>
      </c>
      <c r="B156" s="339" t="s">
        <v>551</v>
      </c>
      <c r="C156" s="339" t="s">
        <v>580</v>
      </c>
      <c r="D156" s="339" t="s">
        <v>551</v>
      </c>
      <c r="E156" s="339" t="s">
        <v>551</v>
      </c>
      <c r="F156" s="339" t="s">
        <v>551</v>
      </c>
      <c r="G156" s="339" t="s">
        <v>551</v>
      </c>
      <c r="H156" s="339" t="s">
        <v>551</v>
      </c>
      <c r="I156" s="339" t="s">
        <v>551</v>
      </c>
      <c r="J156" s="339" t="s">
        <v>551</v>
      </c>
    </row>
    <row r="157" spans="1:10" x14ac:dyDescent="0.25">
      <c r="A157" s="348" t="s">
        <v>3390</v>
      </c>
      <c r="B157" s="339" t="s">
        <v>551</v>
      </c>
      <c r="C157" s="339" t="s">
        <v>580</v>
      </c>
      <c r="D157" s="339" t="s">
        <v>551</v>
      </c>
      <c r="E157" s="339" t="s">
        <v>551</v>
      </c>
      <c r="F157" s="339" t="s">
        <v>551</v>
      </c>
      <c r="G157" s="339" t="s">
        <v>551</v>
      </c>
      <c r="H157" s="339" t="s">
        <v>551</v>
      </c>
      <c r="I157" s="339" t="s">
        <v>551</v>
      </c>
      <c r="J157" s="339" t="s">
        <v>551</v>
      </c>
    </row>
    <row r="158" spans="1:10" x14ac:dyDescent="0.25">
      <c r="A158" s="348" t="s">
        <v>3391</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2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2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2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2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25">
      <c r="A163" s="348" t="s">
        <v>3389</v>
      </c>
      <c r="B163" s="329" t="s">
        <v>551</v>
      </c>
      <c r="C163" s="339" t="s">
        <v>580</v>
      </c>
      <c r="D163" s="339" t="s">
        <v>551</v>
      </c>
      <c r="E163" s="339" t="s">
        <v>551</v>
      </c>
      <c r="F163" s="339" t="s">
        <v>551</v>
      </c>
      <c r="G163" s="329" t="s">
        <v>551</v>
      </c>
      <c r="H163" s="329" t="s">
        <v>551</v>
      </c>
      <c r="I163" s="329" t="s">
        <v>551</v>
      </c>
      <c r="J163" s="329" t="s">
        <v>551</v>
      </c>
    </row>
    <row r="164" spans="1:10" x14ac:dyDescent="0.25">
      <c r="A164" s="348" t="s">
        <v>3390</v>
      </c>
      <c r="B164" s="329" t="s">
        <v>551</v>
      </c>
      <c r="C164" s="339" t="s">
        <v>580</v>
      </c>
      <c r="D164" s="339" t="s">
        <v>551</v>
      </c>
      <c r="E164" s="339" t="s">
        <v>551</v>
      </c>
      <c r="F164" s="339" t="s">
        <v>551</v>
      </c>
      <c r="G164" s="329" t="s">
        <v>551</v>
      </c>
      <c r="H164" s="329" t="s">
        <v>551</v>
      </c>
      <c r="I164" s="329" t="s">
        <v>551</v>
      </c>
      <c r="J164" s="329" t="s">
        <v>551</v>
      </c>
    </row>
    <row r="165" spans="1:10" x14ac:dyDescent="0.25">
      <c r="A165" s="348" t="s">
        <v>3391</v>
      </c>
      <c r="B165" s="329" t="s">
        <v>524</v>
      </c>
      <c r="C165" s="339" t="s">
        <v>580</v>
      </c>
      <c r="D165" s="339" t="s">
        <v>556</v>
      </c>
      <c r="E165" s="339" t="s">
        <v>524</v>
      </c>
      <c r="F165" s="339" t="s">
        <v>524</v>
      </c>
      <c r="G165" s="329" t="s">
        <v>524</v>
      </c>
      <c r="H165" s="329" t="s">
        <v>524</v>
      </c>
      <c r="I165" s="329" t="s">
        <v>524</v>
      </c>
      <c r="J165" s="329" t="s">
        <v>522</v>
      </c>
    </row>
    <row r="166" spans="1:10" x14ac:dyDescent="0.2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2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2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2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25">
      <c r="A170" s="348" t="s">
        <v>3389</v>
      </c>
      <c r="B170" s="329" t="s">
        <v>551</v>
      </c>
      <c r="C170" s="339" t="s">
        <v>580</v>
      </c>
      <c r="D170" s="339" t="s">
        <v>551</v>
      </c>
      <c r="E170" s="339" t="s">
        <v>551</v>
      </c>
      <c r="F170" s="339" t="s">
        <v>551</v>
      </c>
      <c r="G170" s="329" t="s">
        <v>551</v>
      </c>
      <c r="H170" s="329" t="s">
        <v>551</v>
      </c>
      <c r="I170" s="329" t="s">
        <v>551</v>
      </c>
      <c r="J170" s="329" t="s">
        <v>551</v>
      </c>
    </row>
    <row r="171" spans="1:10" x14ac:dyDescent="0.25">
      <c r="A171" s="348" t="s">
        <v>3390</v>
      </c>
      <c r="B171" s="329" t="s">
        <v>551</v>
      </c>
      <c r="C171" s="339" t="s">
        <v>580</v>
      </c>
      <c r="D171" s="339" t="s">
        <v>551</v>
      </c>
      <c r="E171" s="339" t="s">
        <v>551</v>
      </c>
      <c r="F171" s="339" t="s">
        <v>551</v>
      </c>
      <c r="G171" s="329" t="s">
        <v>551</v>
      </c>
      <c r="H171" s="329" t="s">
        <v>551</v>
      </c>
      <c r="I171" s="329" t="s">
        <v>551</v>
      </c>
      <c r="J171" s="329" t="s">
        <v>551</v>
      </c>
    </row>
    <row r="172" spans="1:10" x14ac:dyDescent="0.25">
      <c r="A172" s="348" t="s">
        <v>3391</v>
      </c>
      <c r="B172" s="329" t="s">
        <v>524</v>
      </c>
      <c r="C172" s="339" t="s">
        <v>580</v>
      </c>
      <c r="D172" s="339" t="s">
        <v>556</v>
      </c>
      <c r="E172" s="339" t="s">
        <v>524</v>
      </c>
      <c r="F172" s="339" t="s">
        <v>524</v>
      </c>
      <c r="G172" s="329" t="s">
        <v>524</v>
      </c>
      <c r="H172" s="329" t="s">
        <v>524</v>
      </c>
      <c r="I172" s="329" t="s">
        <v>524</v>
      </c>
      <c r="J172" s="329" t="s">
        <v>522</v>
      </c>
    </row>
    <row r="173" spans="1:10" x14ac:dyDescent="0.2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2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2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2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25">
      <c r="A177" s="348" t="s">
        <v>3389</v>
      </c>
      <c r="B177" s="329" t="s">
        <v>551</v>
      </c>
      <c r="C177" s="339" t="s">
        <v>580</v>
      </c>
      <c r="D177" s="339" t="s">
        <v>551</v>
      </c>
      <c r="E177" s="339" t="s">
        <v>551</v>
      </c>
      <c r="F177" s="339" t="s">
        <v>551</v>
      </c>
      <c r="G177" s="329" t="s">
        <v>551</v>
      </c>
      <c r="H177" s="329" t="s">
        <v>551</v>
      </c>
      <c r="I177" s="329" t="s">
        <v>551</v>
      </c>
      <c r="J177" s="329" t="s">
        <v>551</v>
      </c>
    </row>
    <row r="178" spans="1:10" x14ac:dyDescent="0.25">
      <c r="A178" s="348" t="s">
        <v>3390</v>
      </c>
      <c r="B178" s="329" t="s">
        <v>551</v>
      </c>
      <c r="C178" s="339" t="s">
        <v>580</v>
      </c>
      <c r="D178" s="339" t="s">
        <v>551</v>
      </c>
      <c r="E178" s="339" t="s">
        <v>551</v>
      </c>
      <c r="F178" s="339" t="s">
        <v>551</v>
      </c>
      <c r="G178" s="329" t="s">
        <v>551</v>
      </c>
      <c r="H178" s="329" t="s">
        <v>551</v>
      </c>
      <c r="I178" s="329" t="s">
        <v>551</v>
      </c>
      <c r="J178" s="329" t="s">
        <v>551</v>
      </c>
    </row>
    <row r="179" spans="1:10" x14ac:dyDescent="0.25">
      <c r="A179" s="348" t="s">
        <v>3391</v>
      </c>
      <c r="B179" s="329" t="s">
        <v>524</v>
      </c>
      <c r="C179" s="339" t="s">
        <v>580</v>
      </c>
      <c r="D179" s="339" t="s">
        <v>556</v>
      </c>
      <c r="E179" s="339" t="s">
        <v>524</v>
      </c>
      <c r="F179" s="339" t="s">
        <v>524</v>
      </c>
      <c r="G179" s="329" t="s">
        <v>524</v>
      </c>
      <c r="H179" s="329" t="s">
        <v>524</v>
      </c>
      <c r="I179" s="329" t="s">
        <v>524</v>
      </c>
      <c r="J179" s="329" t="s">
        <v>522</v>
      </c>
    </row>
    <row r="180" spans="1:10" x14ac:dyDescent="0.2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2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2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2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25">
      <c r="A184" s="348" t="s">
        <v>3389</v>
      </c>
      <c r="B184" s="329" t="s">
        <v>551</v>
      </c>
      <c r="C184" s="339" t="s">
        <v>580</v>
      </c>
      <c r="D184" s="339" t="s">
        <v>551</v>
      </c>
      <c r="E184" s="339" t="s">
        <v>551</v>
      </c>
      <c r="F184" s="339" t="s">
        <v>551</v>
      </c>
      <c r="G184" s="329" t="s">
        <v>551</v>
      </c>
      <c r="H184" s="329" t="s">
        <v>551</v>
      </c>
      <c r="I184" s="329" t="s">
        <v>551</v>
      </c>
      <c r="J184" s="329" t="s">
        <v>551</v>
      </c>
    </row>
    <row r="185" spans="1:10" x14ac:dyDescent="0.25">
      <c r="A185" s="348" t="s">
        <v>3390</v>
      </c>
      <c r="B185" s="329" t="s">
        <v>551</v>
      </c>
      <c r="C185" s="339" t="s">
        <v>580</v>
      </c>
      <c r="D185" s="339" t="s">
        <v>551</v>
      </c>
      <c r="E185" s="339" t="s">
        <v>551</v>
      </c>
      <c r="F185" s="339" t="s">
        <v>551</v>
      </c>
      <c r="G185" s="329" t="s">
        <v>551</v>
      </c>
      <c r="H185" s="329" t="s">
        <v>551</v>
      </c>
      <c r="I185" s="329" t="s">
        <v>551</v>
      </c>
      <c r="J185" s="329" t="s">
        <v>551</v>
      </c>
    </row>
    <row r="186" spans="1:10" x14ac:dyDescent="0.25">
      <c r="A186" s="348" t="s">
        <v>3391</v>
      </c>
      <c r="B186" s="329" t="s">
        <v>524</v>
      </c>
      <c r="C186" s="339" t="s">
        <v>580</v>
      </c>
      <c r="D186" s="339" t="s">
        <v>556</v>
      </c>
      <c r="E186" s="339" t="s">
        <v>524</v>
      </c>
      <c r="F186" s="339" t="s">
        <v>524</v>
      </c>
      <c r="G186" s="329" t="s">
        <v>524</v>
      </c>
      <c r="H186" s="329" t="s">
        <v>524</v>
      </c>
      <c r="I186" s="329" t="s">
        <v>524</v>
      </c>
      <c r="J186" s="329" t="s">
        <v>522</v>
      </c>
    </row>
    <row r="187" spans="1:10" x14ac:dyDescent="0.2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2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2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2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25">
      <c r="A191" s="348" t="s">
        <v>3389</v>
      </c>
      <c r="B191" s="329" t="s">
        <v>551</v>
      </c>
      <c r="C191" s="339" t="s">
        <v>580</v>
      </c>
      <c r="D191" s="339" t="s">
        <v>551</v>
      </c>
      <c r="E191" s="339" t="s">
        <v>551</v>
      </c>
      <c r="F191" s="339" t="s">
        <v>551</v>
      </c>
      <c r="G191" s="329" t="s">
        <v>551</v>
      </c>
      <c r="H191" s="329" t="s">
        <v>551</v>
      </c>
      <c r="I191" s="329" t="s">
        <v>551</v>
      </c>
      <c r="J191" s="329" t="s">
        <v>551</v>
      </c>
    </row>
    <row r="192" spans="1:10" x14ac:dyDescent="0.25">
      <c r="A192" s="348" t="s">
        <v>3390</v>
      </c>
      <c r="B192" s="329" t="s">
        <v>551</v>
      </c>
      <c r="C192" s="339" t="s">
        <v>580</v>
      </c>
      <c r="D192" s="339" t="s">
        <v>551</v>
      </c>
      <c r="E192" s="339" t="s">
        <v>551</v>
      </c>
      <c r="F192" s="339" t="s">
        <v>551</v>
      </c>
      <c r="G192" s="329" t="s">
        <v>551</v>
      </c>
      <c r="H192" s="329" t="s">
        <v>551</v>
      </c>
      <c r="I192" s="329" t="s">
        <v>551</v>
      </c>
      <c r="J192" s="329" t="s">
        <v>551</v>
      </c>
    </row>
    <row r="193" spans="1:10" x14ac:dyDescent="0.25">
      <c r="A193" s="348" t="s">
        <v>3391</v>
      </c>
      <c r="B193" s="329" t="s">
        <v>524</v>
      </c>
      <c r="C193" s="339" t="s">
        <v>580</v>
      </c>
      <c r="D193" s="339" t="s">
        <v>556</v>
      </c>
      <c r="E193" s="339" t="s">
        <v>524</v>
      </c>
      <c r="F193" s="339" t="s">
        <v>524</v>
      </c>
      <c r="G193" s="329" t="s">
        <v>524</v>
      </c>
      <c r="H193" s="329" t="s">
        <v>524</v>
      </c>
      <c r="I193" s="329" t="s">
        <v>524</v>
      </c>
      <c r="J193" s="329" t="s">
        <v>522</v>
      </c>
    </row>
    <row r="194" spans="1:10" x14ac:dyDescent="0.2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2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2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2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25">
      <c r="A198" s="348" t="s">
        <v>3389</v>
      </c>
      <c r="B198" s="329" t="s">
        <v>551</v>
      </c>
      <c r="C198" s="339" t="s">
        <v>580</v>
      </c>
      <c r="D198" s="339" t="s">
        <v>551</v>
      </c>
      <c r="E198" s="339" t="s">
        <v>551</v>
      </c>
      <c r="F198" s="339" t="s">
        <v>551</v>
      </c>
      <c r="G198" s="329" t="s">
        <v>551</v>
      </c>
      <c r="H198" s="329" t="s">
        <v>551</v>
      </c>
      <c r="I198" s="329" t="s">
        <v>551</v>
      </c>
      <c r="J198" s="329" t="s">
        <v>551</v>
      </c>
    </row>
    <row r="199" spans="1:10" x14ac:dyDescent="0.25">
      <c r="A199" s="350" t="s">
        <v>3390</v>
      </c>
      <c r="B199" s="329" t="s">
        <v>551</v>
      </c>
      <c r="C199" s="339" t="s">
        <v>580</v>
      </c>
      <c r="D199" s="339" t="s">
        <v>551</v>
      </c>
      <c r="E199" s="339" t="s">
        <v>551</v>
      </c>
      <c r="F199" s="339" t="s">
        <v>551</v>
      </c>
      <c r="G199" s="329" t="s">
        <v>551</v>
      </c>
      <c r="H199" s="329" t="s">
        <v>551</v>
      </c>
      <c r="I199" s="329" t="s">
        <v>551</v>
      </c>
      <c r="J199" s="329" t="s">
        <v>551</v>
      </c>
    </row>
    <row r="200" spans="1:10" x14ac:dyDescent="0.25">
      <c r="A200" s="348" t="s">
        <v>3391</v>
      </c>
      <c r="B200" s="329" t="s">
        <v>524</v>
      </c>
      <c r="C200" s="339" t="s">
        <v>580</v>
      </c>
      <c r="D200" s="339" t="s">
        <v>556</v>
      </c>
      <c r="E200" s="339" t="s">
        <v>524</v>
      </c>
      <c r="F200" s="339" t="s">
        <v>524</v>
      </c>
      <c r="G200" s="329" t="s">
        <v>524</v>
      </c>
      <c r="H200" s="329" t="s">
        <v>524</v>
      </c>
      <c r="I200" s="329" t="s">
        <v>524</v>
      </c>
      <c r="J200" s="329" t="s">
        <v>522</v>
      </c>
    </row>
    <row r="201" spans="1:10" x14ac:dyDescent="0.25">
      <c r="A201" s="349" t="s">
        <v>3392</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2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2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2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2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2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25">
      <c r="A207" s="351" t="s">
        <v>590</v>
      </c>
      <c r="B207" s="329" t="s">
        <v>551</v>
      </c>
      <c r="C207" s="339" t="s">
        <v>580</v>
      </c>
      <c r="D207" s="339" t="s">
        <v>551</v>
      </c>
      <c r="E207" s="339" t="s">
        <v>551</v>
      </c>
      <c r="F207" s="339" t="s">
        <v>551</v>
      </c>
      <c r="G207" s="329" t="s">
        <v>551</v>
      </c>
      <c r="H207" s="329" t="s">
        <v>551</v>
      </c>
      <c r="I207" s="329" t="s">
        <v>551</v>
      </c>
      <c r="J207" s="329" t="s">
        <v>551</v>
      </c>
    </row>
    <row r="208" spans="1:10" x14ac:dyDescent="0.25">
      <c r="A208" s="351" t="s">
        <v>591</v>
      </c>
      <c r="B208" s="329" t="s">
        <v>551</v>
      </c>
      <c r="C208" s="339" t="s">
        <v>580</v>
      </c>
      <c r="D208" s="339" t="s">
        <v>551</v>
      </c>
      <c r="E208" s="339" t="s">
        <v>551</v>
      </c>
      <c r="F208" s="339" t="s">
        <v>551</v>
      </c>
      <c r="G208" s="329" t="s">
        <v>551</v>
      </c>
      <c r="H208" s="329" t="s">
        <v>551</v>
      </c>
      <c r="I208" s="329" t="s">
        <v>551</v>
      </c>
      <c r="J208" s="329" t="s">
        <v>551</v>
      </c>
    </row>
    <row r="209" spans="1:10" x14ac:dyDescent="0.2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2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2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25">
      <c r="A212" s="340" t="s">
        <v>582</v>
      </c>
      <c r="B212" s="339" t="s">
        <v>551</v>
      </c>
      <c r="C212" s="339" t="s">
        <v>580</v>
      </c>
      <c r="D212" s="339" t="s">
        <v>551</v>
      </c>
      <c r="E212" s="339" t="s">
        <v>551</v>
      </c>
      <c r="F212" s="339" t="s">
        <v>551</v>
      </c>
      <c r="G212" s="339" t="s">
        <v>551</v>
      </c>
      <c r="H212" s="339" t="s">
        <v>551</v>
      </c>
      <c r="I212" s="339" t="s">
        <v>551</v>
      </c>
    </row>
    <row r="213" spans="1:10" x14ac:dyDescent="0.2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25">
      <c r="A214" s="340" t="s">
        <v>3384</v>
      </c>
      <c r="B214" s="339" t="s">
        <v>596</v>
      </c>
      <c r="C214" s="339" t="s">
        <v>580</v>
      </c>
      <c r="D214" s="339" t="s">
        <v>596</v>
      </c>
      <c r="E214" s="339" t="s">
        <v>3274</v>
      </c>
      <c r="F214" s="339" t="s">
        <v>3274</v>
      </c>
      <c r="G214" s="339" t="s">
        <v>596</v>
      </c>
      <c r="H214" s="339" t="s">
        <v>3274</v>
      </c>
      <c r="I214" s="339" t="s">
        <v>3274</v>
      </c>
    </row>
    <row r="215" spans="1:10" x14ac:dyDescent="0.25">
      <c r="A215" s="340" t="s">
        <v>3386</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25">
      <c r="A216" s="60" t="s">
        <v>3393</v>
      </c>
      <c r="B216" s="339">
        <v>2520593.7655260009</v>
      </c>
      <c r="C216" s="339" t="s">
        <v>580</v>
      </c>
      <c r="D216" s="334" t="s">
        <v>195</v>
      </c>
      <c r="E216" s="334" t="s">
        <v>195</v>
      </c>
      <c r="F216" s="334" t="s">
        <v>195</v>
      </c>
      <c r="G216" s="339">
        <v>171223.03700227189</v>
      </c>
      <c r="H216" s="339">
        <v>2.0771880881664</v>
      </c>
      <c r="I216" s="339">
        <v>5.2994341437007098</v>
      </c>
    </row>
    <row r="217" spans="1:10" x14ac:dyDescent="0.2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2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25">
      <c r="A219" s="340" t="s">
        <v>93</v>
      </c>
      <c r="B219" s="329" t="s">
        <v>551</v>
      </c>
      <c r="C219" s="339" t="s">
        <v>580</v>
      </c>
      <c r="D219" s="339" t="s">
        <v>551</v>
      </c>
      <c r="E219" s="339" t="s">
        <v>551</v>
      </c>
      <c r="F219" s="339" t="s">
        <v>551</v>
      </c>
      <c r="G219" s="329" t="s">
        <v>551</v>
      </c>
      <c r="H219" s="329" t="s">
        <v>551</v>
      </c>
      <c r="I219" s="329" t="s">
        <v>551</v>
      </c>
    </row>
    <row r="220" spans="1:10" x14ac:dyDescent="0.25">
      <c r="A220" s="353" t="s">
        <v>3394</v>
      </c>
      <c r="B220" s="339">
        <v>23026953.430004109</v>
      </c>
      <c r="C220" s="339" t="s">
        <v>580</v>
      </c>
      <c r="D220" s="334" t="s">
        <v>195</v>
      </c>
      <c r="E220" s="334" t="s">
        <v>195</v>
      </c>
      <c r="F220" s="334" t="s">
        <v>195</v>
      </c>
      <c r="G220" s="339">
        <v>1543321.2357623461</v>
      </c>
      <c r="H220" s="339">
        <v>96.244370350390938</v>
      </c>
      <c r="I220" s="339">
        <v>107.93538834374699</v>
      </c>
    </row>
    <row r="221" spans="1:10" x14ac:dyDescent="0.2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2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2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25">
      <c r="A224" s="340" t="s">
        <v>3395</v>
      </c>
      <c r="B224" s="339" t="s">
        <v>596</v>
      </c>
      <c r="C224" s="339" t="s">
        <v>580</v>
      </c>
      <c r="D224" s="334" t="s">
        <v>195</v>
      </c>
      <c r="E224" s="334" t="s">
        <v>195</v>
      </c>
      <c r="F224" s="334" t="s">
        <v>195</v>
      </c>
      <c r="G224" s="339" t="s">
        <v>596</v>
      </c>
      <c r="H224" s="339">
        <v>1.1155517503383201</v>
      </c>
      <c r="I224" s="339">
        <v>1.5879024829000001E-4</v>
      </c>
    </row>
    <row r="225" spans="1:9" x14ac:dyDescent="0.2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25">
      <c r="A226" s="340" t="s">
        <v>3386</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25">
      <c r="A227" s="340" t="s">
        <v>3396</v>
      </c>
      <c r="B227" s="339" t="s">
        <v>596</v>
      </c>
      <c r="C227" s="339" t="s">
        <v>580</v>
      </c>
      <c r="D227" s="334" t="s">
        <v>195</v>
      </c>
      <c r="E227" s="334" t="s">
        <v>195</v>
      </c>
      <c r="F227" s="334" t="s">
        <v>195</v>
      </c>
      <c r="G227" s="339" t="s">
        <v>596</v>
      </c>
      <c r="H227" s="339" t="s">
        <v>3274</v>
      </c>
      <c r="I227" s="339" t="s">
        <v>3274</v>
      </c>
    </row>
    <row r="228" spans="1:9" x14ac:dyDescent="0.2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2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2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2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25">
      <c r="A232" s="340" t="s">
        <v>3395</v>
      </c>
      <c r="B232" s="339" t="s">
        <v>524</v>
      </c>
      <c r="C232" s="339" t="s">
        <v>580</v>
      </c>
      <c r="D232" s="334" t="s">
        <v>195</v>
      </c>
      <c r="E232" s="334" t="s">
        <v>195</v>
      </c>
      <c r="F232" s="334" t="s">
        <v>195</v>
      </c>
      <c r="G232" s="339" t="s">
        <v>524</v>
      </c>
      <c r="H232" s="339" t="s">
        <v>551</v>
      </c>
      <c r="I232" s="339" t="s">
        <v>551</v>
      </c>
    </row>
    <row r="233" spans="1:9" x14ac:dyDescent="0.25">
      <c r="A233" s="351" t="s">
        <v>608</v>
      </c>
      <c r="B233" s="329" t="s">
        <v>524</v>
      </c>
      <c r="C233" s="339" t="s">
        <v>580</v>
      </c>
      <c r="D233" s="339" t="s">
        <v>524</v>
      </c>
      <c r="E233" s="339" t="s">
        <v>551</v>
      </c>
      <c r="F233" s="339" t="s">
        <v>551</v>
      </c>
      <c r="G233" s="329" t="s">
        <v>524</v>
      </c>
      <c r="H233" s="329" t="s">
        <v>551</v>
      </c>
      <c r="I233" s="329" t="s">
        <v>551</v>
      </c>
    </row>
    <row r="234" spans="1:9" x14ac:dyDescent="0.2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25">
      <c r="A235" s="340" t="s">
        <v>3386</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25">
      <c r="A236" s="340" t="s">
        <v>3396</v>
      </c>
      <c r="B236" s="339" t="s">
        <v>524</v>
      </c>
      <c r="C236" s="339" t="s">
        <v>580</v>
      </c>
      <c r="D236" s="334" t="s">
        <v>195</v>
      </c>
      <c r="E236" s="334" t="s">
        <v>195</v>
      </c>
      <c r="F236" s="334" t="s">
        <v>195</v>
      </c>
      <c r="G236" s="339" t="s">
        <v>524</v>
      </c>
      <c r="H236" s="339" t="s">
        <v>524</v>
      </c>
      <c r="I236" s="339" t="s">
        <v>524</v>
      </c>
    </row>
    <row r="237" spans="1:9" x14ac:dyDescent="0.25">
      <c r="A237" s="351" t="s">
        <v>88</v>
      </c>
      <c r="B237" s="329" t="s">
        <v>524</v>
      </c>
      <c r="C237" s="339" t="s">
        <v>580</v>
      </c>
      <c r="D237" s="339" t="s">
        <v>524</v>
      </c>
      <c r="E237" s="339" t="s">
        <v>524</v>
      </c>
      <c r="F237" s="339" t="s">
        <v>524</v>
      </c>
      <c r="G237" s="329" t="s">
        <v>524</v>
      </c>
      <c r="H237" s="329" t="s">
        <v>524</v>
      </c>
      <c r="I237" s="329" t="s">
        <v>524</v>
      </c>
    </row>
    <row r="238" spans="1:9" x14ac:dyDescent="0.2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2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2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2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25">
      <c r="A242" s="340" t="s">
        <v>3395</v>
      </c>
      <c r="B242" s="339" t="s">
        <v>524</v>
      </c>
      <c r="C242" s="339" t="s">
        <v>580</v>
      </c>
      <c r="D242" s="334" t="s">
        <v>195</v>
      </c>
      <c r="E242" s="334" t="s">
        <v>195</v>
      </c>
      <c r="F242" s="334" t="s">
        <v>195</v>
      </c>
      <c r="G242" s="339" t="s">
        <v>524</v>
      </c>
      <c r="H242" s="339">
        <v>1.0519629843E-4</v>
      </c>
      <c r="I242" s="339">
        <v>1.355960522E-5</v>
      </c>
    </row>
    <row r="243" spans="1:9" x14ac:dyDescent="0.25">
      <c r="A243" s="351" t="s">
        <v>608</v>
      </c>
      <c r="B243" s="329" t="s">
        <v>524</v>
      </c>
      <c r="C243" s="339" t="s">
        <v>580</v>
      </c>
      <c r="D243" s="339" t="s">
        <v>524</v>
      </c>
      <c r="E243" s="339" t="s">
        <v>524</v>
      </c>
      <c r="F243" s="339" t="s">
        <v>524</v>
      </c>
      <c r="G243" s="329" t="s">
        <v>524</v>
      </c>
      <c r="H243" s="329">
        <v>1.0519629843E-4</v>
      </c>
      <c r="I243" s="329">
        <v>1.355960522E-5</v>
      </c>
    </row>
    <row r="244" spans="1:9" x14ac:dyDescent="0.2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25">
      <c r="A245" s="340" t="s">
        <v>3386</v>
      </c>
      <c r="B245" s="329" t="s">
        <v>524</v>
      </c>
      <c r="C245" s="339" t="s">
        <v>580</v>
      </c>
      <c r="D245" s="339" t="s">
        <v>524</v>
      </c>
      <c r="E245" s="339" t="s">
        <v>524</v>
      </c>
      <c r="F245" s="339" t="s">
        <v>524</v>
      </c>
      <c r="G245" s="329" t="s">
        <v>524</v>
      </c>
      <c r="H245" s="329">
        <v>1.8589818869899999E-3</v>
      </c>
      <c r="I245" s="329">
        <v>2.8303269886699998E-3</v>
      </c>
    </row>
    <row r="246" spans="1:9" x14ac:dyDescent="0.25">
      <c r="A246" s="340" t="s">
        <v>3396</v>
      </c>
      <c r="B246" s="339" t="s">
        <v>551</v>
      </c>
      <c r="C246" s="339" t="s">
        <v>580</v>
      </c>
      <c r="D246" s="334" t="s">
        <v>195</v>
      </c>
      <c r="E246" s="334" t="s">
        <v>195</v>
      </c>
      <c r="F246" s="334" t="s">
        <v>195</v>
      </c>
      <c r="G246" s="339" t="s">
        <v>551</v>
      </c>
      <c r="H246" s="339" t="s">
        <v>551</v>
      </c>
      <c r="I246" s="339" t="s">
        <v>551</v>
      </c>
    </row>
    <row r="247" spans="1:9" x14ac:dyDescent="0.2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2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2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2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25">
      <c r="A251" s="340" t="s">
        <v>3397</v>
      </c>
      <c r="B251" s="339" t="s">
        <v>524</v>
      </c>
      <c r="C251" s="339" t="s">
        <v>580</v>
      </c>
      <c r="D251" s="334" t="s">
        <v>195</v>
      </c>
      <c r="E251" s="334" t="s">
        <v>195</v>
      </c>
      <c r="F251" s="334" t="s">
        <v>195</v>
      </c>
      <c r="G251" s="339" t="s">
        <v>524</v>
      </c>
      <c r="H251" s="339">
        <v>1.1154465540398899</v>
      </c>
      <c r="I251" s="339">
        <v>1.4523064306999999E-4</v>
      </c>
    </row>
    <row r="252" spans="1:9" x14ac:dyDescent="0.25">
      <c r="A252" s="351" t="s">
        <v>608</v>
      </c>
      <c r="B252" s="329" t="s">
        <v>524</v>
      </c>
      <c r="C252" s="339" t="s">
        <v>580</v>
      </c>
      <c r="D252" s="339" t="s">
        <v>524</v>
      </c>
      <c r="E252" s="339" t="s">
        <v>524</v>
      </c>
      <c r="F252" s="339" t="s">
        <v>524</v>
      </c>
      <c r="G252" s="329" t="s">
        <v>524</v>
      </c>
      <c r="H252" s="329">
        <v>1.1154465540398899</v>
      </c>
      <c r="I252" s="329">
        <v>1.4523064306999999E-4</v>
      </c>
    </row>
    <row r="253" spans="1:9" x14ac:dyDescent="0.2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25">
      <c r="A254" s="340" t="s">
        <v>3386</v>
      </c>
      <c r="B254" s="329" t="s">
        <v>524</v>
      </c>
      <c r="C254" s="339" t="s">
        <v>580</v>
      </c>
      <c r="D254" s="339" t="s">
        <v>524</v>
      </c>
      <c r="E254" s="339" t="s">
        <v>524</v>
      </c>
      <c r="F254" s="339" t="s">
        <v>524</v>
      </c>
      <c r="G254" s="329" t="s">
        <v>524</v>
      </c>
      <c r="H254" s="329">
        <v>2.3299869973900001E-3</v>
      </c>
      <c r="I254" s="329">
        <v>1.2988955705600001E-3</v>
      </c>
    </row>
    <row r="255" spans="1:9" x14ac:dyDescent="0.25">
      <c r="A255" s="340" t="s">
        <v>3396</v>
      </c>
      <c r="B255" s="339" t="s">
        <v>551</v>
      </c>
      <c r="C255" s="339" t="s">
        <v>580</v>
      </c>
      <c r="D255" s="334" t="s">
        <v>195</v>
      </c>
      <c r="E255" s="334" t="s">
        <v>195</v>
      </c>
      <c r="F255" s="334" t="s">
        <v>195</v>
      </c>
      <c r="G255" s="339" t="s">
        <v>551</v>
      </c>
      <c r="H255" s="339" t="s">
        <v>551</v>
      </c>
      <c r="I255" s="339" t="s">
        <v>551</v>
      </c>
    </row>
    <row r="256" spans="1:9" x14ac:dyDescent="0.2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2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25">
      <c r="A258" s="340" t="s">
        <v>605</v>
      </c>
      <c r="B258" s="329" t="s">
        <v>551</v>
      </c>
      <c r="C258" s="339" t="s">
        <v>580</v>
      </c>
      <c r="D258" s="339" t="s">
        <v>551</v>
      </c>
      <c r="E258" s="339" t="s">
        <v>551</v>
      </c>
      <c r="F258" s="339" t="s">
        <v>551</v>
      </c>
      <c r="G258" s="329" t="s">
        <v>551</v>
      </c>
      <c r="H258" s="329" t="s">
        <v>551</v>
      </c>
      <c r="I258" s="329" t="s">
        <v>551</v>
      </c>
    </row>
    <row r="259" spans="1:9" x14ac:dyDescent="0.25">
      <c r="A259" s="340" t="s">
        <v>606</v>
      </c>
      <c r="B259" s="329" t="s">
        <v>551</v>
      </c>
      <c r="C259" s="339" t="s">
        <v>580</v>
      </c>
      <c r="D259" s="339" t="s">
        <v>551</v>
      </c>
      <c r="E259" s="339" t="s">
        <v>551</v>
      </c>
      <c r="F259" s="339" t="s">
        <v>551</v>
      </c>
      <c r="G259" s="329" t="s">
        <v>551</v>
      </c>
      <c r="H259" s="329" t="s">
        <v>551</v>
      </c>
      <c r="I259" s="329" t="s">
        <v>551</v>
      </c>
    </row>
    <row r="260" spans="1:9" x14ac:dyDescent="0.25">
      <c r="A260" s="340" t="s">
        <v>3395</v>
      </c>
      <c r="B260" s="339" t="s">
        <v>551</v>
      </c>
      <c r="C260" s="339" t="s">
        <v>580</v>
      </c>
      <c r="D260" s="334" t="s">
        <v>195</v>
      </c>
      <c r="E260" s="334" t="s">
        <v>195</v>
      </c>
      <c r="F260" s="334" t="s">
        <v>195</v>
      </c>
      <c r="G260" s="339" t="s">
        <v>551</v>
      </c>
      <c r="H260" s="339" t="s">
        <v>551</v>
      </c>
      <c r="I260" s="339" t="s">
        <v>551</v>
      </c>
    </row>
    <row r="261" spans="1:9" x14ac:dyDescent="0.25">
      <c r="A261" s="340" t="s">
        <v>583</v>
      </c>
      <c r="B261" s="329" t="s">
        <v>551</v>
      </c>
      <c r="C261" s="339" t="s">
        <v>580</v>
      </c>
      <c r="D261" s="339" t="s">
        <v>551</v>
      </c>
      <c r="E261" s="339" t="s">
        <v>551</v>
      </c>
      <c r="F261" s="339" t="s">
        <v>551</v>
      </c>
      <c r="G261" s="329" t="s">
        <v>551</v>
      </c>
      <c r="H261" s="329" t="s">
        <v>551</v>
      </c>
      <c r="I261" s="329" t="s">
        <v>551</v>
      </c>
    </row>
    <row r="262" spans="1:9" x14ac:dyDescent="0.25">
      <c r="A262" s="340" t="s">
        <v>3386</v>
      </c>
      <c r="B262" s="329" t="s">
        <v>524</v>
      </c>
      <c r="C262" s="339" t="s">
        <v>580</v>
      </c>
      <c r="D262" s="339" t="s">
        <v>524</v>
      </c>
      <c r="E262" s="339" t="s">
        <v>549</v>
      </c>
      <c r="F262" s="339" t="s">
        <v>549</v>
      </c>
      <c r="G262" s="329" t="s">
        <v>524</v>
      </c>
      <c r="H262" s="329" t="s">
        <v>549</v>
      </c>
      <c r="I262" s="329" t="s">
        <v>549</v>
      </c>
    </row>
    <row r="263" spans="1:9" x14ac:dyDescent="0.25">
      <c r="A263" s="340" t="s">
        <v>3396</v>
      </c>
      <c r="B263" s="339" t="s">
        <v>551</v>
      </c>
      <c r="C263" s="339" t="s">
        <v>580</v>
      </c>
      <c r="D263" s="334" t="s">
        <v>195</v>
      </c>
      <c r="E263" s="334" t="s">
        <v>195</v>
      </c>
      <c r="F263" s="334" t="s">
        <v>195</v>
      </c>
      <c r="G263" s="339" t="s">
        <v>551</v>
      </c>
      <c r="H263" s="339" t="s">
        <v>551</v>
      </c>
      <c r="I263" s="339" t="s">
        <v>551</v>
      </c>
    </row>
    <row r="264" spans="1:9" x14ac:dyDescent="0.25">
      <c r="A264" s="354" t="s">
        <v>612</v>
      </c>
      <c r="B264" s="339" t="s">
        <v>551</v>
      </c>
      <c r="C264" s="339" t="s">
        <v>580</v>
      </c>
      <c r="D264" s="334" t="s">
        <v>195</v>
      </c>
      <c r="E264" s="334" t="s">
        <v>195</v>
      </c>
      <c r="F264" s="334" t="s">
        <v>195</v>
      </c>
      <c r="G264" s="339" t="s">
        <v>551</v>
      </c>
      <c r="H264" s="339" t="s">
        <v>556</v>
      </c>
      <c r="I264" s="339" t="s">
        <v>556</v>
      </c>
    </row>
    <row r="265" spans="1:9" x14ac:dyDescent="0.25">
      <c r="A265" s="345" t="s">
        <v>613</v>
      </c>
      <c r="B265" s="339" t="s">
        <v>551</v>
      </c>
      <c r="C265" s="339" t="s">
        <v>580</v>
      </c>
      <c r="D265" s="334" t="s">
        <v>195</v>
      </c>
      <c r="E265" s="334" t="s">
        <v>195</v>
      </c>
      <c r="F265" s="334" t="s">
        <v>195</v>
      </c>
      <c r="G265" s="339" t="s">
        <v>551</v>
      </c>
      <c r="H265" s="339" t="s">
        <v>556</v>
      </c>
      <c r="I265" s="339" t="s">
        <v>556</v>
      </c>
    </row>
    <row r="266" spans="1:9" x14ac:dyDescent="0.25">
      <c r="A266" s="351" t="s">
        <v>604</v>
      </c>
      <c r="B266" s="329" t="s">
        <v>551</v>
      </c>
      <c r="C266" s="339" t="s">
        <v>580</v>
      </c>
      <c r="D266" s="339" t="s">
        <v>551</v>
      </c>
      <c r="E266" s="339" t="s">
        <v>524</v>
      </c>
      <c r="F266" s="339" t="s">
        <v>524</v>
      </c>
      <c r="G266" s="329" t="s">
        <v>551</v>
      </c>
      <c r="H266" s="329" t="s">
        <v>524</v>
      </c>
      <c r="I266" s="329" t="s">
        <v>524</v>
      </c>
    </row>
    <row r="267" spans="1:9" x14ac:dyDescent="0.25">
      <c r="A267" s="351" t="s">
        <v>614</v>
      </c>
      <c r="B267" s="329" t="s">
        <v>551</v>
      </c>
      <c r="C267" s="339" t="s">
        <v>580</v>
      </c>
      <c r="D267" s="339" t="s">
        <v>551</v>
      </c>
      <c r="E267" s="339" t="s">
        <v>524</v>
      </c>
      <c r="F267" s="339" t="s">
        <v>524</v>
      </c>
      <c r="G267" s="329" t="s">
        <v>551</v>
      </c>
      <c r="H267" s="329" t="s">
        <v>524</v>
      </c>
      <c r="I267" s="329" t="s">
        <v>524</v>
      </c>
    </row>
    <row r="268" spans="1:9" x14ac:dyDescent="0.25">
      <c r="A268" s="351" t="s">
        <v>615</v>
      </c>
      <c r="B268" s="329" t="s">
        <v>551</v>
      </c>
      <c r="C268" s="339" t="s">
        <v>580</v>
      </c>
      <c r="D268" s="339" t="s">
        <v>551</v>
      </c>
      <c r="E268" s="339" t="s">
        <v>524</v>
      </c>
      <c r="F268" s="339" t="s">
        <v>524</v>
      </c>
      <c r="G268" s="329" t="s">
        <v>551</v>
      </c>
      <c r="H268" s="329" t="s">
        <v>524</v>
      </c>
      <c r="I268" s="329" t="s">
        <v>524</v>
      </c>
    </row>
    <row r="269" spans="1:9" x14ac:dyDescent="0.25">
      <c r="A269" s="351" t="s">
        <v>616</v>
      </c>
      <c r="B269" s="339" t="s">
        <v>551</v>
      </c>
      <c r="C269" s="339" t="s">
        <v>580</v>
      </c>
      <c r="D269" s="334" t="s">
        <v>195</v>
      </c>
      <c r="E269" s="334" t="s">
        <v>195</v>
      </c>
      <c r="F269" s="334" t="s">
        <v>195</v>
      </c>
      <c r="G269" s="339" t="s">
        <v>551</v>
      </c>
      <c r="H269" s="339" t="s">
        <v>524</v>
      </c>
      <c r="I269" s="339" t="s">
        <v>524</v>
      </c>
    </row>
    <row r="270" spans="1:9" x14ac:dyDescent="0.25">
      <c r="A270" s="351" t="s">
        <v>589</v>
      </c>
      <c r="B270" s="329" t="s">
        <v>551</v>
      </c>
      <c r="C270" s="339" t="s">
        <v>580</v>
      </c>
      <c r="D270" s="339" t="s">
        <v>551</v>
      </c>
      <c r="E270" s="339" t="s">
        <v>524</v>
      </c>
      <c r="F270" s="339" t="s">
        <v>524</v>
      </c>
      <c r="G270" s="329" t="s">
        <v>551</v>
      </c>
      <c r="H270" s="329" t="s">
        <v>524</v>
      </c>
      <c r="I270" s="329" t="s">
        <v>524</v>
      </c>
    </row>
    <row r="271" spans="1:9" x14ac:dyDescent="0.25">
      <c r="A271" s="351" t="s">
        <v>93</v>
      </c>
      <c r="B271" s="329" t="s">
        <v>551</v>
      </c>
      <c r="C271" s="339" t="s">
        <v>580</v>
      </c>
      <c r="D271" s="339" t="s">
        <v>551</v>
      </c>
      <c r="E271" s="339" t="s">
        <v>524</v>
      </c>
      <c r="F271" s="339" t="s">
        <v>524</v>
      </c>
      <c r="G271" s="329" t="s">
        <v>551</v>
      </c>
      <c r="H271" s="329" t="s">
        <v>524</v>
      </c>
      <c r="I271" s="329" t="s">
        <v>524</v>
      </c>
    </row>
    <row r="272" spans="1:9" x14ac:dyDescent="0.25">
      <c r="A272" s="351" t="s">
        <v>617</v>
      </c>
      <c r="B272" s="339" t="s">
        <v>551</v>
      </c>
      <c r="C272" s="339" t="s">
        <v>580</v>
      </c>
      <c r="D272" s="334" t="s">
        <v>195</v>
      </c>
      <c r="E272" s="334" t="s">
        <v>195</v>
      </c>
      <c r="F272" s="334" t="s">
        <v>195</v>
      </c>
      <c r="G272" s="339" t="s">
        <v>551</v>
      </c>
      <c r="H272" s="339" t="s">
        <v>522</v>
      </c>
      <c r="I272" s="339" t="s">
        <v>522</v>
      </c>
    </row>
    <row r="273" spans="1:10" x14ac:dyDescent="0.2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2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25">
      <c r="A275" s="340" t="s">
        <v>582</v>
      </c>
      <c r="B275" s="329" t="s">
        <v>551</v>
      </c>
      <c r="C275" s="339" t="s">
        <v>580</v>
      </c>
      <c r="D275" s="339" t="s">
        <v>551</v>
      </c>
      <c r="E275" s="339" t="s">
        <v>551</v>
      </c>
      <c r="F275" s="339" t="s">
        <v>551</v>
      </c>
      <c r="G275" s="329" t="s">
        <v>551</v>
      </c>
      <c r="H275" s="329" t="s">
        <v>551</v>
      </c>
      <c r="I275" s="329" t="s">
        <v>551</v>
      </c>
    </row>
    <row r="276" spans="1:10" x14ac:dyDescent="0.25">
      <c r="A276" s="340" t="s">
        <v>583</v>
      </c>
      <c r="B276" s="329" t="s">
        <v>524</v>
      </c>
      <c r="C276" s="339" t="s">
        <v>580</v>
      </c>
      <c r="D276" s="339" t="s">
        <v>524</v>
      </c>
      <c r="E276" s="339" t="s">
        <v>524</v>
      </c>
      <c r="F276" s="339" t="s">
        <v>524</v>
      </c>
      <c r="G276" s="329" t="s">
        <v>524</v>
      </c>
      <c r="H276" s="329" t="s">
        <v>524</v>
      </c>
      <c r="I276" s="329" t="s">
        <v>524</v>
      </c>
    </row>
    <row r="277" spans="1:10" x14ac:dyDescent="0.25">
      <c r="A277" s="340" t="s">
        <v>3386</v>
      </c>
      <c r="B277" s="329" t="s">
        <v>524</v>
      </c>
      <c r="C277" s="339" t="s">
        <v>580</v>
      </c>
      <c r="D277" s="339" t="s">
        <v>524</v>
      </c>
      <c r="E277" s="339" t="s">
        <v>549</v>
      </c>
      <c r="F277" s="339" t="s">
        <v>549</v>
      </c>
      <c r="G277" s="329" t="s">
        <v>524</v>
      </c>
      <c r="H277" s="329" t="s">
        <v>549</v>
      </c>
      <c r="I277" s="329" t="s">
        <v>549</v>
      </c>
    </row>
    <row r="278" spans="1:10" x14ac:dyDescent="0.25">
      <c r="A278" s="340" t="s">
        <v>3398</v>
      </c>
      <c r="B278" s="339" t="s">
        <v>524</v>
      </c>
      <c r="C278" s="339" t="s">
        <v>580</v>
      </c>
      <c r="D278" s="334" t="s">
        <v>195</v>
      </c>
      <c r="E278" s="334" t="s">
        <v>195</v>
      </c>
      <c r="F278" s="334" t="s">
        <v>195</v>
      </c>
      <c r="G278" s="339" t="s">
        <v>524</v>
      </c>
      <c r="H278" s="339" t="s">
        <v>522</v>
      </c>
      <c r="I278" s="339" t="s">
        <v>522</v>
      </c>
    </row>
    <row r="279" spans="1:10" x14ac:dyDescent="0.25">
      <c r="A279" s="60" t="s">
        <v>3399</v>
      </c>
      <c r="B279" s="339">
        <v>546204.83921010012</v>
      </c>
      <c r="C279" s="339" t="s">
        <v>580</v>
      </c>
      <c r="D279" s="334" t="s">
        <v>195</v>
      </c>
      <c r="E279" s="334" t="s">
        <v>195</v>
      </c>
      <c r="F279" s="334" t="s">
        <v>195</v>
      </c>
      <c r="G279" s="339">
        <v>38024.133926124283</v>
      </c>
      <c r="H279" s="339">
        <v>16.188389581899191</v>
      </c>
      <c r="I279" s="339">
        <v>0.73365765457023002</v>
      </c>
    </row>
    <row r="280" spans="1:10" x14ac:dyDescent="0.2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2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25">
      <c r="A282" s="340" t="s">
        <v>604</v>
      </c>
      <c r="B282" s="329" t="s">
        <v>524</v>
      </c>
      <c r="C282" s="339" t="s">
        <v>580</v>
      </c>
      <c r="D282" s="339" t="s">
        <v>524</v>
      </c>
      <c r="E282" s="339" t="s">
        <v>524</v>
      </c>
      <c r="F282" s="339" t="s">
        <v>524</v>
      </c>
      <c r="G282" s="329" t="s">
        <v>524</v>
      </c>
      <c r="H282" s="329" t="s">
        <v>524</v>
      </c>
      <c r="I282" s="329" t="s">
        <v>524</v>
      </c>
    </row>
    <row r="283" spans="1:10" x14ac:dyDescent="0.25">
      <c r="A283" s="340" t="s">
        <v>3400</v>
      </c>
      <c r="B283" s="339" t="s">
        <v>551</v>
      </c>
      <c r="C283" s="339" t="s">
        <v>580</v>
      </c>
      <c r="D283" s="334" t="s">
        <v>195</v>
      </c>
      <c r="E283" s="334" t="s">
        <v>195</v>
      </c>
      <c r="F283" s="334" t="s">
        <v>195</v>
      </c>
      <c r="G283" s="339" t="s">
        <v>551</v>
      </c>
      <c r="H283" s="339" t="s">
        <v>522</v>
      </c>
      <c r="I283" s="339" t="s">
        <v>522</v>
      </c>
    </row>
    <row r="284" spans="1:10" x14ac:dyDescent="0.25">
      <c r="A284" s="340" t="s">
        <v>583</v>
      </c>
      <c r="B284" s="329" t="s">
        <v>549</v>
      </c>
      <c r="C284" s="339" t="s">
        <v>580</v>
      </c>
      <c r="D284" s="339" t="s">
        <v>549</v>
      </c>
      <c r="E284" s="339" t="s">
        <v>524</v>
      </c>
      <c r="F284" s="339" t="s">
        <v>524</v>
      </c>
      <c r="G284" s="329" t="s">
        <v>549</v>
      </c>
      <c r="H284" s="329" t="s">
        <v>524</v>
      </c>
      <c r="I284" s="329" t="s">
        <v>524</v>
      </c>
      <c r="J284" s="58" t="s">
        <v>522</v>
      </c>
    </row>
    <row r="285" spans="1:10" x14ac:dyDescent="0.25">
      <c r="A285" s="340" t="s">
        <v>3386</v>
      </c>
      <c r="B285" s="329" t="s">
        <v>524</v>
      </c>
      <c r="C285" s="339" t="s">
        <v>580</v>
      </c>
      <c r="D285" s="339" t="s">
        <v>524</v>
      </c>
      <c r="E285" s="339" t="s">
        <v>549</v>
      </c>
      <c r="F285" s="339" t="s">
        <v>549</v>
      </c>
      <c r="G285" s="329" t="s">
        <v>524</v>
      </c>
      <c r="H285" s="329" t="s">
        <v>549</v>
      </c>
      <c r="I285" s="329" t="s">
        <v>549</v>
      </c>
      <c r="J285" s="58" t="s">
        <v>522</v>
      </c>
    </row>
    <row r="286" spans="1:10" x14ac:dyDescent="0.25">
      <c r="A286" s="340" t="s">
        <v>3401</v>
      </c>
      <c r="B286" s="339" t="s">
        <v>551</v>
      </c>
      <c r="C286" s="339" t="s">
        <v>580</v>
      </c>
      <c r="D286" s="334" t="s">
        <v>195</v>
      </c>
      <c r="E286" s="334" t="s">
        <v>195</v>
      </c>
      <c r="F286" s="334" t="s">
        <v>195</v>
      </c>
      <c r="G286" s="339" t="s">
        <v>551</v>
      </c>
      <c r="H286" s="339" t="s">
        <v>522</v>
      </c>
      <c r="I286" s="339" t="s">
        <v>522</v>
      </c>
      <c r="J286" s="58" t="s">
        <v>522</v>
      </c>
    </row>
    <row r="287" spans="1:10" x14ac:dyDescent="0.25">
      <c r="A287" s="60" t="s">
        <v>3402</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2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25">
      <c r="A289" s="348" t="s">
        <v>582</v>
      </c>
      <c r="B289" s="339" t="s">
        <v>551</v>
      </c>
      <c r="C289" s="339" t="s">
        <v>580</v>
      </c>
      <c r="D289" s="339" t="s">
        <v>551</v>
      </c>
      <c r="E289" s="339" t="s">
        <v>551</v>
      </c>
      <c r="F289" s="339" t="s">
        <v>551</v>
      </c>
      <c r="G289" s="339" t="s">
        <v>551</v>
      </c>
      <c r="H289" s="339" t="s">
        <v>551</v>
      </c>
      <c r="I289" s="339" t="s">
        <v>551</v>
      </c>
      <c r="J289" s="58" t="s">
        <v>522</v>
      </c>
    </row>
    <row r="290" spans="1:10" x14ac:dyDescent="0.2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25">
      <c r="A291" s="348" t="s">
        <v>3389</v>
      </c>
      <c r="B291" s="339" t="s">
        <v>596</v>
      </c>
      <c r="C291" s="339" t="s">
        <v>580</v>
      </c>
      <c r="D291" s="339" t="s">
        <v>596</v>
      </c>
      <c r="E291" s="339" t="s">
        <v>551</v>
      </c>
      <c r="F291" s="339" t="s">
        <v>551</v>
      </c>
      <c r="G291" s="339" t="s">
        <v>596</v>
      </c>
      <c r="H291" s="339" t="s">
        <v>551</v>
      </c>
      <c r="I291" s="339" t="s">
        <v>551</v>
      </c>
      <c r="J291" s="58" t="s">
        <v>522</v>
      </c>
    </row>
    <row r="292" spans="1:10" x14ac:dyDescent="0.25">
      <c r="A292" s="348" t="s">
        <v>3391</v>
      </c>
      <c r="B292" s="339" t="s">
        <v>524</v>
      </c>
      <c r="C292" s="339" t="s">
        <v>580</v>
      </c>
      <c r="D292" s="339" t="s">
        <v>524</v>
      </c>
      <c r="E292" s="339" t="s">
        <v>621</v>
      </c>
      <c r="F292" s="339" t="s">
        <v>621</v>
      </c>
      <c r="G292" s="339" t="s">
        <v>524</v>
      </c>
      <c r="H292" s="339" t="s">
        <v>621</v>
      </c>
      <c r="I292" s="339" t="s">
        <v>621</v>
      </c>
      <c r="J292" s="58" t="s">
        <v>522</v>
      </c>
    </row>
    <row r="293" spans="1:10" x14ac:dyDescent="0.2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25">
      <c r="A294" s="348" t="s">
        <v>581</v>
      </c>
      <c r="B294" s="329" t="s">
        <v>549</v>
      </c>
      <c r="C294" s="339" t="s">
        <v>580</v>
      </c>
      <c r="D294" s="339" t="s">
        <v>549</v>
      </c>
      <c r="E294" s="339" t="s">
        <v>549</v>
      </c>
      <c r="F294" s="339" t="s">
        <v>549</v>
      </c>
      <c r="G294" s="329" t="s">
        <v>549</v>
      </c>
      <c r="H294" s="329" t="s">
        <v>549</v>
      </c>
      <c r="I294" s="329" t="s">
        <v>549</v>
      </c>
      <c r="J294" s="58" t="s">
        <v>522</v>
      </c>
    </row>
    <row r="295" spans="1:10" x14ac:dyDescent="0.25">
      <c r="A295" s="348" t="s">
        <v>582</v>
      </c>
      <c r="B295" s="329" t="s">
        <v>551</v>
      </c>
      <c r="C295" s="339" t="s">
        <v>580</v>
      </c>
      <c r="D295" s="339" t="s">
        <v>551</v>
      </c>
      <c r="E295" s="339" t="s">
        <v>551</v>
      </c>
      <c r="F295" s="339" t="s">
        <v>551</v>
      </c>
      <c r="G295" s="329" t="s">
        <v>551</v>
      </c>
      <c r="H295" s="329" t="s">
        <v>551</v>
      </c>
      <c r="I295" s="329" t="s">
        <v>551</v>
      </c>
      <c r="J295" s="58" t="s">
        <v>522</v>
      </c>
    </row>
    <row r="296" spans="1:10" x14ac:dyDescent="0.2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25">
      <c r="A297" s="348" t="s">
        <v>3389</v>
      </c>
      <c r="B297" s="329" t="s">
        <v>524</v>
      </c>
      <c r="C297" s="339" t="s">
        <v>580</v>
      </c>
      <c r="D297" s="339" t="s">
        <v>524</v>
      </c>
      <c r="E297" s="339" t="s">
        <v>551</v>
      </c>
      <c r="F297" s="339" t="s">
        <v>551</v>
      </c>
      <c r="G297" s="329" t="s">
        <v>524</v>
      </c>
      <c r="H297" s="329" t="s">
        <v>551</v>
      </c>
      <c r="I297" s="329" t="s">
        <v>551</v>
      </c>
      <c r="J297" s="58" t="s">
        <v>522</v>
      </c>
    </row>
    <row r="298" spans="1:10" x14ac:dyDescent="0.25">
      <c r="A298" s="348" t="s">
        <v>3391</v>
      </c>
      <c r="B298" s="329" t="s">
        <v>524</v>
      </c>
      <c r="C298" s="339" t="s">
        <v>580</v>
      </c>
      <c r="D298" s="339" t="s">
        <v>524</v>
      </c>
      <c r="E298" s="339" t="s">
        <v>551</v>
      </c>
      <c r="F298" s="339" t="s">
        <v>551</v>
      </c>
      <c r="G298" s="329" t="s">
        <v>524</v>
      </c>
      <c r="H298" s="329" t="s">
        <v>551</v>
      </c>
      <c r="I298" s="329" t="s">
        <v>551</v>
      </c>
      <c r="J298" s="58" t="s">
        <v>522</v>
      </c>
    </row>
    <row r="299" spans="1:10" x14ac:dyDescent="0.25">
      <c r="A299" s="355" t="s">
        <v>3403</v>
      </c>
      <c r="B299" s="339" t="s">
        <v>596</v>
      </c>
      <c r="C299" s="339" t="s">
        <v>580</v>
      </c>
      <c r="D299" s="334" t="s">
        <v>195</v>
      </c>
      <c r="E299" s="334" t="s">
        <v>195</v>
      </c>
      <c r="F299" s="334" t="s">
        <v>195</v>
      </c>
      <c r="G299" s="339" t="s">
        <v>596</v>
      </c>
      <c r="H299" s="339">
        <v>39.579455347798998</v>
      </c>
      <c r="I299" s="339">
        <v>23.567013395936449</v>
      </c>
      <c r="J299" s="58" t="s">
        <v>522</v>
      </c>
    </row>
    <row r="300" spans="1:10" x14ac:dyDescent="0.2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2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25">
      <c r="A302" s="345" t="s">
        <v>588</v>
      </c>
      <c r="B302" s="329" t="s">
        <v>551</v>
      </c>
      <c r="C302" s="339" t="s">
        <v>580</v>
      </c>
      <c r="D302" s="339" t="s">
        <v>551</v>
      </c>
      <c r="E302" s="339" t="s">
        <v>551</v>
      </c>
      <c r="F302" s="339" t="s">
        <v>551</v>
      </c>
      <c r="G302" s="329" t="s">
        <v>551</v>
      </c>
      <c r="H302" s="329" t="s">
        <v>551</v>
      </c>
      <c r="I302" s="329" t="s">
        <v>551</v>
      </c>
      <c r="J302" s="58" t="s">
        <v>522</v>
      </c>
    </row>
    <row r="303" spans="1:10" x14ac:dyDescent="0.2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25">
      <c r="A304" s="345" t="s">
        <v>590</v>
      </c>
      <c r="B304" s="329" t="s">
        <v>551</v>
      </c>
      <c r="C304" s="339" t="s">
        <v>580</v>
      </c>
      <c r="D304" s="339" t="s">
        <v>551</v>
      </c>
      <c r="E304" s="339" t="s">
        <v>551</v>
      </c>
      <c r="F304" s="339" t="s">
        <v>551</v>
      </c>
      <c r="G304" s="329" t="s">
        <v>551</v>
      </c>
      <c r="H304" s="329" t="s">
        <v>551</v>
      </c>
      <c r="I304" s="329" t="s">
        <v>551</v>
      </c>
      <c r="J304" s="58" t="s">
        <v>522</v>
      </c>
    </row>
    <row r="305" spans="1:10" x14ac:dyDescent="0.25">
      <c r="A305" s="345" t="s">
        <v>93</v>
      </c>
      <c r="B305" s="329" t="s">
        <v>524</v>
      </c>
      <c r="C305" s="339" t="s">
        <v>580</v>
      </c>
      <c r="D305" s="339" t="s">
        <v>524</v>
      </c>
      <c r="E305" s="339" t="s">
        <v>549</v>
      </c>
      <c r="F305" s="339" t="s">
        <v>549</v>
      </c>
      <c r="G305" s="329" t="s">
        <v>524</v>
      </c>
      <c r="H305" s="329" t="s">
        <v>549</v>
      </c>
      <c r="I305" s="329" t="s">
        <v>549</v>
      </c>
      <c r="J305" s="58" t="s">
        <v>522</v>
      </c>
    </row>
    <row r="306" spans="1:10" x14ac:dyDescent="0.2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2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2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2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25">
      <c r="A310" s="340" t="s">
        <v>3384</v>
      </c>
      <c r="B310" s="339" t="s">
        <v>551</v>
      </c>
      <c r="C310" s="339" t="s">
        <v>580</v>
      </c>
      <c r="D310" s="339" t="s">
        <v>551</v>
      </c>
      <c r="E310" s="339" t="s">
        <v>551</v>
      </c>
      <c r="F310" s="339" t="s">
        <v>551</v>
      </c>
      <c r="G310" s="339" t="s">
        <v>551</v>
      </c>
      <c r="H310" s="339" t="s">
        <v>551</v>
      </c>
      <c r="I310" s="339" t="s">
        <v>551</v>
      </c>
      <c r="J310" s="339" t="s">
        <v>551</v>
      </c>
    </row>
    <row r="311" spans="1:10" x14ac:dyDescent="0.25">
      <c r="A311" s="340" t="s">
        <v>3385</v>
      </c>
      <c r="B311" s="339" t="s">
        <v>551</v>
      </c>
      <c r="C311" s="339" t="s">
        <v>580</v>
      </c>
      <c r="D311" s="339" t="s">
        <v>551</v>
      </c>
      <c r="E311" s="339" t="s">
        <v>551</v>
      </c>
      <c r="F311" s="339" t="s">
        <v>551</v>
      </c>
      <c r="G311" s="339" t="s">
        <v>551</v>
      </c>
      <c r="H311" s="339" t="s">
        <v>551</v>
      </c>
      <c r="I311" s="339" t="s">
        <v>551</v>
      </c>
      <c r="J311" s="339" t="s">
        <v>551</v>
      </c>
    </row>
    <row r="312" spans="1:10" x14ac:dyDescent="0.25">
      <c r="A312" s="340" t="s">
        <v>3386</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25">
      <c r="A313" s="353" t="s">
        <v>3404</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2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2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2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25">
      <c r="A317" s="340" t="s">
        <v>3384</v>
      </c>
      <c r="B317" s="339" t="s">
        <v>551</v>
      </c>
      <c r="C317" s="339" t="s">
        <v>580</v>
      </c>
      <c r="D317" s="339" t="s">
        <v>551</v>
      </c>
      <c r="E317" s="339" t="s">
        <v>551</v>
      </c>
      <c r="F317" s="339" t="s">
        <v>551</v>
      </c>
      <c r="G317" s="339" t="s">
        <v>551</v>
      </c>
      <c r="H317" s="339" t="s">
        <v>551</v>
      </c>
      <c r="I317" s="339" t="s">
        <v>551</v>
      </c>
      <c r="J317" s="339" t="s">
        <v>551</v>
      </c>
    </row>
    <row r="318" spans="1:10" x14ac:dyDescent="0.25">
      <c r="A318" s="340" t="s">
        <v>3385</v>
      </c>
      <c r="B318" s="339" t="s">
        <v>551</v>
      </c>
      <c r="C318" s="339" t="s">
        <v>580</v>
      </c>
      <c r="D318" s="339" t="s">
        <v>551</v>
      </c>
      <c r="E318" s="339" t="s">
        <v>551</v>
      </c>
      <c r="F318" s="339" t="s">
        <v>551</v>
      </c>
      <c r="G318" s="339" t="s">
        <v>551</v>
      </c>
      <c r="H318" s="339" t="s">
        <v>551</v>
      </c>
      <c r="I318" s="339" t="s">
        <v>551</v>
      </c>
      <c r="J318" s="339" t="s">
        <v>551</v>
      </c>
    </row>
    <row r="319" spans="1:10" x14ac:dyDescent="0.25">
      <c r="A319" s="340" t="s">
        <v>3386</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2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2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2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2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25">
      <c r="A324" s="351" t="s">
        <v>590</v>
      </c>
      <c r="B324" s="329" t="s">
        <v>551</v>
      </c>
      <c r="C324" s="339" t="s">
        <v>580</v>
      </c>
      <c r="D324" s="339" t="s">
        <v>551</v>
      </c>
      <c r="E324" s="339" t="s">
        <v>551</v>
      </c>
      <c r="F324" s="339" t="s">
        <v>551</v>
      </c>
      <c r="G324" s="329" t="s">
        <v>551</v>
      </c>
      <c r="H324" s="329" t="s">
        <v>551</v>
      </c>
      <c r="I324" s="329" t="s">
        <v>551</v>
      </c>
      <c r="J324" s="329" t="s">
        <v>551</v>
      </c>
    </row>
    <row r="325" spans="1:10" x14ac:dyDescent="0.25">
      <c r="A325" s="351" t="s">
        <v>591</v>
      </c>
      <c r="B325" s="329" t="s">
        <v>551</v>
      </c>
      <c r="C325" s="339" t="s">
        <v>580</v>
      </c>
      <c r="D325" s="339" t="s">
        <v>551</v>
      </c>
      <c r="E325" s="339" t="s">
        <v>551</v>
      </c>
      <c r="F325" s="339" t="s">
        <v>551</v>
      </c>
      <c r="G325" s="329" t="s">
        <v>551</v>
      </c>
      <c r="H325" s="329" t="s">
        <v>551</v>
      </c>
      <c r="I325" s="329" t="s">
        <v>551</v>
      </c>
      <c r="J325" s="329" t="s">
        <v>551</v>
      </c>
    </row>
    <row r="326" spans="1:10" x14ac:dyDescent="0.2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25">
      <c r="A327" s="353" t="s">
        <v>3405</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2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2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2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25">
      <c r="A331" s="340" t="s">
        <v>3384</v>
      </c>
      <c r="B331" s="339" t="s">
        <v>551</v>
      </c>
      <c r="C331" s="339" t="s">
        <v>580</v>
      </c>
      <c r="D331" s="339" t="s">
        <v>551</v>
      </c>
      <c r="E331" s="339" t="s">
        <v>551</v>
      </c>
      <c r="F331" s="339" t="s">
        <v>551</v>
      </c>
      <c r="G331" s="339" t="s">
        <v>551</v>
      </c>
      <c r="H331" s="339" t="s">
        <v>551</v>
      </c>
      <c r="I331" s="339" t="s">
        <v>551</v>
      </c>
      <c r="J331" s="339" t="s">
        <v>551</v>
      </c>
    </row>
    <row r="332" spans="1:10" x14ac:dyDescent="0.25">
      <c r="A332" s="340" t="s">
        <v>3385</v>
      </c>
      <c r="B332" s="339" t="s">
        <v>551</v>
      </c>
      <c r="C332" s="339" t="s">
        <v>580</v>
      </c>
      <c r="D332" s="339" t="s">
        <v>551</v>
      </c>
      <c r="E332" s="339" t="s">
        <v>551</v>
      </c>
      <c r="F332" s="339" t="s">
        <v>551</v>
      </c>
      <c r="G332" s="339" t="s">
        <v>551</v>
      </c>
      <c r="H332" s="339" t="s">
        <v>551</v>
      </c>
      <c r="I332" s="339" t="s">
        <v>551</v>
      </c>
      <c r="J332" s="339" t="s">
        <v>551</v>
      </c>
    </row>
    <row r="333" spans="1:10" x14ac:dyDescent="0.25">
      <c r="A333" s="340" t="s">
        <v>3386</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2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2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2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2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2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25">
      <c r="A339" s="351" t="s">
        <v>590</v>
      </c>
      <c r="B339" s="329" t="s">
        <v>551</v>
      </c>
      <c r="C339" s="339" t="s">
        <v>580</v>
      </c>
      <c r="D339" s="339" t="s">
        <v>551</v>
      </c>
      <c r="E339" s="339" t="s">
        <v>551</v>
      </c>
      <c r="F339" s="339" t="s">
        <v>551</v>
      </c>
      <c r="G339" s="329" t="s">
        <v>551</v>
      </c>
      <c r="H339" s="329" t="s">
        <v>551</v>
      </c>
      <c r="I339" s="329" t="s">
        <v>551</v>
      </c>
      <c r="J339" s="329" t="s">
        <v>551</v>
      </c>
    </row>
    <row r="340" spans="1:10" x14ac:dyDescent="0.25">
      <c r="A340" s="351" t="s">
        <v>591</v>
      </c>
      <c r="B340" s="329" t="s">
        <v>551</v>
      </c>
      <c r="C340" s="339" t="s">
        <v>580</v>
      </c>
      <c r="D340" s="339" t="s">
        <v>551</v>
      </c>
      <c r="E340" s="339" t="s">
        <v>551</v>
      </c>
      <c r="F340" s="339" t="s">
        <v>551</v>
      </c>
      <c r="G340" s="329" t="s">
        <v>551</v>
      </c>
      <c r="H340" s="329" t="s">
        <v>551</v>
      </c>
      <c r="I340" s="329" t="s">
        <v>551</v>
      </c>
      <c r="J340" s="329" t="s">
        <v>551</v>
      </c>
    </row>
    <row r="341" spans="1:10" x14ac:dyDescent="0.2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2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2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2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2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25">
      <c r="A346" s="340" t="s">
        <v>3384</v>
      </c>
      <c r="B346" s="339" t="s">
        <v>551</v>
      </c>
      <c r="C346" s="339" t="s">
        <v>580</v>
      </c>
      <c r="D346" s="339" t="s">
        <v>551</v>
      </c>
      <c r="E346" s="339" t="s">
        <v>551</v>
      </c>
      <c r="F346" s="339" t="s">
        <v>551</v>
      </c>
      <c r="G346" s="339" t="s">
        <v>551</v>
      </c>
      <c r="H346" s="339" t="s">
        <v>551</v>
      </c>
      <c r="I346" s="339" t="s">
        <v>551</v>
      </c>
      <c r="J346" s="339" t="s">
        <v>551</v>
      </c>
    </row>
    <row r="347" spans="1:10" x14ac:dyDescent="0.25">
      <c r="A347" s="340" t="s">
        <v>3385</v>
      </c>
      <c r="B347" s="339" t="s">
        <v>551</v>
      </c>
      <c r="C347" s="339" t="s">
        <v>580</v>
      </c>
      <c r="D347" s="339" t="s">
        <v>551</v>
      </c>
      <c r="E347" s="339" t="s">
        <v>551</v>
      </c>
      <c r="F347" s="339" t="s">
        <v>551</v>
      </c>
      <c r="G347" s="339" t="s">
        <v>551</v>
      </c>
      <c r="H347" s="339" t="s">
        <v>551</v>
      </c>
      <c r="I347" s="339" t="s">
        <v>551</v>
      </c>
      <c r="J347" s="339" t="s">
        <v>551</v>
      </c>
    </row>
    <row r="348" spans="1:10" x14ac:dyDescent="0.25">
      <c r="A348" s="340" t="s">
        <v>3386</v>
      </c>
      <c r="B348" s="339" t="s">
        <v>524</v>
      </c>
      <c r="C348" s="339" t="s">
        <v>580</v>
      </c>
      <c r="D348" s="339" t="s">
        <v>556</v>
      </c>
      <c r="E348" s="339" t="s">
        <v>522</v>
      </c>
      <c r="F348" s="339" t="s">
        <v>522</v>
      </c>
      <c r="G348" s="339" t="s">
        <v>524</v>
      </c>
      <c r="H348" s="339" t="s">
        <v>522</v>
      </c>
      <c r="I348" s="339" t="s">
        <v>522</v>
      </c>
      <c r="J348" s="339" t="s">
        <v>522</v>
      </c>
    </row>
    <row r="349" spans="1:10" x14ac:dyDescent="0.2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2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2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2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25">
      <c r="A353" s="340" t="s">
        <v>3384</v>
      </c>
      <c r="B353" s="329" t="s">
        <v>551</v>
      </c>
      <c r="C353" s="339" t="s">
        <v>580</v>
      </c>
      <c r="D353" s="339" t="s">
        <v>551</v>
      </c>
      <c r="E353" s="339" t="s">
        <v>551</v>
      </c>
      <c r="F353" s="339" t="s">
        <v>551</v>
      </c>
      <c r="G353" s="329" t="s">
        <v>551</v>
      </c>
      <c r="H353" s="329" t="s">
        <v>551</v>
      </c>
      <c r="I353" s="329" t="s">
        <v>551</v>
      </c>
      <c r="J353" s="329" t="s">
        <v>551</v>
      </c>
    </row>
    <row r="354" spans="1:10" x14ac:dyDescent="0.25">
      <c r="A354" s="340" t="s">
        <v>3385</v>
      </c>
      <c r="B354" s="329" t="s">
        <v>551</v>
      </c>
      <c r="C354" s="339" t="s">
        <v>580</v>
      </c>
      <c r="D354" s="339" t="s">
        <v>551</v>
      </c>
      <c r="E354" s="339" t="s">
        <v>551</v>
      </c>
      <c r="F354" s="339" t="s">
        <v>551</v>
      </c>
      <c r="G354" s="329" t="s">
        <v>551</v>
      </c>
      <c r="H354" s="329" t="s">
        <v>551</v>
      </c>
      <c r="I354" s="329" t="s">
        <v>551</v>
      </c>
      <c r="J354" s="329" t="s">
        <v>551</v>
      </c>
    </row>
    <row r="355" spans="1:10" x14ac:dyDescent="0.25">
      <c r="A355" s="340" t="s">
        <v>3386</v>
      </c>
      <c r="B355" s="329" t="s">
        <v>524</v>
      </c>
      <c r="C355" s="339" t="s">
        <v>580</v>
      </c>
      <c r="D355" s="339" t="s">
        <v>556</v>
      </c>
      <c r="E355" s="339" t="s">
        <v>522</v>
      </c>
      <c r="F355" s="339" t="s">
        <v>522</v>
      </c>
      <c r="G355" s="329" t="s">
        <v>524</v>
      </c>
      <c r="H355" s="329" t="s">
        <v>522</v>
      </c>
      <c r="I355" s="329" t="s">
        <v>522</v>
      </c>
      <c r="J355" s="329" t="s">
        <v>522</v>
      </c>
    </row>
    <row r="356" spans="1:10" x14ac:dyDescent="0.2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25">
      <c r="A357" s="340" t="s">
        <v>604</v>
      </c>
      <c r="B357" s="329" t="s">
        <v>524</v>
      </c>
      <c r="C357" s="339" t="s">
        <v>580</v>
      </c>
      <c r="D357" s="339" t="s">
        <v>524</v>
      </c>
      <c r="E357" s="339" t="s">
        <v>524</v>
      </c>
      <c r="F357" s="339" t="s">
        <v>524</v>
      </c>
      <c r="G357" s="329" t="s">
        <v>524</v>
      </c>
      <c r="H357" s="329" t="s">
        <v>524</v>
      </c>
      <c r="I357" s="329" t="s">
        <v>524</v>
      </c>
      <c r="J357" s="334" t="s">
        <v>195</v>
      </c>
    </row>
    <row r="358" spans="1:10" x14ac:dyDescent="0.25">
      <c r="A358" s="340" t="s">
        <v>605</v>
      </c>
      <c r="B358" s="329" t="s">
        <v>524</v>
      </c>
      <c r="C358" s="339" t="s">
        <v>580</v>
      </c>
      <c r="D358" s="339" t="s">
        <v>524</v>
      </c>
      <c r="E358" s="339" t="s">
        <v>524</v>
      </c>
      <c r="F358" s="339" t="s">
        <v>524</v>
      </c>
      <c r="G358" s="329" t="s">
        <v>524</v>
      </c>
      <c r="H358" s="329" t="s">
        <v>524</v>
      </c>
      <c r="I358" s="329" t="s">
        <v>524</v>
      </c>
      <c r="J358" s="334" t="s">
        <v>195</v>
      </c>
    </row>
    <row r="359" spans="1:10" x14ac:dyDescent="0.25">
      <c r="A359" s="340" t="s">
        <v>606</v>
      </c>
      <c r="B359" s="329" t="s">
        <v>524</v>
      </c>
      <c r="C359" s="339" t="s">
        <v>580</v>
      </c>
      <c r="D359" s="339" t="s">
        <v>524</v>
      </c>
      <c r="E359" s="339" t="s">
        <v>524</v>
      </c>
      <c r="F359" s="339" t="s">
        <v>524</v>
      </c>
      <c r="G359" s="329" t="s">
        <v>524</v>
      </c>
      <c r="H359" s="329" t="s">
        <v>524</v>
      </c>
      <c r="I359" s="329" t="s">
        <v>524</v>
      </c>
      <c r="J359" s="334" t="s">
        <v>195</v>
      </c>
    </row>
    <row r="360" spans="1:10" x14ac:dyDescent="0.25">
      <c r="A360" s="340" t="s">
        <v>3395</v>
      </c>
      <c r="B360" s="339" t="s">
        <v>524</v>
      </c>
      <c r="C360" s="339" t="s">
        <v>580</v>
      </c>
      <c r="D360" s="334" t="s">
        <v>195</v>
      </c>
      <c r="E360" s="334" t="s">
        <v>195</v>
      </c>
      <c r="F360" s="334" t="s">
        <v>195</v>
      </c>
      <c r="G360" s="339" t="s">
        <v>524</v>
      </c>
      <c r="H360" s="339" t="s">
        <v>551</v>
      </c>
      <c r="I360" s="339" t="s">
        <v>551</v>
      </c>
      <c r="J360" s="334" t="s">
        <v>195</v>
      </c>
    </row>
    <row r="361" spans="1:10" x14ac:dyDescent="0.25">
      <c r="A361" s="340" t="s">
        <v>583</v>
      </c>
      <c r="B361" s="329" t="s">
        <v>524</v>
      </c>
      <c r="C361" s="339" t="s">
        <v>580</v>
      </c>
      <c r="D361" s="339" t="s">
        <v>524</v>
      </c>
      <c r="E361" s="339" t="s">
        <v>524</v>
      </c>
      <c r="F361" s="339" t="s">
        <v>524</v>
      </c>
      <c r="G361" s="329" t="s">
        <v>524</v>
      </c>
      <c r="H361" s="329" t="s">
        <v>524</v>
      </c>
      <c r="I361" s="329" t="s">
        <v>524</v>
      </c>
      <c r="J361" s="334" t="s">
        <v>195</v>
      </c>
    </row>
    <row r="362" spans="1:10" x14ac:dyDescent="0.25">
      <c r="A362" s="340" t="s">
        <v>3386</v>
      </c>
      <c r="B362" s="329" t="s">
        <v>524</v>
      </c>
      <c r="C362" s="339" t="s">
        <v>580</v>
      </c>
      <c r="D362" s="339" t="s">
        <v>524</v>
      </c>
      <c r="E362" s="339" t="s">
        <v>522</v>
      </c>
      <c r="F362" s="339" t="s">
        <v>522</v>
      </c>
      <c r="G362" s="329" t="s">
        <v>524</v>
      </c>
      <c r="H362" s="329" t="s">
        <v>522</v>
      </c>
      <c r="I362" s="329" t="s">
        <v>522</v>
      </c>
      <c r="J362" s="334" t="s">
        <v>195</v>
      </c>
    </row>
    <row r="363" spans="1:10" x14ac:dyDescent="0.25">
      <c r="A363" s="340" t="s">
        <v>3396</v>
      </c>
      <c r="B363" s="339" t="s">
        <v>551</v>
      </c>
      <c r="C363" s="339" t="s">
        <v>580</v>
      </c>
      <c r="D363" s="334" t="s">
        <v>195</v>
      </c>
      <c r="E363" s="334" t="s">
        <v>195</v>
      </c>
      <c r="F363" s="334" t="s">
        <v>195</v>
      </c>
      <c r="G363" s="339" t="s">
        <v>551</v>
      </c>
      <c r="H363" s="339" t="s">
        <v>551</v>
      </c>
      <c r="I363" s="339" t="s">
        <v>551</v>
      </c>
      <c r="J363" s="334" t="s">
        <v>195</v>
      </c>
    </row>
    <row r="364" spans="1:10" x14ac:dyDescent="0.2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25">
      <c r="A365" s="340" t="s">
        <v>618</v>
      </c>
      <c r="B365" s="329" t="s">
        <v>524</v>
      </c>
      <c r="C365" s="339" t="s">
        <v>580</v>
      </c>
      <c r="D365" s="339" t="s">
        <v>524</v>
      </c>
      <c r="E365" s="339" t="s">
        <v>524</v>
      </c>
      <c r="F365" s="339" t="s">
        <v>524</v>
      </c>
      <c r="G365" s="329" t="s">
        <v>524</v>
      </c>
      <c r="H365" s="329" t="s">
        <v>524</v>
      </c>
      <c r="I365" s="329" t="s">
        <v>524</v>
      </c>
      <c r="J365" s="334" t="s">
        <v>195</v>
      </c>
    </row>
    <row r="366" spans="1:10" x14ac:dyDescent="0.25">
      <c r="A366" s="340" t="s">
        <v>619</v>
      </c>
      <c r="B366" s="329" t="s">
        <v>524</v>
      </c>
      <c r="C366" s="339" t="s">
        <v>580</v>
      </c>
      <c r="D366" s="339" t="s">
        <v>524</v>
      </c>
      <c r="E366" s="339" t="s">
        <v>524</v>
      </c>
      <c r="F366" s="339" t="s">
        <v>524</v>
      </c>
      <c r="G366" s="329" t="s">
        <v>524</v>
      </c>
      <c r="H366" s="329" t="s">
        <v>524</v>
      </c>
      <c r="I366" s="329" t="s">
        <v>524</v>
      </c>
      <c r="J366" s="334" t="s">
        <v>195</v>
      </c>
    </row>
    <row r="367" spans="1:10" x14ac:dyDescent="0.25">
      <c r="A367" s="340" t="s">
        <v>604</v>
      </c>
      <c r="B367" s="329" t="s">
        <v>524</v>
      </c>
      <c r="C367" s="339" t="s">
        <v>580</v>
      </c>
      <c r="D367" s="339" t="s">
        <v>524</v>
      </c>
      <c r="E367" s="339" t="s">
        <v>524</v>
      </c>
      <c r="F367" s="339" t="s">
        <v>524</v>
      </c>
      <c r="G367" s="329" t="s">
        <v>524</v>
      </c>
      <c r="H367" s="329" t="s">
        <v>524</v>
      </c>
      <c r="I367" s="329" t="s">
        <v>524</v>
      </c>
      <c r="J367" s="334" t="s">
        <v>195</v>
      </c>
    </row>
    <row r="368" spans="1:10" x14ac:dyDescent="0.25">
      <c r="A368" s="340" t="s">
        <v>3400</v>
      </c>
      <c r="B368" s="339" t="s">
        <v>524</v>
      </c>
      <c r="C368" s="339" t="s">
        <v>580</v>
      </c>
      <c r="D368" s="334" t="s">
        <v>195</v>
      </c>
      <c r="E368" s="334" t="s">
        <v>195</v>
      </c>
      <c r="F368" s="334" t="s">
        <v>195</v>
      </c>
      <c r="G368" s="339" t="s">
        <v>524</v>
      </c>
      <c r="H368" s="339" t="s">
        <v>524</v>
      </c>
      <c r="I368" s="339" t="s">
        <v>524</v>
      </c>
      <c r="J368" s="334" t="s">
        <v>195</v>
      </c>
    </row>
    <row r="369" spans="1:10" x14ac:dyDescent="0.25">
      <c r="A369" s="340" t="s">
        <v>583</v>
      </c>
      <c r="B369" s="329" t="s">
        <v>524</v>
      </c>
      <c r="C369" s="339" t="s">
        <v>580</v>
      </c>
      <c r="D369" s="339" t="s">
        <v>524</v>
      </c>
      <c r="E369" s="339" t="s">
        <v>524</v>
      </c>
      <c r="F369" s="339" t="s">
        <v>524</v>
      </c>
      <c r="G369" s="329" t="s">
        <v>524</v>
      </c>
      <c r="H369" s="329" t="s">
        <v>524</v>
      </c>
      <c r="I369" s="329" t="s">
        <v>524</v>
      </c>
      <c r="J369" s="334" t="s">
        <v>195</v>
      </c>
    </row>
    <row r="370" spans="1:10" x14ac:dyDescent="0.25">
      <c r="A370" s="340" t="s">
        <v>3386</v>
      </c>
      <c r="B370" s="329" t="s">
        <v>524</v>
      </c>
      <c r="C370" s="339" t="s">
        <v>580</v>
      </c>
      <c r="D370" s="339" t="s">
        <v>524</v>
      </c>
      <c r="E370" s="339" t="s">
        <v>522</v>
      </c>
      <c r="F370" s="339" t="s">
        <v>522</v>
      </c>
      <c r="G370" s="329" t="s">
        <v>524</v>
      </c>
      <c r="H370" s="329" t="s">
        <v>522</v>
      </c>
      <c r="I370" s="329" t="s">
        <v>522</v>
      </c>
      <c r="J370" s="334" t="s">
        <v>195</v>
      </c>
    </row>
    <row r="371" spans="1:10" x14ac:dyDescent="0.25">
      <c r="A371" s="340" t="s">
        <v>3401</v>
      </c>
      <c r="B371" s="339" t="s">
        <v>551</v>
      </c>
      <c r="C371" s="339" t="s">
        <v>580</v>
      </c>
      <c r="D371" s="334" t="s">
        <v>195</v>
      </c>
      <c r="E371" s="334" t="s">
        <v>195</v>
      </c>
      <c r="F371" s="334" t="s">
        <v>195</v>
      </c>
      <c r="G371" s="339" t="s">
        <v>551</v>
      </c>
      <c r="H371" s="339" t="s">
        <v>551</v>
      </c>
      <c r="I371" s="339" t="s">
        <v>551</v>
      </c>
      <c r="J371" s="334" t="s">
        <v>195</v>
      </c>
    </row>
    <row r="372" spans="1:10" x14ac:dyDescent="0.2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2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2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25">
      <c r="A375" s="345" t="s">
        <v>587</v>
      </c>
      <c r="B375" s="329" t="s">
        <v>522</v>
      </c>
      <c r="C375" s="339" t="s">
        <v>580</v>
      </c>
      <c r="D375" s="339" t="s">
        <v>522</v>
      </c>
      <c r="E375" s="339" t="s">
        <v>522</v>
      </c>
      <c r="F375" s="339" t="s">
        <v>522</v>
      </c>
      <c r="G375" s="329" t="s">
        <v>522</v>
      </c>
      <c r="H375" s="329" t="s">
        <v>522</v>
      </c>
      <c r="I375" s="329" t="s">
        <v>522</v>
      </c>
      <c r="J375" s="329" t="s">
        <v>522</v>
      </c>
    </row>
    <row r="376" spans="1:10" x14ac:dyDescent="0.25">
      <c r="A376" s="345" t="s">
        <v>588</v>
      </c>
      <c r="B376" s="329" t="s">
        <v>522</v>
      </c>
      <c r="C376" s="339" t="s">
        <v>580</v>
      </c>
      <c r="D376" s="339" t="s">
        <v>522</v>
      </c>
      <c r="E376" s="339" t="s">
        <v>522</v>
      </c>
      <c r="F376" s="339" t="s">
        <v>522</v>
      </c>
      <c r="G376" s="329" t="s">
        <v>522</v>
      </c>
      <c r="H376" s="329" t="s">
        <v>522</v>
      </c>
      <c r="I376" s="329" t="s">
        <v>522</v>
      </c>
      <c r="J376" s="329" t="s">
        <v>522</v>
      </c>
    </row>
    <row r="377" spans="1:10" x14ac:dyDescent="0.25">
      <c r="A377" s="345" t="s">
        <v>589</v>
      </c>
      <c r="B377" s="329" t="s">
        <v>522</v>
      </c>
      <c r="C377" s="339" t="s">
        <v>580</v>
      </c>
      <c r="D377" s="339" t="s">
        <v>522</v>
      </c>
      <c r="E377" s="339" t="s">
        <v>522</v>
      </c>
      <c r="F377" s="339" t="s">
        <v>522</v>
      </c>
      <c r="G377" s="329" t="s">
        <v>522</v>
      </c>
      <c r="H377" s="329" t="s">
        <v>522</v>
      </c>
      <c r="I377" s="329" t="s">
        <v>522</v>
      </c>
      <c r="J377" s="329" t="s">
        <v>522</v>
      </c>
    </row>
    <row r="378" spans="1:10" x14ac:dyDescent="0.2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25">
      <c r="A379" s="345" t="s">
        <v>591</v>
      </c>
      <c r="B379" s="329" t="s">
        <v>551</v>
      </c>
      <c r="C379" s="339" t="s">
        <v>580</v>
      </c>
      <c r="D379" s="339" t="s">
        <v>551</v>
      </c>
      <c r="E379" s="339" t="s">
        <v>551</v>
      </c>
      <c r="F379" s="339" t="s">
        <v>551</v>
      </c>
      <c r="G379" s="329" t="s">
        <v>551</v>
      </c>
      <c r="H379" s="329" t="s">
        <v>551</v>
      </c>
      <c r="I379" s="329" t="s">
        <v>551</v>
      </c>
      <c r="J379" s="329" t="s">
        <v>551</v>
      </c>
    </row>
    <row r="380" spans="1:10" x14ac:dyDescent="0.25">
      <c r="A380" s="345" t="s">
        <v>93</v>
      </c>
      <c r="B380" s="329" t="s">
        <v>522</v>
      </c>
      <c r="C380" s="339" t="s">
        <v>580</v>
      </c>
      <c r="D380" s="339" t="s">
        <v>522</v>
      </c>
      <c r="E380" s="339" t="s">
        <v>522</v>
      </c>
      <c r="F380" s="339" t="s">
        <v>522</v>
      </c>
      <c r="G380" s="329" t="s">
        <v>522</v>
      </c>
      <c r="H380" s="329" t="s">
        <v>522</v>
      </c>
      <c r="I380" s="329" t="s">
        <v>522</v>
      </c>
      <c r="J380" s="329" t="s">
        <v>522</v>
      </c>
    </row>
    <row r="381" spans="1:10" x14ac:dyDescent="0.2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2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2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2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25">
      <c r="A385" s="345" t="s">
        <v>590</v>
      </c>
      <c r="B385" s="329" t="s">
        <v>551</v>
      </c>
      <c r="C385" s="339" t="s">
        <v>580</v>
      </c>
      <c r="D385" s="339" t="s">
        <v>551</v>
      </c>
      <c r="E385" s="339" t="s">
        <v>551</v>
      </c>
      <c r="F385" s="339" t="s">
        <v>551</v>
      </c>
      <c r="G385" s="329" t="s">
        <v>551</v>
      </c>
      <c r="H385" s="329" t="s">
        <v>551</v>
      </c>
      <c r="I385" s="329" t="s">
        <v>551</v>
      </c>
      <c r="J385" s="329" t="s">
        <v>551</v>
      </c>
    </row>
    <row r="386" spans="1:10" x14ac:dyDescent="0.25">
      <c r="A386" s="345" t="s">
        <v>591</v>
      </c>
      <c r="B386" s="329" t="s">
        <v>551</v>
      </c>
      <c r="C386" s="339" t="s">
        <v>580</v>
      </c>
      <c r="D386" s="339" t="s">
        <v>551</v>
      </c>
      <c r="E386" s="339" t="s">
        <v>551</v>
      </c>
      <c r="F386" s="339" t="s">
        <v>551</v>
      </c>
      <c r="G386" s="329" t="s">
        <v>551</v>
      </c>
      <c r="H386" s="329" t="s">
        <v>551</v>
      </c>
      <c r="I386" s="329" t="s">
        <v>551</v>
      </c>
      <c r="J386" s="329" t="s">
        <v>551</v>
      </c>
    </row>
    <row r="387" spans="1:10" x14ac:dyDescent="0.25">
      <c r="A387" s="345" t="s">
        <v>93</v>
      </c>
      <c r="B387" s="329" t="s">
        <v>549</v>
      </c>
      <c r="C387" s="339" t="s">
        <v>580</v>
      </c>
      <c r="D387" s="339" t="s">
        <v>545</v>
      </c>
      <c r="E387" s="339" t="s">
        <v>549</v>
      </c>
      <c r="F387" s="339" t="s">
        <v>549</v>
      </c>
      <c r="G387" s="329" t="s">
        <v>549</v>
      </c>
      <c r="H387" s="329" t="s">
        <v>549</v>
      </c>
      <c r="I387" s="329" t="s">
        <v>549</v>
      </c>
      <c r="J387" s="329" t="s">
        <v>522</v>
      </c>
    </row>
    <row r="388" spans="1:10" x14ac:dyDescent="0.2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2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2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2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25">
      <c r="A392" s="345" t="s">
        <v>590</v>
      </c>
      <c r="B392" s="329" t="s">
        <v>551</v>
      </c>
      <c r="C392" s="339" t="s">
        <v>580</v>
      </c>
      <c r="D392" s="339" t="s">
        <v>551</v>
      </c>
      <c r="E392" s="339" t="s">
        <v>551</v>
      </c>
      <c r="F392" s="339" t="s">
        <v>551</v>
      </c>
      <c r="G392" s="329" t="s">
        <v>551</v>
      </c>
      <c r="H392" s="329" t="s">
        <v>551</v>
      </c>
      <c r="I392" s="329" t="s">
        <v>551</v>
      </c>
      <c r="J392" s="329" t="s">
        <v>551</v>
      </c>
    </row>
    <row r="393" spans="1:10" x14ac:dyDescent="0.25">
      <c r="A393" s="345" t="s">
        <v>591</v>
      </c>
      <c r="B393" s="329" t="s">
        <v>551</v>
      </c>
      <c r="C393" s="339" t="s">
        <v>580</v>
      </c>
      <c r="D393" s="339" t="s">
        <v>551</v>
      </c>
      <c r="E393" s="339" t="s">
        <v>551</v>
      </c>
      <c r="F393" s="339" t="s">
        <v>551</v>
      </c>
      <c r="G393" s="329" t="s">
        <v>551</v>
      </c>
      <c r="H393" s="329" t="s">
        <v>551</v>
      </c>
      <c r="I393" s="329" t="s">
        <v>551</v>
      </c>
      <c r="J393" s="329" t="s">
        <v>551</v>
      </c>
    </row>
    <row r="394" spans="1:10" x14ac:dyDescent="0.25">
      <c r="A394" s="345" t="s">
        <v>93</v>
      </c>
      <c r="B394" s="329" t="s">
        <v>522</v>
      </c>
      <c r="C394" s="339" t="s">
        <v>580</v>
      </c>
      <c r="D394" s="339" t="s">
        <v>522</v>
      </c>
      <c r="E394" s="339" t="s">
        <v>522</v>
      </c>
      <c r="F394" s="339" t="s">
        <v>522</v>
      </c>
      <c r="G394" s="329" t="s">
        <v>522</v>
      </c>
      <c r="H394" s="329" t="s">
        <v>522</v>
      </c>
      <c r="I394" s="329" t="s">
        <v>522</v>
      </c>
      <c r="J394" s="329" t="s">
        <v>522</v>
      </c>
    </row>
    <row r="395" spans="1:10" x14ac:dyDescent="0.2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2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2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25">
      <c r="A398" s="345" t="s">
        <v>588</v>
      </c>
      <c r="B398" s="329" t="s">
        <v>522</v>
      </c>
      <c r="C398" s="339" t="s">
        <v>580</v>
      </c>
      <c r="D398" s="339" t="s">
        <v>522</v>
      </c>
      <c r="E398" s="339" t="s">
        <v>522</v>
      </c>
      <c r="F398" s="339" t="s">
        <v>522</v>
      </c>
      <c r="G398" s="329" t="s">
        <v>522</v>
      </c>
      <c r="H398" s="329" t="s">
        <v>522</v>
      </c>
      <c r="I398" s="329" t="s">
        <v>522</v>
      </c>
      <c r="J398" s="334" t="s">
        <v>195</v>
      </c>
    </row>
    <row r="399" spans="1:10" x14ac:dyDescent="0.25">
      <c r="A399" s="345" t="s">
        <v>589</v>
      </c>
      <c r="B399" s="329" t="s">
        <v>522</v>
      </c>
      <c r="C399" s="339" t="s">
        <v>580</v>
      </c>
      <c r="D399" s="339" t="s">
        <v>522</v>
      </c>
      <c r="E399" s="339" t="s">
        <v>522</v>
      </c>
      <c r="F399" s="339" t="s">
        <v>522</v>
      </c>
      <c r="G399" s="329" t="s">
        <v>522</v>
      </c>
      <c r="H399" s="329" t="s">
        <v>522</v>
      </c>
      <c r="I399" s="329" t="s">
        <v>522</v>
      </c>
      <c r="J399" s="334" t="s">
        <v>195</v>
      </c>
    </row>
    <row r="400" spans="1:10" x14ac:dyDescent="0.25">
      <c r="A400" s="345" t="s">
        <v>590</v>
      </c>
      <c r="B400" s="329" t="s">
        <v>522</v>
      </c>
      <c r="C400" s="339" t="s">
        <v>580</v>
      </c>
      <c r="D400" s="339" t="s">
        <v>522</v>
      </c>
      <c r="E400" s="339" t="s">
        <v>522</v>
      </c>
      <c r="F400" s="339" t="s">
        <v>522</v>
      </c>
      <c r="G400" s="329" t="s">
        <v>522</v>
      </c>
      <c r="H400" s="329" t="s">
        <v>522</v>
      </c>
      <c r="I400" s="329" t="s">
        <v>522</v>
      </c>
      <c r="J400" s="334" t="s">
        <v>195</v>
      </c>
    </row>
    <row r="401" spans="1:13" x14ac:dyDescent="0.25">
      <c r="A401" s="345" t="s">
        <v>93</v>
      </c>
      <c r="B401" s="329" t="s">
        <v>522</v>
      </c>
      <c r="C401" s="339" t="s">
        <v>580</v>
      </c>
      <c r="D401" s="339" t="s">
        <v>522</v>
      </c>
      <c r="E401" s="339" t="s">
        <v>522</v>
      </c>
      <c r="F401" s="339" t="s">
        <v>522</v>
      </c>
      <c r="G401" s="329" t="s">
        <v>522</v>
      </c>
      <c r="H401" s="329" t="s">
        <v>522</v>
      </c>
      <c r="I401" s="329" t="s">
        <v>522</v>
      </c>
      <c r="J401" s="334" t="s">
        <v>195</v>
      </c>
    </row>
    <row r="402" spans="1:13" x14ac:dyDescent="0.25">
      <c r="A402" s="61" t="s">
        <v>638</v>
      </c>
      <c r="B402" s="356"/>
      <c r="C402" s="356"/>
      <c r="D402" s="356"/>
      <c r="E402" s="356"/>
      <c r="F402" s="356"/>
      <c r="G402" s="356"/>
      <c r="H402" s="356"/>
      <c r="I402" s="356"/>
      <c r="J402" s="356"/>
    </row>
    <row r="403" spans="1:13" x14ac:dyDescent="0.25">
      <c r="A403" s="62" t="s">
        <v>639</v>
      </c>
      <c r="B403" s="334" t="s">
        <v>195</v>
      </c>
      <c r="C403" s="334" t="s">
        <v>195</v>
      </c>
      <c r="D403" s="334" t="s">
        <v>195</v>
      </c>
      <c r="E403" s="334" t="s">
        <v>195</v>
      </c>
      <c r="F403" s="334" t="s">
        <v>195</v>
      </c>
      <c r="G403" s="334" t="s">
        <v>195</v>
      </c>
      <c r="H403" s="334" t="s">
        <v>195</v>
      </c>
      <c r="I403" s="334" t="s">
        <v>195</v>
      </c>
      <c r="J403" s="334" t="s">
        <v>195</v>
      </c>
    </row>
    <row r="404" spans="1:13" x14ac:dyDescent="0.25">
      <c r="A404" s="347" t="s">
        <v>3386</v>
      </c>
      <c r="B404" s="329" t="s">
        <v>522</v>
      </c>
      <c r="C404" s="339" t="s">
        <v>580</v>
      </c>
      <c r="D404" s="339" t="s">
        <v>522</v>
      </c>
      <c r="E404" s="339" t="s">
        <v>522</v>
      </c>
      <c r="F404" s="339" t="s">
        <v>522</v>
      </c>
      <c r="G404" s="329" t="s">
        <v>522</v>
      </c>
      <c r="H404" s="329" t="s">
        <v>522</v>
      </c>
      <c r="I404" s="329" t="s">
        <v>522</v>
      </c>
      <c r="J404" s="329" t="s">
        <v>522</v>
      </c>
    </row>
    <row r="405" spans="1:13" x14ac:dyDescent="0.25">
      <c r="A405" s="347" t="s">
        <v>3406</v>
      </c>
      <c r="B405" s="329" t="s">
        <v>522</v>
      </c>
      <c r="C405" s="339" t="s">
        <v>580</v>
      </c>
      <c r="D405" s="339" t="s">
        <v>522</v>
      </c>
      <c r="E405" s="339" t="s">
        <v>522</v>
      </c>
      <c r="F405" s="339" t="s">
        <v>522</v>
      </c>
      <c r="G405" s="329" t="s">
        <v>522</v>
      </c>
      <c r="H405" s="329" t="s">
        <v>522</v>
      </c>
      <c r="I405" s="329" t="s">
        <v>522</v>
      </c>
      <c r="J405" s="329" t="s">
        <v>522</v>
      </c>
    </row>
    <row r="407" spans="1:13" x14ac:dyDescent="0.2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75" x14ac:dyDescent="0.25">
      <c r="A409" s="629" t="s">
        <v>641</v>
      </c>
      <c r="B409" s="629"/>
      <c r="C409" s="629"/>
      <c r="D409" s="629"/>
      <c r="E409" s="629"/>
      <c r="F409" s="629"/>
      <c r="G409" s="629"/>
      <c r="H409" s="264"/>
      <c r="I409" s="264"/>
      <c r="J409" s="264"/>
      <c r="K409" s="264"/>
      <c r="L409" s="264"/>
      <c r="M409" s="386" t="s">
        <v>506</v>
      </c>
    </row>
    <row r="410" spans="1:13" ht="15.75" x14ac:dyDescent="0.25">
      <c r="A410" s="255" t="s">
        <v>751</v>
      </c>
      <c r="B410" s="261"/>
      <c r="C410" s="261"/>
      <c r="D410" s="261"/>
      <c r="E410" s="261"/>
      <c r="F410" s="261"/>
      <c r="G410" s="261"/>
      <c r="H410" s="264"/>
      <c r="I410" s="264"/>
      <c r="J410" s="264"/>
      <c r="K410" s="264"/>
      <c r="L410" s="264"/>
      <c r="M410" s="386" t="s">
        <v>3421</v>
      </c>
    </row>
    <row r="411" spans="1:13" x14ac:dyDescent="0.25">
      <c r="A411" s="266"/>
      <c r="B411" s="264"/>
      <c r="C411" s="264"/>
      <c r="D411" s="264"/>
      <c r="E411" s="264"/>
      <c r="F411" s="264"/>
      <c r="G411" s="264"/>
      <c r="H411" s="264"/>
      <c r="I411" s="264"/>
      <c r="J411" s="264"/>
      <c r="K411" s="264"/>
      <c r="L411" s="265"/>
      <c r="M411" s="386" t="s">
        <v>507</v>
      </c>
    </row>
    <row r="412" spans="1:13" x14ac:dyDescent="0.25">
      <c r="A412" s="264"/>
      <c r="B412" s="264"/>
      <c r="C412" s="264"/>
      <c r="D412" s="264"/>
      <c r="E412" s="264"/>
      <c r="F412" s="264"/>
      <c r="G412" s="264"/>
      <c r="H412" s="264"/>
      <c r="I412" s="264"/>
      <c r="J412" s="264"/>
      <c r="K412" s="264"/>
      <c r="L412" s="264"/>
      <c r="M412" s="267"/>
    </row>
    <row r="413" spans="1:13" ht="38.25" x14ac:dyDescent="0.2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75" thickBot="1" x14ac:dyDescent="0.3">
      <c r="A414" s="274"/>
      <c r="B414" s="623" t="s">
        <v>516</v>
      </c>
      <c r="C414" s="623"/>
      <c r="D414" s="624"/>
      <c r="E414" s="622" t="s">
        <v>649</v>
      </c>
      <c r="F414" s="623"/>
      <c r="G414" s="624"/>
      <c r="H414" s="622" t="s">
        <v>516</v>
      </c>
      <c r="I414" s="630"/>
      <c r="J414" s="630"/>
      <c r="K414" s="630"/>
      <c r="L414" s="630"/>
      <c r="M414" s="631"/>
    </row>
    <row r="415" spans="1:13" ht="15.75" thickTop="1" x14ac:dyDescent="0.2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2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2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2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2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2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2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2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2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2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2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2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2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2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2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2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25">
      <c r="A431" s="359" t="s">
        <v>3407</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2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2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2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2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2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2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2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25">
      <c r="A439" s="357" t="s">
        <v>3408</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2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2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2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2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2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2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2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2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2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25">
      <c r="A449" s="362" t="s">
        <v>3409</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2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2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2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2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2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2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2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2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2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25">
      <c r="A459" s="362" t="s">
        <v>3410</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25">
      <c r="A460" s="362" t="s">
        <v>3411</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2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2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2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7.25" x14ac:dyDescent="0.25">
      <c r="A466" s="626" t="s">
        <v>694</v>
      </c>
      <c r="B466" s="626"/>
      <c r="C466" s="626"/>
      <c r="D466" s="626"/>
      <c r="E466" s="626"/>
      <c r="F466" s="626"/>
      <c r="G466" s="626"/>
      <c r="H466" s="626"/>
      <c r="I466" s="626"/>
      <c r="J466" s="626"/>
      <c r="K466" s="626"/>
      <c r="L466" s="626"/>
      <c r="M466" s="626"/>
      <c r="N466" s="626"/>
      <c r="O466" s="626"/>
      <c r="P466" s="626"/>
      <c r="Q466" s="626"/>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75" x14ac:dyDescent="0.2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3421</v>
      </c>
      <c r="AJ467" s="265"/>
    </row>
    <row r="468" spans="1:36" x14ac:dyDescent="0.2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2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25">
      <c r="A470" s="620"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8.25" thickBot="1" x14ac:dyDescent="0.3">
      <c r="A471" s="621"/>
      <c r="B471" s="622" t="s">
        <v>3276</v>
      </c>
      <c r="C471" s="623"/>
      <c r="D471" s="623"/>
      <c r="E471" s="623"/>
      <c r="F471" s="623"/>
      <c r="G471" s="623"/>
      <c r="H471" s="623"/>
      <c r="I471" s="623"/>
      <c r="J471" s="623"/>
      <c r="K471" s="623"/>
      <c r="L471" s="623"/>
      <c r="M471" s="623"/>
      <c r="N471" s="623"/>
      <c r="O471" s="623"/>
      <c r="P471" s="623"/>
      <c r="Q471" s="623"/>
      <c r="R471" s="624"/>
      <c r="S471" s="320"/>
      <c r="T471" s="320"/>
      <c r="U471" s="613" t="s">
        <v>729</v>
      </c>
      <c r="V471" s="614"/>
      <c r="W471" s="622" t="s">
        <v>3276</v>
      </c>
      <c r="X471" s="623"/>
      <c r="Y471" s="623"/>
      <c r="Z471" s="623"/>
      <c r="AA471" s="623"/>
      <c r="AB471" s="623"/>
      <c r="AC471" s="624"/>
      <c r="AD471" s="320"/>
      <c r="AE471" s="320"/>
      <c r="AF471" s="613" t="s">
        <v>729</v>
      </c>
      <c r="AG471" s="614"/>
      <c r="AH471" s="287" t="s">
        <v>649</v>
      </c>
      <c r="AI471" s="321" t="s">
        <v>3276</v>
      </c>
      <c r="AJ471" s="288" t="s">
        <v>3276</v>
      </c>
    </row>
    <row r="472" spans="1:36" ht="15.75" thickTop="1" x14ac:dyDescent="0.2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2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2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2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2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2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2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2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2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2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2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2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2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2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2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25">
      <c r="A487" s="362" t="s">
        <v>3409</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2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2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2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2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2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2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2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2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2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25">
      <c r="A497" s="362" t="s">
        <v>3410</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2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2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2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3">
      <c r="A501" s="292" t="s">
        <v>742</v>
      </c>
      <c r="B501" s="613" t="s">
        <v>729</v>
      </c>
      <c r="C501" s="627"/>
      <c r="D501" s="627"/>
      <c r="E501" s="627"/>
      <c r="F501" s="627"/>
      <c r="G501" s="627"/>
      <c r="H501" s="627"/>
      <c r="I501" s="627"/>
      <c r="J501" s="627"/>
      <c r="K501" s="627"/>
      <c r="L501" s="627"/>
      <c r="M501" s="627"/>
      <c r="N501" s="627"/>
      <c r="O501" s="627"/>
      <c r="P501" s="627"/>
      <c r="Q501" s="627"/>
      <c r="R501" s="627"/>
      <c r="S501" s="627"/>
      <c r="T501" s="627"/>
      <c r="U501" s="627"/>
      <c r="V501" s="627"/>
      <c r="W501" s="627"/>
      <c r="X501" s="627"/>
      <c r="Y501" s="627"/>
      <c r="Z501" s="627"/>
      <c r="AA501" s="627"/>
      <c r="AB501" s="627"/>
      <c r="AC501" s="627"/>
      <c r="AD501" s="627"/>
      <c r="AE501" s="627"/>
      <c r="AF501" s="627"/>
      <c r="AG501" s="627"/>
      <c r="AH501" s="627"/>
      <c r="AI501" s="627"/>
      <c r="AJ501" s="628"/>
    </row>
    <row r="502" spans="1:36" ht="15.75" thickTop="1" x14ac:dyDescent="0.2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2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2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2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25">
      <c r="A506" s="369" t="s">
        <v>3412</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2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2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30" x14ac:dyDescent="0.2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75" x14ac:dyDescent="0.25">
      <c r="A513" s="279" t="s">
        <v>750</v>
      </c>
      <c r="B513" s="264"/>
      <c r="C513" s="264"/>
      <c r="D513" s="264"/>
      <c r="E513" s="264"/>
      <c r="F513" s="265"/>
      <c r="G513" s="388" t="s">
        <v>506</v>
      </c>
    </row>
    <row r="514" spans="1:7" ht="15.75" x14ac:dyDescent="0.25">
      <c r="A514" s="279" t="s">
        <v>751</v>
      </c>
      <c r="B514" s="264"/>
      <c r="C514" s="264"/>
      <c r="D514" s="264"/>
      <c r="E514" s="264"/>
      <c r="F514" s="265"/>
      <c r="G514" s="388" t="s">
        <v>3421</v>
      </c>
    </row>
    <row r="515" spans="1:7" x14ac:dyDescent="0.25">
      <c r="A515" s="264"/>
      <c r="B515" s="264"/>
      <c r="C515" s="264"/>
      <c r="D515" s="264"/>
      <c r="E515" s="264"/>
      <c r="F515" s="265"/>
      <c r="G515" s="388" t="s">
        <v>507</v>
      </c>
    </row>
    <row r="516" spans="1:7" x14ac:dyDescent="0.25">
      <c r="A516" s="264"/>
      <c r="B516" s="264"/>
      <c r="C516" s="264"/>
      <c r="D516" s="264"/>
      <c r="E516" s="264"/>
      <c r="F516" s="278"/>
      <c r="G516" s="264"/>
    </row>
    <row r="517" spans="1:7" x14ac:dyDescent="0.25">
      <c r="A517" s="370" t="s">
        <v>752</v>
      </c>
      <c r="B517" s="371" t="s">
        <v>509</v>
      </c>
      <c r="C517" s="273" t="s">
        <v>510</v>
      </c>
      <c r="D517" s="273" t="s">
        <v>511</v>
      </c>
      <c r="E517" s="273" t="s">
        <v>647</v>
      </c>
      <c r="F517" s="293" t="s">
        <v>513</v>
      </c>
      <c r="G517" s="293" t="s">
        <v>514</v>
      </c>
    </row>
    <row r="518" spans="1:7" ht="15.75" thickBot="1" x14ac:dyDescent="0.3">
      <c r="A518" s="372" t="s">
        <v>753</v>
      </c>
      <c r="B518" s="623" t="s">
        <v>516</v>
      </c>
      <c r="C518" s="623"/>
      <c r="D518" s="623"/>
      <c r="E518" s="623"/>
      <c r="F518" s="623"/>
      <c r="G518" s="624"/>
    </row>
    <row r="519" spans="1:7" ht="15.75" thickTop="1" x14ac:dyDescent="0.25">
      <c r="A519" s="373" t="s">
        <v>754</v>
      </c>
      <c r="B519" s="325">
        <v>7853.7090592547993</v>
      </c>
      <c r="C519" s="325">
        <v>9571.8991649314175</v>
      </c>
      <c r="D519" s="325">
        <v>1107.1877988953377</v>
      </c>
      <c r="E519" s="325">
        <v>14.91067980114685</v>
      </c>
      <c r="F519" s="325">
        <v>363.40666610922074</v>
      </c>
      <c r="G519" s="325" t="s">
        <v>522</v>
      </c>
    </row>
    <row r="520" spans="1:7" x14ac:dyDescent="0.25">
      <c r="A520" s="364" t="s">
        <v>755</v>
      </c>
      <c r="B520" s="334" t="s">
        <v>195</v>
      </c>
      <c r="C520" s="325">
        <v>8834.6962615396096</v>
      </c>
      <c r="D520" s="325">
        <v>54.911513816245709</v>
      </c>
      <c r="E520" s="334" t="s">
        <v>195</v>
      </c>
      <c r="F520" s="334" t="s">
        <v>195</v>
      </c>
      <c r="G520" s="325" t="s">
        <v>522</v>
      </c>
    </row>
    <row r="521" spans="1:7" x14ac:dyDescent="0.25">
      <c r="A521" s="364" t="s">
        <v>756</v>
      </c>
      <c r="B521" s="334" t="s">
        <v>195</v>
      </c>
      <c r="C521" s="325">
        <v>6772.4822920982415</v>
      </c>
      <c r="D521" s="334" t="s">
        <v>195</v>
      </c>
      <c r="E521" s="334" t="s">
        <v>195</v>
      </c>
      <c r="F521" s="334" t="s">
        <v>195</v>
      </c>
      <c r="G521" s="334" t="s">
        <v>195</v>
      </c>
    </row>
    <row r="522" spans="1:7" x14ac:dyDescent="0.25">
      <c r="A522" s="357" t="s">
        <v>3413</v>
      </c>
      <c r="B522" s="334" t="s">
        <v>195</v>
      </c>
      <c r="C522" s="325">
        <v>6510.3132861119175</v>
      </c>
      <c r="D522" s="334" t="s">
        <v>195</v>
      </c>
      <c r="E522" s="334" t="s">
        <v>195</v>
      </c>
      <c r="F522" s="334" t="s">
        <v>195</v>
      </c>
      <c r="G522" s="334" t="s">
        <v>195</v>
      </c>
    </row>
    <row r="523" spans="1:7" x14ac:dyDescent="0.25">
      <c r="A523" s="68" t="s">
        <v>757</v>
      </c>
      <c r="B523" s="334" t="s">
        <v>195</v>
      </c>
      <c r="C523" s="334" t="s">
        <v>195</v>
      </c>
      <c r="D523" s="334" t="s">
        <v>195</v>
      </c>
      <c r="E523" s="334" t="s">
        <v>195</v>
      </c>
      <c r="F523" s="334" t="s">
        <v>195</v>
      </c>
      <c r="G523" s="334" t="s">
        <v>195</v>
      </c>
    </row>
    <row r="524" spans="1:7" x14ac:dyDescent="0.25">
      <c r="A524" s="374" t="s">
        <v>758</v>
      </c>
      <c r="B524" s="334" t="s">
        <v>195</v>
      </c>
      <c r="C524" s="325" t="s">
        <v>195</v>
      </c>
      <c r="D524" s="334" t="s">
        <v>195</v>
      </c>
      <c r="E524" s="334" t="s">
        <v>195</v>
      </c>
      <c r="F524" s="334" t="s">
        <v>195</v>
      </c>
      <c r="G524" s="334" t="s">
        <v>195</v>
      </c>
    </row>
    <row r="525" spans="1:7" x14ac:dyDescent="0.25">
      <c r="A525" s="374" t="s">
        <v>759</v>
      </c>
      <c r="B525" s="334" t="s">
        <v>195</v>
      </c>
      <c r="C525" s="325" t="s">
        <v>195</v>
      </c>
      <c r="D525" s="334" t="s">
        <v>195</v>
      </c>
      <c r="E525" s="334" t="s">
        <v>195</v>
      </c>
      <c r="F525" s="334" t="s">
        <v>195</v>
      </c>
      <c r="G525" s="334" t="s">
        <v>195</v>
      </c>
    </row>
    <row r="526" spans="1:7" x14ac:dyDescent="0.25">
      <c r="A526" s="68" t="s">
        <v>760</v>
      </c>
      <c r="B526" s="334" t="s">
        <v>195</v>
      </c>
      <c r="C526" s="334" t="s">
        <v>195</v>
      </c>
      <c r="D526" s="334" t="s">
        <v>195</v>
      </c>
      <c r="E526" s="334" t="s">
        <v>195</v>
      </c>
      <c r="F526" s="334" t="s">
        <v>195</v>
      </c>
      <c r="G526" s="334" t="s">
        <v>195</v>
      </c>
    </row>
    <row r="527" spans="1:7" x14ac:dyDescent="0.25">
      <c r="A527" s="374" t="s">
        <v>761</v>
      </c>
      <c r="B527" s="334" t="s">
        <v>195</v>
      </c>
      <c r="C527" s="325" t="s">
        <v>195</v>
      </c>
      <c r="D527" s="334" t="s">
        <v>195</v>
      </c>
      <c r="E527" s="334" t="s">
        <v>195</v>
      </c>
      <c r="F527" s="334" t="s">
        <v>195</v>
      </c>
      <c r="G527" s="334" t="s">
        <v>195</v>
      </c>
    </row>
    <row r="528" spans="1:7" x14ac:dyDescent="0.25">
      <c r="A528" s="374" t="s">
        <v>762</v>
      </c>
      <c r="B528" s="334" t="s">
        <v>195</v>
      </c>
      <c r="C528" s="325" t="s">
        <v>195</v>
      </c>
      <c r="D528" s="334" t="s">
        <v>195</v>
      </c>
      <c r="E528" s="334" t="s">
        <v>195</v>
      </c>
      <c r="F528" s="334" t="s">
        <v>195</v>
      </c>
      <c r="G528" s="334" t="s">
        <v>195</v>
      </c>
    </row>
    <row r="529" spans="1:7" x14ac:dyDescent="0.25">
      <c r="A529" s="374" t="s">
        <v>763</v>
      </c>
      <c r="B529" s="334" t="s">
        <v>195</v>
      </c>
      <c r="C529" s="325" t="s">
        <v>195</v>
      </c>
      <c r="D529" s="334" t="s">
        <v>195</v>
      </c>
      <c r="E529" s="334" t="s">
        <v>195</v>
      </c>
      <c r="F529" s="334" t="s">
        <v>195</v>
      </c>
      <c r="G529" s="334" t="s">
        <v>195</v>
      </c>
    </row>
    <row r="530" spans="1:7" x14ac:dyDescent="0.25">
      <c r="A530" s="68" t="s">
        <v>764</v>
      </c>
      <c r="B530" s="334" t="s">
        <v>195</v>
      </c>
      <c r="C530" s="334" t="s">
        <v>195</v>
      </c>
      <c r="D530" s="334" t="s">
        <v>195</v>
      </c>
      <c r="E530" s="334" t="s">
        <v>195</v>
      </c>
      <c r="F530" s="334" t="s">
        <v>195</v>
      </c>
      <c r="G530" s="334" t="s">
        <v>195</v>
      </c>
    </row>
    <row r="531" spans="1:7" x14ac:dyDescent="0.25">
      <c r="A531" s="374" t="s">
        <v>3414</v>
      </c>
      <c r="B531" s="334" t="s">
        <v>195</v>
      </c>
      <c r="C531" s="325">
        <v>6510.3132861119175</v>
      </c>
      <c r="D531" s="334" t="s">
        <v>195</v>
      </c>
      <c r="E531" s="334" t="s">
        <v>195</v>
      </c>
      <c r="F531" s="334" t="s">
        <v>195</v>
      </c>
      <c r="G531" s="334" t="s">
        <v>195</v>
      </c>
    </row>
    <row r="532" spans="1:7" x14ac:dyDescent="0.25">
      <c r="A532" s="375" t="s">
        <v>767</v>
      </c>
      <c r="B532" s="334" t="s">
        <v>195</v>
      </c>
      <c r="C532" s="325">
        <v>473.19623090020355</v>
      </c>
      <c r="D532" s="334"/>
      <c r="E532" s="334" t="s">
        <v>195</v>
      </c>
      <c r="F532" s="334" t="s">
        <v>195</v>
      </c>
      <c r="G532" s="334"/>
    </row>
    <row r="533" spans="1:7" x14ac:dyDescent="0.25">
      <c r="A533" s="375" t="s">
        <v>768</v>
      </c>
      <c r="B533" s="334" t="s">
        <v>195</v>
      </c>
      <c r="C533" s="325">
        <v>299.39799460361405</v>
      </c>
      <c r="D533" s="334"/>
      <c r="E533" s="334" t="s">
        <v>195</v>
      </c>
      <c r="F533" s="334" t="s">
        <v>195</v>
      </c>
      <c r="G533" s="334"/>
    </row>
    <row r="534" spans="1:7" x14ac:dyDescent="0.25">
      <c r="A534" s="375" t="s">
        <v>769</v>
      </c>
      <c r="B534" s="334" t="s">
        <v>195</v>
      </c>
      <c r="C534" s="325">
        <v>3056.1321125619293</v>
      </c>
      <c r="D534" s="334"/>
      <c r="E534" s="334" t="s">
        <v>195</v>
      </c>
      <c r="F534" s="334" t="s">
        <v>195</v>
      </c>
      <c r="G534" s="334"/>
    </row>
    <row r="535" spans="1:7" x14ac:dyDescent="0.25">
      <c r="A535" s="375" t="s">
        <v>770</v>
      </c>
      <c r="B535" s="334" t="s">
        <v>195</v>
      </c>
      <c r="C535" s="325">
        <v>251.93525163617798</v>
      </c>
      <c r="D535" s="334"/>
      <c r="E535" s="334" t="s">
        <v>195</v>
      </c>
      <c r="F535" s="334" t="s">
        <v>195</v>
      </c>
      <c r="G535" s="334"/>
    </row>
    <row r="536" spans="1:7" x14ac:dyDescent="0.25">
      <c r="A536" s="375" t="s">
        <v>771</v>
      </c>
      <c r="B536" s="334" t="s">
        <v>195</v>
      </c>
      <c r="C536" s="325">
        <v>297.36246326322032</v>
      </c>
      <c r="D536" s="334"/>
      <c r="E536" s="334" t="s">
        <v>195</v>
      </c>
      <c r="F536" s="334" t="s">
        <v>195</v>
      </c>
      <c r="G536" s="334"/>
    </row>
    <row r="537" spans="1:7" x14ac:dyDescent="0.25">
      <c r="A537" s="375" t="s">
        <v>772</v>
      </c>
      <c r="B537" s="334" t="s">
        <v>195</v>
      </c>
      <c r="C537" s="325">
        <v>309.95636595734669</v>
      </c>
      <c r="D537" s="334"/>
      <c r="E537" s="334" t="s">
        <v>195</v>
      </c>
      <c r="F537" s="334" t="s">
        <v>195</v>
      </c>
      <c r="G537" s="334"/>
    </row>
    <row r="538" spans="1:7" x14ac:dyDescent="0.25">
      <c r="A538" s="375" t="s">
        <v>773</v>
      </c>
      <c r="B538" s="334" t="s">
        <v>195</v>
      </c>
      <c r="C538" s="325">
        <v>178.40438707912745</v>
      </c>
      <c r="D538" s="334"/>
      <c r="E538" s="334" t="s">
        <v>195</v>
      </c>
      <c r="F538" s="334" t="s">
        <v>195</v>
      </c>
      <c r="G538" s="334"/>
    </row>
    <row r="539" spans="1:7" x14ac:dyDescent="0.25">
      <c r="A539" s="375" t="s">
        <v>774</v>
      </c>
      <c r="B539" s="334" t="s">
        <v>195</v>
      </c>
      <c r="C539" s="325">
        <v>214.11005793654462</v>
      </c>
      <c r="D539" s="334"/>
      <c r="E539" s="334" t="s">
        <v>195</v>
      </c>
      <c r="F539" s="334" t="s">
        <v>195</v>
      </c>
      <c r="G539" s="334"/>
    </row>
    <row r="540" spans="1:7" x14ac:dyDescent="0.25">
      <c r="A540" s="375" t="s">
        <v>775</v>
      </c>
      <c r="B540" s="334" t="s">
        <v>195</v>
      </c>
      <c r="C540" s="325">
        <v>1196.7876680440343</v>
      </c>
      <c r="D540" s="334"/>
      <c r="E540" s="334" t="s">
        <v>195</v>
      </c>
      <c r="F540" s="334" t="s">
        <v>195</v>
      </c>
      <c r="G540" s="334"/>
    </row>
    <row r="541" spans="1:7" x14ac:dyDescent="0.25">
      <c r="A541" s="375" t="s">
        <v>3277</v>
      </c>
      <c r="B541" s="334" t="s">
        <v>195</v>
      </c>
      <c r="C541" s="325">
        <v>178.70274178817721</v>
      </c>
      <c r="D541" s="334"/>
      <c r="E541" s="334" t="s">
        <v>195</v>
      </c>
      <c r="F541" s="334" t="s">
        <v>195</v>
      </c>
      <c r="G541" s="334"/>
    </row>
    <row r="542" spans="1:7" x14ac:dyDescent="0.25">
      <c r="A542" s="375" t="s">
        <v>3278</v>
      </c>
      <c r="B542" s="334" t="s">
        <v>195</v>
      </c>
      <c r="C542" s="325">
        <v>54.328012341541672</v>
      </c>
      <c r="D542" s="334"/>
      <c r="E542" s="334" t="s">
        <v>195</v>
      </c>
      <c r="F542" s="334" t="s">
        <v>195</v>
      </c>
      <c r="G542" s="334"/>
    </row>
    <row r="543" spans="1:7" x14ac:dyDescent="0.25">
      <c r="A543" s="357" t="s">
        <v>776</v>
      </c>
      <c r="B543" s="334" t="s">
        <v>195</v>
      </c>
      <c r="C543" s="325">
        <v>55.215000000000003</v>
      </c>
      <c r="D543" s="334" t="s">
        <v>195</v>
      </c>
      <c r="E543" s="334" t="s">
        <v>195</v>
      </c>
      <c r="F543" s="334" t="s">
        <v>195</v>
      </c>
      <c r="G543" s="334" t="s">
        <v>195</v>
      </c>
    </row>
    <row r="544" spans="1:7" x14ac:dyDescent="0.25">
      <c r="A544" s="357" t="s">
        <v>777</v>
      </c>
      <c r="B544" s="334" t="s">
        <v>195</v>
      </c>
      <c r="C544" s="325">
        <v>91.609200000000001</v>
      </c>
      <c r="D544" s="334" t="s">
        <v>195</v>
      </c>
      <c r="E544" s="334" t="s">
        <v>195</v>
      </c>
      <c r="F544" s="334" t="s">
        <v>195</v>
      </c>
      <c r="G544" s="334" t="s">
        <v>195</v>
      </c>
    </row>
    <row r="545" spans="1:7" x14ac:dyDescent="0.25">
      <c r="A545" s="357" t="s">
        <v>778</v>
      </c>
      <c r="B545" s="334" t="s">
        <v>195</v>
      </c>
      <c r="C545" s="325">
        <v>115.34480598632427</v>
      </c>
      <c r="D545" s="334" t="s">
        <v>195</v>
      </c>
      <c r="E545" s="334" t="s">
        <v>195</v>
      </c>
      <c r="F545" s="334" t="s">
        <v>195</v>
      </c>
      <c r="G545" s="334" t="s">
        <v>195</v>
      </c>
    </row>
    <row r="546" spans="1:7" x14ac:dyDescent="0.25">
      <c r="A546" s="376" t="s">
        <v>779</v>
      </c>
      <c r="B546" s="334" t="s">
        <v>195</v>
      </c>
      <c r="C546" s="325" t="s">
        <v>549</v>
      </c>
      <c r="D546" s="334"/>
      <c r="E546" s="334" t="s">
        <v>195</v>
      </c>
      <c r="F546" s="334" t="s">
        <v>195</v>
      </c>
      <c r="G546" s="334"/>
    </row>
    <row r="547" spans="1:7" x14ac:dyDescent="0.25">
      <c r="A547" s="376" t="s">
        <v>780</v>
      </c>
      <c r="B547" s="334" t="s">
        <v>195</v>
      </c>
      <c r="C547" s="325">
        <v>26.068534199999998</v>
      </c>
      <c r="D547" s="334"/>
      <c r="E547" s="334" t="s">
        <v>195</v>
      </c>
      <c r="F547" s="334" t="s">
        <v>195</v>
      </c>
      <c r="G547" s="334"/>
    </row>
    <row r="548" spans="1:7" x14ac:dyDescent="0.25">
      <c r="A548" s="376" t="s">
        <v>781</v>
      </c>
      <c r="B548" s="334" t="s">
        <v>195</v>
      </c>
      <c r="C548" s="325">
        <v>69.750133199999993</v>
      </c>
      <c r="D548" s="334"/>
      <c r="E548" s="334" t="s">
        <v>195</v>
      </c>
      <c r="F548" s="334" t="s">
        <v>195</v>
      </c>
      <c r="G548" s="334"/>
    </row>
    <row r="549" spans="1:7" x14ac:dyDescent="0.25">
      <c r="A549" s="376" t="s">
        <v>782</v>
      </c>
      <c r="B549" s="334" t="s">
        <v>195</v>
      </c>
      <c r="C549" s="325">
        <v>2.1242679999999998</v>
      </c>
      <c r="D549" s="334"/>
      <c r="E549" s="334" t="s">
        <v>195</v>
      </c>
      <c r="F549" s="334" t="s">
        <v>195</v>
      </c>
      <c r="G549" s="334"/>
    </row>
    <row r="550" spans="1:7" x14ac:dyDescent="0.25">
      <c r="A550" s="376" t="s">
        <v>783</v>
      </c>
      <c r="B550" s="334" t="s">
        <v>195</v>
      </c>
      <c r="C550" s="325" t="s">
        <v>549</v>
      </c>
      <c r="D550" s="334"/>
      <c r="E550" s="334" t="s">
        <v>195</v>
      </c>
      <c r="F550" s="334" t="s">
        <v>195</v>
      </c>
      <c r="G550" s="334"/>
    </row>
    <row r="551" spans="1:7" x14ac:dyDescent="0.25">
      <c r="A551" s="377" t="s">
        <v>784</v>
      </c>
      <c r="B551" s="334" t="s">
        <v>195</v>
      </c>
      <c r="C551" s="325">
        <v>17.401870586324279</v>
      </c>
      <c r="D551" s="334" t="s">
        <v>195</v>
      </c>
      <c r="E551" s="334" t="s">
        <v>195</v>
      </c>
      <c r="F551" s="334" t="s">
        <v>195</v>
      </c>
      <c r="G551" s="334" t="s">
        <v>195</v>
      </c>
    </row>
    <row r="552" spans="1:7" x14ac:dyDescent="0.25">
      <c r="A552" s="378" t="s">
        <v>785</v>
      </c>
      <c r="B552" s="334" t="s">
        <v>195</v>
      </c>
      <c r="C552" s="325">
        <v>17.401870586324279</v>
      </c>
      <c r="D552" s="334"/>
      <c r="E552" s="334" t="s">
        <v>195</v>
      </c>
      <c r="F552" s="334" t="s">
        <v>195</v>
      </c>
      <c r="G552" s="334"/>
    </row>
    <row r="553" spans="1:7" x14ac:dyDescent="0.25">
      <c r="A553" s="364" t="s">
        <v>786</v>
      </c>
      <c r="B553" s="334" t="s">
        <v>195</v>
      </c>
      <c r="C553" s="325">
        <v>2062.213969441369</v>
      </c>
      <c r="D553" s="325">
        <v>54.911513816245709</v>
      </c>
      <c r="E553" s="334" t="s">
        <v>195</v>
      </c>
      <c r="F553" s="334" t="s">
        <v>195</v>
      </c>
      <c r="G553" s="325" t="s">
        <v>522</v>
      </c>
    </row>
    <row r="554" spans="1:7" x14ac:dyDescent="0.25">
      <c r="A554" s="358" t="s">
        <v>3415</v>
      </c>
      <c r="B554" s="334" t="s">
        <v>195</v>
      </c>
      <c r="C554" s="325">
        <v>1103.3068171277257</v>
      </c>
      <c r="D554" s="325">
        <v>42.371474794155858</v>
      </c>
      <c r="E554" s="334" t="s">
        <v>195</v>
      </c>
      <c r="F554" s="334" t="s">
        <v>195</v>
      </c>
      <c r="G554" s="325" t="s">
        <v>522</v>
      </c>
    </row>
    <row r="555" spans="1:7" x14ac:dyDescent="0.25">
      <c r="A555" s="68" t="s">
        <v>757</v>
      </c>
      <c r="B555" s="334" t="s">
        <v>195</v>
      </c>
      <c r="C555" s="334" t="s">
        <v>195</v>
      </c>
      <c r="D555" s="334" t="s">
        <v>195</v>
      </c>
      <c r="E555" s="334" t="s">
        <v>195</v>
      </c>
      <c r="F555" s="334" t="s">
        <v>195</v>
      </c>
      <c r="G555" s="334" t="s">
        <v>195</v>
      </c>
    </row>
    <row r="556" spans="1:7" x14ac:dyDescent="0.25">
      <c r="A556" s="374" t="s">
        <v>758</v>
      </c>
      <c r="B556" s="334" t="s">
        <v>195</v>
      </c>
      <c r="C556" s="325" t="s">
        <v>195</v>
      </c>
      <c r="D556" s="325" t="s">
        <v>195</v>
      </c>
      <c r="E556" s="334" t="s">
        <v>195</v>
      </c>
      <c r="F556" s="334" t="s">
        <v>195</v>
      </c>
      <c r="G556" s="329" t="s">
        <v>195</v>
      </c>
    </row>
    <row r="557" spans="1:7" x14ac:dyDescent="0.25">
      <c r="A557" s="374" t="s">
        <v>759</v>
      </c>
      <c r="B557" s="334" t="s">
        <v>195</v>
      </c>
      <c r="C557" s="325" t="s">
        <v>195</v>
      </c>
      <c r="D557" s="325" t="s">
        <v>195</v>
      </c>
      <c r="E557" s="334" t="s">
        <v>195</v>
      </c>
      <c r="F557" s="334" t="s">
        <v>195</v>
      </c>
      <c r="G557" s="329" t="s">
        <v>195</v>
      </c>
    </row>
    <row r="558" spans="1:7" x14ac:dyDescent="0.25">
      <c r="A558" s="68" t="s">
        <v>760</v>
      </c>
      <c r="B558" s="334" t="s">
        <v>195</v>
      </c>
      <c r="C558" s="334" t="s">
        <v>195</v>
      </c>
      <c r="D558" s="334" t="s">
        <v>195</v>
      </c>
      <c r="E558" s="334" t="s">
        <v>195</v>
      </c>
      <c r="F558" s="334" t="s">
        <v>195</v>
      </c>
      <c r="G558" s="334" t="s">
        <v>195</v>
      </c>
    </row>
    <row r="559" spans="1:7" x14ac:dyDescent="0.25">
      <c r="A559" s="374" t="s">
        <v>761</v>
      </c>
      <c r="B559" s="334" t="s">
        <v>195</v>
      </c>
      <c r="C559" s="325" t="s">
        <v>195</v>
      </c>
      <c r="D559" s="325" t="s">
        <v>195</v>
      </c>
      <c r="E559" s="334" t="s">
        <v>195</v>
      </c>
      <c r="F559" s="334" t="s">
        <v>195</v>
      </c>
      <c r="G559" s="329" t="s">
        <v>195</v>
      </c>
    </row>
    <row r="560" spans="1:7" x14ac:dyDescent="0.25">
      <c r="A560" s="374" t="s">
        <v>762</v>
      </c>
      <c r="B560" s="334" t="s">
        <v>195</v>
      </c>
      <c r="C560" s="325" t="s">
        <v>195</v>
      </c>
      <c r="D560" s="325" t="s">
        <v>195</v>
      </c>
      <c r="E560" s="334" t="s">
        <v>195</v>
      </c>
      <c r="F560" s="334" t="s">
        <v>195</v>
      </c>
      <c r="G560" s="329" t="s">
        <v>195</v>
      </c>
    </row>
    <row r="561" spans="1:7" x14ac:dyDescent="0.25">
      <c r="A561" s="374" t="s">
        <v>763</v>
      </c>
      <c r="B561" s="334" t="s">
        <v>195</v>
      </c>
      <c r="C561" s="325" t="s">
        <v>195</v>
      </c>
      <c r="D561" s="325" t="s">
        <v>195</v>
      </c>
      <c r="E561" s="334" t="s">
        <v>195</v>
      </c>
      <c r="F561" s="334" t="s">
        <v>195</v>
      </c>
      <c r="G561" s="329" t="s">
        <v>195</v>
      </c>
    </row>
    <row r="562" spans="1:7" x14ac:dyDescent="0.25">
      <c r="A562" s="68" t="s">
        <v>764</v>
      </c>
      <c r="B562" s="334" t="s">
        <v>195</v>
      </c>
      <c r="C562" s="334" t="s">
        <v>195</v>
      </c>
      <c r="D562" s="334" t="s">
        <v>195</v>
      </c>
      <c r="E562" s="334" t="s">
        <v>195</v>
      </c>
      <c r="F562" s="334" t="s">
        <v>195</v>
      </c>
      <c r="G562" s="334" t="s">
        <v>195</v>
      </c>
    </row>
    <row r="563" spans="1:7" x14ac:dyDescent="0.25">
      <c r="A563" s="374" t="s">
        <v>3416</v>
      </c>
      <c r="B563" s="334" t="s">
        <v>195</v>
      </c>
      <c r="C563" s="325">
        <v>1103.3068171277257</v>
      </c>
      <c r="D563" s="325">
        <v>42.371474794155858</v>
      </c>
      <c r="E563" s="334" t="s">
        <v>195</v>
      </c>
      <c r="F563" s="334" t="s">
        <v>195</v>
      </c>
      <c r="G563" s="329" t="s">
        <v>522</v>
      </c>
    </row>
    <row r="564" spans="1:7" x14ac:dyDescent="0.25">
      <c r="A564" s="375" t="s">
        <v>765</v>
      </c>
      <c r="B564" s="334" t="s">
        <v>195</v>
      </c>
      <c r="C564" s="325" t="s">
        <v>524</v>
      </c>
      <c r="D564" s="325" t="s">
        <v>524</v>
      </c>
      <c r="E564" s="334" t="s">
        <v>195</v>
      </c>
      <c r="F564" s="334" t="s">
        <v>195</v>
      </c>
      <c r="G564" s="329" t="s">
        <v>522</v>
      </c>
    </row>
    <row r="565" spans="1:7" x14ac:dyDescent="0.25">
      <c r="A565" s="375" t="s">
        <v>766</v>
      </c>
      <c r="B565" s="334" t="s">
        <v>195</v>
      </c>
      <c r="C565" s="325" t="s">
        <v>524</v>
      </c>
      <c r="D565" s="325" t="s">
        <v>524</v>
      </c>
      <c r="E565" s="334" t="s">
        <v>195</v>
      </c>
      <c r="F565" s="334" t="s">
        <v>195</v>
      </c>
      <c r="G565" s="329" t="s">
        <v>522</v>
      </c>
    </row>
    <row r="566" spans="1:7" x14ac:dyDescent="0.25">
      <c r="A566" s="375" t="s">
        <v>767</v>
      </c>
      <c r="B566" s="334" t="s">
        <v>195</v>
      </c>
      <c r="C566" s="325">
        <v>10.4339141813269</v>
      </c>
      <c r="D566" s="325" t="s">
        <v>524</v>
      </c>
      <c r="E566" s="334" t="s">
        <v>195</v>
      </c>
      <c r="F566" s="334" t="s">
        <v>195</v>
      </c>
      <c r="G566" s="329" t="s">
        <v>522</v>
      </c>
    </row>
    <row r="567" spans="1:7" x14ac:dyDescent="0.25">
      <c r="A567" s="375" t="s">
        <v>768</v>
      </c>
      <c r="B567" s="334" t="s">
        <v>195</v>
      </c>
      <c r="C567" s="325">
        <v>6.8670103189230298</v>
      </c>
      <c r="D567" s="325" t="s">
        <v>524</v>
      </c>
      <c r="E567" s="334" t="s">
        <v>195</v>
      </c>
      <c r="F567" s="334" t="s">
        <v>195</v>
      </c>
      <c r="G567" s="329" t="s">
        <v>522</v>
      </c>
    </row>
    <row r="568" spans="1:7" x14ac:dyDescent="0.25">
      <c r="A568" s="375" t="s">
        <v>769</v>
      </c>
      <c r="B568" s="334" t="s">
        <v>195</v>
      </c>
      <c r="C568" s="325">
        <v>73.263053002758994</v>
      </c>
      <c r="D568" s="325" t="s">
        <v>524</v>
      </c>
      <c r="E568" s="334" t="s">
        <v>195</v>
      </c>
      <c r="F568" s="334" t="s">
        <v>195</v>
      </c>
      <c r="G568" s="329" t="s">
        <v>522</v>
      </c>
    </row>
    <row r="569" spans="1:7" x14ac:dyDescent="0.25">
      <c r="A569" s="375" t="s">
        <v>770</v>
      </c>
      <c r="B569" s="334" t="s">
        <v>195</v>
      </c>
      <c r="C569" s="325">
        <v>6.6603451261630804</v>
      </c>
      <c r="D569" s="325">
        <v>7.8425112598720803</v>
      </c>
      <c r="E569" s="334" t="s">
        <v>195</v>
      </c>
      <c r="F569" s="334" t="s">
        <v>195</v>
      </c>
      <c r="G569" s="329" t="s">
        <v>522</v>
      </c>
    </row>
    <row r="570" spans="1:7" x14ac:dyDescent="0.25">
      <c r="A570" s="375" t="s">
        <v>771</v>
      </c>
      <c r="B570" s="334" t="s">
        <v>195</v>
      </c>
      <c r="C570" s="325">
        <v>6.2083685766828101</v>
      </c>
      <c r="D570" s="325" t="s">
        <v>524</v>
      </c>
      <c r="E570" s="334" t="s">
        <v>195</v>
      </c>
      <c r="F570" s="334" t="s">
        <v>195</v>
      </c>
      <c r="G570" s="329" t="s">
        <v>522</v>
      </c>
    </row>
    <row r="571" spans="1:7" x14ac:dyDescent="0.25">
      <c r="A571" s="375" t="s">
        <v>772</v>
      </c>
      <c r="B571" s="334" t="s">
        <v>195</v>
      </c>
      <c r="C571" s="325">
        <v>15.278275422757799</v>
      </c>
      <c r="D571" s="325">
        <v>15.52463493848148</v>
      </c>
      <c r="E571" s="334" t="s">
        <v>195</v>
      </c>
      <c r="F571" s="334" t="s">
        <v>195</v>
      </c>
      <c r="G571" s="329" t="s">
        <v>522</v>
      </c>
    </row>
    <row r="572" spans="1:7" x14ac:dyDescent="0.25">
      <c r="A572" s="375" t="s">
        <v>773</v>
      </c>
      <c r="B572" s="334" t="s">
        <v>195</v>
      </c>
      <c r="C572" s="325">
        <v>8.8016924452317795</v>
      </c>
      <c r="D572" s="325">
        <v>8.48939568274767</v>
      </c>
      <c r="E572" s="334" t="s">
        <v>195</v>
      </c>
      <c r="F572" s="334" t="s">
        <v>195</v>
      </c>
      <c r="G572" s="329" t="s">
        <v>522</v>
      </c>
    </row>
    <row r="573" spans="1:7" x14ac:dyDescent="0.25">
      <c r="A573" s="375" t="s">
        <v>774</v>
      </c>
      <c r="B573" s="334" t="s">
        <v>195</v>
      </c>
      <c r="C573" s="325">
        <v>5.1525731574840696</v>
      </c>
      <c r="D573" s="325" t="s">
        <v>524</v>
      </c>
      <c r="E573" s="334" t="s">
        <v>195</v>
      </c>
      <c r="F573" s="334" t="s">
        <v>195</v>
      </c>
      <c r="G573" s="329" t="s">
        <v>522</v>
      </c>
    </row>
    <row r="574" spans="1:7" x14ac:dyDescent="0.25">
      <c r="A574" s="375" t="s">
        <v>775</v>
      </c>
      <c r="B574" s="334" t="s">
        <v>195</v>
      </c>
      <c r="C574" s="325">
        <v>961.657313045705</v>
      </c>
      <c r="D574" s="325">
        <v>10.514932913054629</v>
      </c>
      <c r="E574" s="334" t="s">
        <v>195</v>
      </c>
      <c r="F574" s="334" t="s">
        <v>195</v>
      </c>
      <c r="G574" s="329" t="s">
        <v>522</v>
      </c>
    </row>
    <row r="575" spans="1:7" x14ac:dyDescent="0.25">
      <c r="A575" s="375" t="s">
        <v>3277</v>
      </c>
      <c r="B575" s="334" t="s">
        <v>195</v>
      </c>
      <c r="C575" s="325">
        <v>7.2448214116877399</v>
      </c>
      <c r="D575" s="325" t="s">
        <v>524</v>
      </c>
      <c r="E575" s="334" t="s">
        <v>195</v>
      </c>
      <c r="F575" s="334" t="s">
        <v>195</v>
      </c>
      <c r="G575" s="329" t="s">
        <v>522</v>
      </c>
    </row>
    <row r="576" spans="1:7" x14ac:dyDescent="0.25">
      <c r="A576" s="375" t="s">
        <v>3278</v>
      </c>
      <c r="B576" s="334" t="s">
        <v>195</v>
      </c>
      <c r="C576" s="325">
        <v>1.7394504390044301</v>
      </c>
      <c r="D576" s="325" t="s">
        <v>524</v>
      </c>
      <c r="E576" s="334" t="s">
        <v>195</v>
      </c>
      <c r="F576" s="334" t="s">
        <v>195</v>
      </c>
      <c r="G576" s="329" t="s">
        <v>522</v>
      </c>
    </row>
    <row r="577" spans="1:7" x14ac:dyDescent="0.25">
      <c r="A577" s="357" t="s">
        <v>776</v>
      </c>
      <c r="B577" s="334" t="s">
        <v>195</v>
      </c>
      <c r="C577" s="325">
        <v>3.47664809845039</v>
      </c>
      <c r="D577" s="325">
        <v>1.15882913799309</v>
      </c>
      <c r="E577" s="334" t="s">
        <v>195</v>
      </c>
      <c r="F577" s="334" t="s">
        <v>195</v>
      </c>
      <c r="G577" s="329" t="s">
        <v>522</v>
      </c>
    </row>
    <row r="578" spans="1:7" x14ac:dyDescent="0.25">
      <c r="A578" s="357" t="s">
        <v>777</v>
      </c>
      <c r="B578" s="334" t="s">
        <v>195</v>
      </c>
      <c r="C578" s="325">
        <v>812.30140082016101</v>
      </c>
      <c r="D578" s="325">
        <v>5.4580785736261301</v>
      </c>
      <c r="E578" s="334" t="s">
        <v>195</v>
      </c>
      <c r="F578" s="334" t="s">
        <v>195</v>
      </c>
      <c r="G578" s="329" t="s">
        <v>522</v>
      </c>
    </row>
    <row r="579" spans="1:7" x14ac:dyDescent="0.25">
      <c r="A579" s="357" t="s">
        <v>778</v>
      </c>
      <c r="B579" s="334" t="s">
        <v>195</v>
      </c>
      <c r="C579" s="325">
        <v>143.12910339503199</v>
      </c>
      <c r="D579" s="325">
        <v>5.9231313104706302</v>
      </c>
      <c r="E579" s="334" t="s">
        <v>195</v>
      </c>
      <c r="F579" s="334" t="s">
        <v>195</v>
      </c>
      <c r="G579" s="325" t="s">
        <v>522</v>
      </c>
    </row>
    <row r="580" spans="1:7" x14ac:dyDescent="0.25">
      <c r="A580" s="376" t="s">
        <v>779</v>
      </c>
      <c r="B580" s="334" t="s">
        <v>195</v>
      </c>
      <c r="C580" s="325" t="s">
        <v>549</v>
      </c>
      <c r="D580" s="325" t="s">
        <v>549</v>
      </c>
      <c r="E580" s="334" t="s">
        <v>195</v>
      </c>
      <c r="F580" s="334" t="s">
        <v>195</v>
      </c>
      <c r="G580" s="329" t="s">
        <v>522</v>
      </c>
    </row>
    <row r="581" spans="1:7" x14ac:dyDescent="0.25">
      <c r="A581" s="376" t="s">
        <v>780</v>
      </c>
      <c r="B581" s="334" t="s">
        <v>195</v>
      </c>
      <c r="C581" s="325">
        <v>0.97110900520321997</v>
      </c>
      <c r="D581" s="325">
        <v>8.605344306328E-2</v>
      </c>
      <c r="E581" s="334" t="s">
        <v>195</v>
      </c>
      <c r="F581" s="334" t="s">
        <v>195</v>
      </c>
      <c r="G581" s="329" t="s">
        <v>522</v>
      </c>
    </row>
    <row r="582" spans="1:7" x14ac:dyDescent="0.25">
      <c r="A582" s="376" t="s">
        <v>781</v>
      </c>
      <c r="B582" s="334" t="s">
        <v>195</v>
      </c>
      <c r="C582" s="325">
        <v>12.102255140157601</v>
      </c>
      <c r="D582" s="325">
        <v>0.46691353425823001</v>
      </c>
      <c r="E582" s="334" t="s">
        <v>195</v>
      </c>
      <c r="F582" s="334" t="s">
        <v>195</v>
      </c>
      <c r="G582" s="329" t="s">
        <v>522</v>
      </c>
    </row>
    <row r="583" spans="1:7" x14ac:dyDescent="0.25">
      <c r="A583" s="376" t="s">
        <v>782</v>
      </c>
      <c r="B583" s="334" t="s">
        <v>195</v>
      </c>
      <c r="C583" s="325">
        <v>0.20352704247281</v>
      </c>
      <c r="D583" s="325">
        <v>8.4830813865599992E-3</v>
      </c>
      <c r="E583" s="334" t="s">
        <v>195</v>
      </c>
      <c r="F583" s="334" t="s">
        <v>195</v>
      </c>
      <c r="G583" s="329" t="s">
        <v>522</v>
      </c>
    </row>
    <row r="584" spans="1:7" x14ac:dyDescent="0.25">
      <c r="A584" s="376" t="s">
        <v>783</v>
      </c>
      <c r="B584" s="334" t="s">
        <v>195</v>
      </c>
      <c r="C584" s="325">
        <v>129.43079884371301</v>
      </c>
      <c r="D584" s="325">
        <v>5.3616812517625601</v>
      </c>
      <c r="E584" s="334" t="s">
        <v>195</v>
      </c>
      <c r="F584" s="334" t="s">
        <v>195</v>
      </c>
      <c r="G584" s="329" t="s">
        <v>522</v>
      </c>
    </row>
    <row r="585" spans="1:7" x14ac:dyDescent="0.25">
      <c r="A585" s="377" t="s">
        <v>784</v>
      </c>
      <c r="B585" s="334" t="s">
        <v>195</v>
      </c>
      <c r="C585" s="325">
        <v>0.42141336348535002</v>
      </c>
      <c r="D585" s="325" t="s">
        <v>524</v>
      </c>
      <c r="E585" s="334" t="s">
        <v>195</v>
      </c>
      <c r="F585" s="334" t="s">
        <v>195</v>
      </c>
      <c r="G585" s="325" t="s">
        <v>522</v>
      </c>
    </row>
    <row r="586" spans="1:7" x14ac:dyDescent="0.25">
      <c r="A586" s="378" t="s">
        <v>785</v>
      </c>
      <c r="B586" s="334" t="s">
        <v>195</v>
      </c>
      <c r="C586" s="325">
        <v>0.42141336348535002</v>
      </c>
      <c r="D586" s="325" t="s">
        <v>524</v>
      </c>
      <c r="E586" s="334" t="s">
        <v>195</v>
      </c>
      <c r="F586" s="334" t="s">
        <v>195</v>
      </c>
      <c r="G586" s="329" t="s">
        <v>522</v>
      </c>
    </row>
    <row r="587" spans="1:7" ht="15.75" thickBot="1" x14ac:dyDescent="0.3">
      <c r="A587" s="357" t="s">
        <v>3417</v>
      </c>
      <c r="B587" s="334" t="s">
        <v>195</v>
      </c>
      <c r="C587" s="334" t="s">
        <v>195</v>
      </c>
      <c r="D587" s="325" t="s">
        <v>524</v>
      </c>
      <c r="E587" s="334" t="s">
        <v>195</v>
      </c>
      <c r="F587" s="334" t="s">
        <v>195</v>
      </c>
      <c r="G587" s="334" t="s">
        <v>195</v>
      </c>
    </row>
    <row r="588" spans="1:7" s="294" customFormat="1" ht="12.75" customHeight="1" thickTop="1" x14ac:dyDescent="0.2">
      <c r="A588" s="69" t="s">
        <v>787</v>
      </c>
      <c r="B588" s="334" t="s">
        <v>195</v>
      </c>
      <c r="C588" s="325">
        <v>719.88457694084161</v>
      </c>
      <c r="D588" s="334" t="s">
        <v>195</v>
      </c>
      <c r="E588" s="334" t="s">
        <v>195</v>
      </c>
      <c r="F588" s="334" t="s">
        <v>195</v>
      </c>
      <c r="G588" s="325" t="s">
        <v>522</v>
      </c>
    </row>
    <row r="589" spans="1:7" s="294" customFormat="1" ht="12.75" customHeight="1" x14ac:dyDescent="0.2">
      <c r="A589" s="70" t="s">
        <v>788</v>
      </c>
      <c r="B589" s="334" t="s">
        <v>195</v>
      </c>
      <c r="C589" s="329" t="s">
        <v>522</v>
      </c>
      <c r="D589" s="325">
        <v>1051.644218550199</v>
      </c>
      <c r="E589" s="329" t="s">
        <v>522</v>
      </c>
      <c r="F589" s="329" t="s">
        <v>522</v>
      </c>
      <c r="G589" s="329" t="s">
        <v>522</v>
      </c>
    </row>
    <row r="590" spans="1:7" s="294" customFormat="1" ht="12.75" customHeight="1" x14ac:dyDescent="0.2">
      <c r="A590" s="70" t="s">
        <v>789</v>
      </c>
      <c r="B590" s="334" t="s">
        <v>195</v>
      </c>
      <c r="C590" s="325" t="s">
        <v>524</v>
      </c>
      <c r="D590" s="325" t="s">
        <v>524</v>
      </c>
      <c r="E590" s="329" t="s">
        <v>524</v>
      </c>
      <c r="F590" s="329" t="s">
        <v>524</v>
      </c>
      <c r="G590" s="329" t="s">
        <v>522</v>
      </c>
    </row>
    <row r="591" spans="1:7" s="294" customFormat="1" ht="12.75" customHeight="1" x14ac:dyDescent="0.2">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
      <c r="A592" s="364" t="s">
        <v>791</v>
      </c>
      <c r="B592" s="325">
        <v>4349.248664685867</v>
      </c>
      <c r="C592" s="334" t="s">
        <v>195</v>
      </c>
      <c r="D592" s="334" t="s">
        <v>195</v>
      </c>
      <c r="E592" s="334" t="s">
        <v>195</v>
      </c>
      <c r="F592" s="334" t="s">
        <v>195</v>
      </c>
      <c r="G592" s="334" t="s">
        <v>195</v>
      </c>
    </row>
    <row r="593" spans="1:7" s="294" customFormat="1" ht="12" customHeight="1" x14ac:dyDescent="0.2">
      <c r="A593" s="364" t="s">
        <v>792</v>
      </c>
      <c r="B593" s="325">
        <v>3504.4603945689328</v>
      </c>
      <c r="C593" s="334" t="s">
        <v>195</v>
      </c>
      <c r="D593" s="334" t="s">
        <v>195</v>
      </c>
      <c r="E593" s="334" t="s">
        <v>195</v>
      </c>
      <c r="F593" s="334" t="s">
        <v>195</v>
      </c>
      <c r="G593" s="334" t="s">
        <v>195</v>
      </c>
    </row>
    <row r="594" spans="1:7" s="294" customFormat="1" ht="12" customHeight="1" x14ac:dyDescent="0.2">
      <c r="A594" s="361" t="s">
        <v>793</v>
      </c>
      <c r="B594" s="325" t="s">
        <v>522</v>
      </c>
      <c r="C594" s="334" t="s">
        <v>195</v>
      </c>
      <c r="D594" s="334" t="s">
        <v>195</v>
      </c>
      <c r="E594" s="334" t="s">
        <v>195</v>
      </c>
      <c r="F594" s="334" t="s">
        <v>195</v>
      </c>
      <c r="G594" s="334" t="s">
        <v>195</v>
      </c>
    </row>
    <row r="595" spans="1:7" s="294" customFormat="1" ht="13.5" customHeight="1" x14ac:dyDescent="0.2">
      <c r="A595" s="71" t="s">
        <v>794</v>
      </c>
      <c r="B595" s="325" t="s">
        <v>522</v>
      </c>
      <c r="C595" s="325" t="s">
        <v>522</v>
      </c>
      <c r="D595" s="325" t="s">
        <v>522</v>
      </c>
      <c r="E595" s="325" t="s">
        <v>522</v>
      </c>
      <c r="F595" s="325" t="s">
        <v>522</v>
      </c>
      <c r="G595" s="325" t="s">
        <v>522</v>
      </c>
    </row>
    <row r="596" spans="1:7" s="173" customFormat="1" x14ac:dyDescent="0.25"/>
    <row r="597" spans="1:7" customFormat="1" x14ac:dyDescent="0.2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25"/>
    <row r="600" spans="1:7" ht="15.75" x14ac:dyDescent="0.25">
      <c r="A600" s="255" t="s">
        <v>796</v>
      </c>
      <c r="B600" s="264"/>
      <c r="C600" s="264"/>
      <c r="D600" s="264"/>
      <c r="E600" s="264"/>
      <c r="F600" s="264"/>
      <c r="G600" s="389" t="s">
        <v>506</v>
      </c>
    </row>
    <row r="601" spans="1:7" ht="15.75" x14ac:dyDescent="0.25">
      <c r="A601" s="255" t="s">
        <v>695</v>
      </c>
      <c r="B601" s="264"/>
      <c r="C601" s="264"/>
      <c r="D601" s="264"/>
      <c r="E601" s="264"/>
      <c r="F601" s="264"/>
      <c r="G601" s="389" t="s">
        <v>3421</v>
      </c>
    </row>
    <row r="602" spans="1:7" x14ac:dyDescent="0.25">
      <c r="A602" s="264"/>
      <c r="B602" s="264"/>
      <c r="C602" s="264"/>
      <c r="D602" s="264"/>
      <c r="E602" s="264"/>
      <c r="F602" s="264"/>
      <c r="G602" s="389" t="s">
        <v>507</v>
      </c>
    </row>
    <row r="603" spans="1:7" x14ac:dyDescent="0.25">
      <c r="A603" s="264"/>
      <c r="B603" s="264"/>
      <c r="C603" s="264"/>
      <c r="D603" s="264"/>
      <c r="E603" s="264"/>
      <c r="F603" s="264"/>
      <c r="G603" s="295"/>
    </row>
    <row r="604" spans="1:7" ht="54" customHeight="1" x14ac:dyDescent="0.25">
      <c r="A604" s="615" t="s">
        <v>508</v>
      </c>
      <c r="B604" s="74" t="s">
        <v>797</v>
      </c>
      <c r="C604" s="74" t="s">
        <v>798</v>
      </c>
      <c r="D604" s="74" t="s">
        <v>799</v>
      </c>
      <c r="E604" s="74" t="s">
        <v>647</v>
      </c>
      <c r="F604" s="74" t="s">
        <v>513</v>
      </c>
      <c r="G604" s="74" t="s">
        <v>514</v>
      </c>
    </row>
    <row r="605" spans="1:7" ht="15.75" thickBot="1" x14ac:dyDescent="0.3">
      <c r="A605" s="616"/>
      <c r="B605" s="617" t="s">
        <v>516</v>
      </c>
      <c r="C605" s="618"/>
      <c r="D605" s="618"/>
      <c r="E605" s="618"/>
      <c r="F605" s="618"/>
      <c r="G605" s="619"/>
    </row>
    <row r="606" spans="1:7" ht="15.75" thickTop="1" x14ac:dyDescent="0.25">
      <c r="A606" s="75" t="s">
        <v>800</v>
      </c>
      <c r="B606" s="325">
        <v>-804822.59440781723</v>
      </c>
      <c r="C606" s="325">
        <v>372.43546381101726</v>
      </c>
      <c r="D606" s="325">
        <v>25.029760442267989</v>
      </c>
      <c r="E606" s="325">
        <v>147.8993015761074</v>
      </c>
      <c r="F606" s="325">
        <v>4868.9398569495861</v>
      </c>
      <c r="G606" s="325" t="s">
        <v>545</v>
      </c>
    </row>
    <row r="607" spans="1:7" x14ac:dyDescent="0.25">
      <c r="A607" s="76" t="s">
        <v>801</v>
      </c>
      <c r="B607" s="325">
        <v>-654156.12397938303</v>
      </c>
      <c r="C607" s="325">
        <v>198.63743168945703</v>
      </c>
      <c r="D607" s="325">
        <v>12.417582721024869</v>
      </c>
      <c r="E607" s="325">
        <v>126.4269505761074</v>
      </c>
      <c r="F607" s="325">
        <v>4511.0673989495863</v>
      </c>
      <c r="G607" s="325" t="s">
        <v>545</v>
      </c>
    </row>
    <row r="608" spans="1:7" x14ac:dyDescent="0.25">
      <c r="A608" s="77" t="s">
        <v>802</v>
      </c>
      <c r="B608" s="325">
        <v>-556239.34998271859</v>
      </c>
      <c r="C608" s="325">
        <v>198.08203006879788</v>
      </c>
      <c r="D608" s="325">
        <v>12.10683877801865</v>
      </c>
      <c r="E608" s="329">
        <v>126.4269505761074</v>
      </c>
      <c r="F608" s="329">
        <v>4511.0673989495863</v>
      </c>
      <c r="G608" s="329" t="s">
        <v>549</v>
      </c>
    </row>
    <row r="609" spans="1:7" x14ac:dyDescent="0.25">
      <c r="A609" s="379" t="s">
        <v>803</v>
      </c>
      <c r="B609" s="325">
        <v>-98672.724874388499</v>
      </c>
      <c r="C609" s="325" t="s">
        <v>524</v>
      </c>
      <c r="D609" s="325" t="s">
        <v>3269</v>
      </c>
      <c r="E609" s="329" t="s">
        <v>522</v>
      </c>
      <c r="F609" s="329" t="s">
        <v>522</v>
      </c>
      <c r="G609" s="329" t="s">
        <v>522</v>
      </c>
    </row>
    <row r="610" spans="1:7" x14ac:dyDescent="0.25">
      <c r="A610" s="77" t="s">
        <v>804</v>
      </c>
      <c r="B610" s="325">
        <v>23157.998294787925</v>
      </c>
      <c r="C610" s="325" t="s">
        <v>3279</v>
      </c>
      <c r="D610" s="325" t="s">
        <v>3279</v>
      </c>
      <c r="E610" s="325" t="s">
        <v>522</v>
      </c>
      <c r="F610" s="325" t="s">
        <v>522</v>
      </c>
      <c r="G610" s="325" t="s">
        <v>522</v>
      </c>
    </row>
    <row r="611" spans="1:7" x14ac:dyDescent="0.25">
      <c r="A611" s="77" t="s">
        <v>805</v>
      </c>
      <c r="B611" s="325">
        <v>-29001.50383515003</v>
      </c>
      <c r="C611" s="325" t="s">
        <v>620</v>
      </c>
      <c r="D611" s="325" t="s">
        <v>620</v>
      </c>
      <c r="E611" s="329" t="s">
        <v>522</v>
      </c>
      <c r="F611" s="329" t="s">
        <v>522</v>
      </c>
      <c r="G611" s="329" t="s">
        <v>522</v>
      </c>
    </row>
    <row r="612" spans="1:7" x14ac:dyDescent="0.25">
      <c r="A612" s="77" t="s">
        <v>806</v>
      </c>
      <c r="B612" s="325">
        <v>52159.502129937959</v>
      </c>
      <c r="C612" s="325" t="s">
        <v>620</v>
      </c>
      <c r="D612" s="325" t="s">
        <v>620</v>
      </c>
      <c r="E612" s="329" t="s">
        <v>522</v>
      </c>
      <c r="F612" s="329" t="s">
        <v>522</v>
      </c>
      <c r="G612" s="329" t="s">
        <v>522</v>
      </c>
    </row>
    <row r="613" spans="1:7" x14ac:dyDescent="0.25">
      <c r="A613" s="76" t="s">
        <v>807</v>
      </c>
      <c r="B613" s="325">
        <v>-30056.90270642428</v>
      </c>
      <c r="C613" s="325">
        <v>12.663181</v>
      </c>
      <c r="D613" s="325">
        <v>1.1562030000000001</v>
      </c>
      <c r="E613" s="325">
        <v>21.472351</v>
      </c>
      <c r="F613" s="325">
        <v>357.87245800000005</v>
      </c>
      <c r="G613" s="325" t="s">
        <v>522</v>
      </c>
    </row>
    <row r="614" spans="1:7" x14ac:dyDescent="0.25">
      <c r="A614" s="77" t="s">
        <v>808</v>
      </c>
      <c r="B614" s="325">
        <v>10024.42566404653</v>
      </c>
      <c r="C614" s="325">
        <v>12.663181</v>
      </c>
      <c r="D614" s="325">
        <v>1.1562030000000001</v>
      </c>
      <c r="E614" s="329">
        <v>21.472351</v>
      </c>
      <c r="F614" s="329">
        <v>357.87245800000005</v>
      </c>
      <c r="G614" s="329" t="s">
        <v>522</v>
      </c>
    </row>
    <row r="615" spans="1:7" x14ac:dyDescent="0.25">
      <c r="A615" s="379" t="s">
        <v>809</v>
      </c>
      <c r="B615" s="325">
        <v>-40081.328370470808</v>
      </c>
      <c r="C615" s="325" t="s">
        <v>524</v>
      </c>
      <c r="D615" s="325" t="s">
        <v>620</v>
      </c>
      <c r="E615" s="329" t="s">
        <v>522</v>
      </c>
      <c r="F615" s="329" t="s">
        <v>522</v>
      </c>
      <c r="G615" s="329" t="s">
        <v>522</v>
      </c>
    </row>
    <row r="616" spans="1:7" x14ac:dyDescent="0.25">
      <c r="A616" s="77" t="s">
        <v>810</v>
      </c>
      <c r="B616" s="325">
        <v>-6109.6062039457893</v>
      </c>
      <c r="C616" s="325">
        <v>161.13485112156022</v>
      </c>
      <c r="D616" s="325">
        <v>0.59525414428571</v>
      </c>
      <c r="E616" s="325" t="s">
        <v>522</v>
      </c>
      <c r="F616" s="325" t="s">
        <v>522</v>
      </c>
      <c r="G616" s="325" t="s">
        <v>522</v>
      </c>
    </row>
    <row r="617" spans="1:7" x14ac:dyDescent="0.25">
      <c r="A617" s="77" t="s">
        <v>811</v>
      </c>
      <c r="B617" s="325">
        <v>-10133.523605752287</v>
      </c>
      <c r="C617" s="325" t="s">
        <v>549</v>
      </c>
      <c r="D617" s="325">
        <v>0.59215403</v>
      </c>
      <c r="E617" s="329" t="s">
        <v>522</v>
      </c>
      <c r="F617" s="329" t="s">
        <v>522</v>
      </c>
      <c r="G617" s="329" t="s">
        <v>522</v>
      </c>
    </row>
    <row r="618" spans="1:7" x14ac:dyDescent="0.25">
      <c r="A618" s="77" t="s">
        <v>812</v>
      </c>
      <c r="B618" s="325">
        <v>439.03348336053682</v>
      </c>
      <c r="C618" s="325" t="s">
        <v>549</v>
      </c>
      <c r="D618" s="325" t="s">
        <v>545</v>
      </c>
      <c r="E618" s="329" t="s">
        <v>522</v>
      </c>
      <c r="F618" s="329" t="s">
        <v>522</v>
      </c>
      <c r="G618" s="329" t="s">
        <v>522</v>
      </c>
    </row>
    <row r="619" spans="1:7" x14ac:dyDescent="0.25">
      <c r="A619" s="76" t="s">
        <v>813</v>
      </c>
      <c r="B619" s="325">
        <v>-31610.861039128908</v>
      </c>
      <c r="C619" s="325" t="s">
        <v>549</v>
      </c>
      <c r="D619" s="325">
        <v>6.04757815668298</v>
      </c>
      <c r="E619" s="325" t="s">
        <v>549</v>
      </c>
      <c r="F619" s="325" t="s">
        <v>549</v>
      </c>
      <c r="G619" s="325" t="s">
        <v>522</v>
      </c>
    </row>
    <row r="620" spans="1:7" x14ac:dyDescent="0.25">
      <c r="A620" s="77" t="s">
        <v>814</v>
      </c>
      <c r="B620" s="325">
        <v>-116642.3750794526</v>
      </c>
      <c r="C620" s="325" t="s">
        <v>549</v>
      </c>
      <c r="D620" s="325">
        <v>6.04757815668298</v>
      </c>
      <c r="E620" s="329" t="s">
        <v>549</v>
      </c>
      <c r="F620" s="329" t="s">
        <v>549</v>
      </c>
      <c r="G620" s="329" t="s">
        <v>522</v>
      </c>
    </row>
    <row r="621" spans="1:7" x14ac:dyDescent="0.25">
      <c r="A621" s="379" t="s">
        <v>815</v>
      </c>
      <c r="B621" s="325">
        <v>85031.514040323702</v>
      </c>
      <c r="C621" s="325" t="s">
        <v>549</v>
      </c>
      <c r="D621" s="325" t="s">
        <v>620</v>
      </c>
      <c r="E621" s="329" t="s">
        <v>549</v>
      </c>
      <c r="F621" s="329" t="s">
        <v>549</v>
      </c>
      <c r="G621" s="329" t="s">
        <v>522</v>
      </c>
    </row>
    <row r="622" spans="1:7" x14ac:dyDescent="0.25">
      <c r="A622" s="77" t="s">
        <v>816</v>
      </c>
      <c r="B622" s="325" t="s">
        <v>549</v>
      </c>
      <c r="C622" s="325" t="s">
        <v>545</v>
      </c>
      <c r="D622" s="325" t="s">
        <v>545</v>
      </c>
      <c r="E622" s="325" t="s">
        <v>522</v>
      </c>
      <c r="F622" s="325" t="s">
        <v>522</v>
      </c>
      <c r="G622" s="325" t="s">
        <v>522</v>
      </c>
    </row>
    <row r="623" spans="1:7" x14ac:dyDescent="0.25">
      <c r="A623" s="77" t="s">
        <v>817</v>
      </c>
      <c r="B623" s="334" t="s">
        <v>195</v>
      </c>
      <c r="C623" s="334" t="s">
        <v>195</v>
      </c>
      <c r="D623" s="334" t="s">
        <v>195</v>
      </c>
      <c r="E623" s="334" t="s">
        <v>195</v>
      </c>
      <c r="F623" s="334" t="s">
        <v>195</v>
      </c>
      <c r="G623" s="334" t="s">
        <v>195</v>
      </c>
    </row>
    <row r="624" spans="1:7" x14ac:dyDescent="0.25">
      <c r="A624" s="77" t="s">
        <v>818</v>
      </c>
      <c r="B624" s="325" t="s">
        <v>549</v>
      </c>
      <c r="C624" s="325" t="s">
        <v>522</v>
      </c>
      <c r="D624" s="325" t="s">
        <v>522</v>
      </c>
      <c r="E624" s="329" t="s">
        <v>522</v>
      </c>
      <c r="F624" s="329" t="s">
        <v>522</v>
      </c>
      <c r="G624" s="329" t="s">
        <v>522</v>
      </c>
    </row>
    <row r="625" spans="1:8" x14ac:dyDescent="0.25">
      <c r="A625" s="76" t="s">
        <v>819</v>
      </c>
      <c r="B625" s="325">
        <v>-106047.09877372319</v>
      </c>
      <c r="C625" s="334" t="s">
        <v>195</v>
      </c>
      <c r="D625" s="334" t="s">
        <v>195</v>
      </c>
      <c r="E625" s="334" t="s">
        <v>195</v>
      </c>
      <c r="F625" s="334" t="s">
        <v>195</v>
      </c>
      <c r="G625" s="334" t="s">
        <v>195</v>
      </c>
    </row>
    <row r="626" spans="1:8" x14ac:dyDescent="0.25">
      <c r="A626" s="296" t="s">
        <v>820</v>
      </c>
      <c r="B626" s="325" t="s">
        <v>3279</v>
      </c>
      <c r="C626" s="325" t="s">
        <v>545</v>
      </c>
      <c r="D626" s="325">
        <v>2.41583792</v>
      </c>
      <c r="E626" s="325" t="s">
        <v>522</v>
      </c>
      <c r="F626" s="325" t="s">
        <v>522</v>
      </c>
      <c r="G626" s="325" t="s">
        <v>522</v>
      </c>
    </row>
    <row r="627" spans="1:8" x14ac:dyDescent="0.25">
      <c r="A627" s="367" t="s">
        <v>821</v>
      </c>
      <c r="B627" s="325" t="s">
        <v>3279</v>
      </c>
      <c r="C627" s="325" t="s">
        <v>545</v>
      </c>
      <c r="D627" s="325">
        <v>2.41583792</v>
      </c>
      <c r="E627" s="325" t="s">
        <v>522</v>
      </c>
      <c r="F627" s="325" t="s">
        <v>522</v>
      </c>
      <c r="G627" s="325" t="s">
        <v>522</v>
      </c>
    </row>
    <row r="629" spans="1:8" x14ac:dyDescent="0.2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75" x14ac:dyDescent="0.25">
      <c r="A632" s="625" t="s">
        <v>823</v>
      </c>
      <c r="B632" s="625"/>
      <c r="C632" s="264"/>
      <c r="D632" s="264"/>
      <c r="E632" s="264"/>
      <c r="F632" s="264"/>
      <c r="G632" s="264"/>
      <c r="H632" s="390" t="s">
        <v>506</v>
      </c>
    </row>
    <row r="633" spans="1:8" ht="15.75" x14ac:dyDescent="0.25">
      <c r="A633" s="279" t="s">
        <v>695</v>
      </c>
      <c r="B633" s="261"/>
      <c r="C633" s="264"/>
      <c r="D633" s="264"/>
      <c r="E633" s="264"/>
      <c r="F633" s="264"/>
      <c r="G633" s="264"/>
      <c r="H633" s="390" t="s">
        <v>3421</v>
      </c>
    </row>
    <row r="634" spans="1:8" x14ac:dyDescent="0.25">
      <c r="A634" s="264"/>
      <c r="B634" s="264"/>
      <c r="C634" s="264"/>
      <c r="D634" s="264"/>
      <c r="E634" s="264"/>
      <c r="F634" s="264"/>
      <c r="G634" s="264"/>
      <c r="H634" s="390" t="s">
        <v>507</v>
      </c>
    </row>
    <row r="635" spans="1:8" x14ac:dyDescent="0.25">
      <c r="A635" s="264"/>
      <c r="B635" s="264"/>
      <c r="C635" s="264"/>
      <c r="D635" s="264"/>
      <c r="E635" s="264"/>
      <c r="F635" s="264"/>
      <c r="G635" s="264"/>
      <c r="H635" s="297"/>
    </row>
    <row r="636" spans="1:8" x14ac:dyDescent="0.25">
      <c r="A636" s="608" t="s">
        <v>824</v>
      </c>
      <c r="B636" s="298" t="s">
        <v>825</v>
      </c>
      <c r="C636" s="299" t="s">
        <v>510</v>
      </c>
      <c r="D636" s="299" t="s">
        <v>511</v>
      </c>
      <c r="E636" s="299" t="s">
        <v>647</v>
      </c>
      <c r="F636" s="300" t="s">
        <v>513</v>
      </c>
      <c r="G636" s="301" t="s">
        <v>514</v>
      </c>
      <c r="H636" s="300" t="s">
        <v>648</v>
      </c>
    </row>
    <row r="637" spans="1:8" ht="15.75" thickBot="1" x14ac:dyDescent="0.3">
      <c r="A637" s="609"/>
      <c r="B637" s="610" t="s">
        <v>516</v>
      </c>
      <c r="C637" s="611"/>
      <c r="D637" s="611"/>
      <c r="E637" s="611"/>
      <c r="F637" s="611"/>
      <c r="G637" s="611"/>
      <c r="H637" s="612"/>
    </row>
    <row r="638" spans="1:8" ht="15.75" thickTop="1" x14ac:dyDescent="0.2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25">
      <c r="A639" s="303" t="s">
        <v>828</v>
      </c>
      <c r="B639" s="325" t="s">
        <v>584</v>
      </c>
      <c r="C639" s="325">
        <v>5255.3700428550756</v>
      </c>
      <c r="D639" s="334" t="s">
        <v>195</v>
      </c>
      <c r="E639" s="325">
        <v>2.3460190219567099</v>
      </c>
      <c r="F639" s="325">
        <v>6.1117899358083498</v>
      </c>
      <c r="G639" s="325">
        <v>21.695718028166269</v>
      </c>
      <c r="H639" s="334" t="s">
        <v>195</v>
      </c>
    </row>
    <row r="640" spans="1:8" x14ac:dyDescent="0.25">
      <c r="A640" s="362" t="s">
        <v>829</v>
      </c>
      <c r="B640" s="325" t="s">
        <v>584</v>
      </c>
      <c r="C640" s="325">
        <v>5255.3700428550756</v>
      </c>
      <c r="D640" s="334" t="s">
        <v>195</v>
      </c>
      <c r="E640" s="329">
        <v>2.3460190219567099</v>
      </c>
      <c r="F640" s="329">
        <v>6.1117899358083498</v>
      </c>
      <c r="G640" s="329">
        <v>21.695718028166269</v>
      </c>
      <c r="H640" s="334" t="s">
        <v>195</v>
      </c>
    </row>
    <row r="641" spans="1:8" x14ac:dyDescent="0.25">
      <c r="A641" s="362" t="s">
        <v>830</v>
      </c>
      <c r="B641" s="325" t="s">
        <v>551</v>
      </c>
      <c r="C641" s="325" t="s">
        <v>551</v>
      </c>
      <c r="D641" s="334" t="s">
        <v>195</v>
      </c>
      <c r="E641" s="329" t="s">
        <v>551</v>
      </c>
      <c r="F641" s="329" t="s">
        <v>551</v>
      </c>
      <c r="G641" s="329" t="s">
        <v>551</v>
      </c>
      <c r="H641" s="334" t="s">
        <v>195</v>
      </c>
    </row>
    <row r="642" spans="1:8" x14ac:dyDescent="0.25">
      <c r="A642" s="380" t="s">
        <v>831</v>
      </c>
      <c r="B642" s="325" t="s">
        <v>551</v>
      </c>
      <c r="C642" s="325" t="s">
        <v>551</v>
      </c>
      <c r="D642" s="334" t="s">
        <v>195</v>
      </c>
      <c r="E642" s="325" t="s">
        <v>551</v>
      </c>
      <c r="F642" s="325" t="s">
        <v>551</v>
      </c>
      <c r="G642" s="325" t="s">
        <v>551</v>
      </c>
      <c r="H642" s="334" t="s">
        <v>195</v>
      </c>
    </row>
    <row r="643" spans="1:8" x14ac:dyDescent="0.25">
      <c r="A643" s="303" t="s">
        <v>832</v>
      </c>
      <c r="B643" s="334" t="s">
        <v>195</v>
      </c>
      <c r="C643" s="325">
        <v>76.87968402665453</v>
      </c>
      <c r="D643" s="325">
        <v>5.5928880000000003</v>
      </c>
      <c r="E643" s="325" t="s">
        <v>549</v>
      </c>
      <c r="F643" s="325" t="s">
        <v>549</v>
      </c>
      <c r="G643" s="325" t="s">
        <v>549</v>
      </c>
      <c r="H643" s="334" t="s">
        <v>195</v>
      </c>
    </row>
    <row r="644" spans="1:8" x14ac:dyDescent="0.25">
      <c r="A644" s="381" t="s">
        <v>833</v>
      </c>
      <c r="B644" s="334" t="s">
        <v>195</v>
      </c>
      <c r="C644" s="325">
        <v>74.571839999999995</v>
      </c>
      <c r="D644" s="325">
        <v>5.5928880000000003</v>
      </c>
      <c r="E644" s="329" t="s">
        <v>549</v>
      </c>
      <c r="F644" s="329" t="s">
        <v>549</v>
      </c>
      <c r="G644" s="329" t="s">
        <v>549</v>
      </c>
      <c r="H644" s="334" t="s">
        <v>195</v>
      </c>
    </row>
    <row r="645" spans="1:8" x14ac:dyDescent="0.25">
      <c r="A645" s="381" t="s">
        <v>834</v>
      </c>
      <c r="B645" s="334" t="s">
        <v>195</v>
      </c>
      <c r="C645" s="325">
        <v>2.3078440266545299</v>
      </c>
      <c r="D645" s="325" t="s">
        <v>596</v>
      </c>
      <c r="E645" s="329" t="s">
        <v>549</v>
      </c>
      <c r="F645" s="329" t="s">
        <v>549</v>
      </c>
      <c r="G645" s="329" t="s">
        <v>549</v>
      </c>
      <c r="H645" s="334" t="s">
        <v>195</v>
      </c>
    </row>
    <row r="646" spans="1:8" x14ac:dyDescent="0.25">
      <c r="A646" s="303" t="s">
        <v>835</v>
      </c>
      <c r="B646" s="325" t="s">
        <v>556</v>
      </c>
      <c r="C646" s="325" t="s">
        <v>556</v>
      </c>
      <c r="D646" s="325" t="s">
        <v>556</v>
      </c>
      <c r="E646" s="325" t="s">
        <v>556</v>
      </c>
      <c r="F646" s="325" t="s">
        <v>556</v>
      </c>
      <c r="G646" s="325" t="s">
        <v>556</v>
      </c>
      <c r="H646" s="325" t="s">
        <v>556</v>
      </c>
    </row>
    <row r="647" spans="1:8" x14ac:dyDescent="0.25">
      <c r="A647" s="362" t="s">
        <v>836</v>
      </c>
      <c r="B647" s="325" t="s">
        <v>524</v>
      </c>
      <c r="C647" s="325" t="s">
        <v>556</v>
      </c>
      <c r="D647" s="325" t="s">
        <v>556</v>
      </c>
      <c r="E647" s="329" t="s">
        <v>524</v>
      </c>
      <c r="F647" s="329" t="s">
        <v>524</v>
      </c>
      <c r="G647" s="329" t="s">
        <v>524</v>
      </c>
      <c r="H647" s="329" t="s">
        <v>524</v>
      </c>
    </row>
    <row r="648" spans="1:8" x14ac:dyDescent="0.25">
      <c r="A648" s="362" t="s">
        <v>837</v>
      </c>
      <c r="B648" s="325" t="s">
        <v>522</v>
      </c>
      <c r="C648" s="325" t="s">
        <v>522</v>
      </c>
      <c r="D648" s="325" t="s">
        <v>522</v>
      </c>
      <c r="E648" s="329" t="s">
        <v>522</v>
      </c>
      <c r="F648" s="329" t="s">
        <v>522</v>
      </c>
      <c r="G648" s="329" t="s">
        <v>522</v>
      </c>
      <c r="H648" s="329" t="s">
        <v>522</v>
      </c>
    </row>
    <row r="649" spans="1:8" x14ac:dyDescent="0.25">
      <c r="A649" s="303" t="s">
        <v>838</v>
      </c>
      <c r="B649" s="334" t="s">
        <v>195</v>
      </c>
      <c r="C649" s="325">
        <v>802.56286295779444</v>
      </c>
      <c r="D649" s="325">
        <v>77.108007060478172</v>
      </c>
      <c r="E649" s="325" t="s">
        <v>596</v>
      </c>
      <c r="F649" s="325">
        <v>0.43655642398631</v>
      </c>
      <c r="G649" s="325">
        <v>49.308450064014231</v>
      </c>
      <c r="H649" s="334" t="s">
        <v>195</v>
      </c>
    </row>
    <row r="650" spans="1:8" x14ac:dyDescent="0.25">
      <c r="A650" s="362" t="s">
        <v>839</v>
      </c>
      <c r="B650" s="334" t="s">
        <v>195</v>
      </c>
      <c r="C650" s="325">
        <v>567.41960890297901</v>
      </c>
      <c r="D650" s="325">
        <v>75.36075521363459</v>
      </c>
      <c r="E650" s="329" t="s">
        <v>551</v>
      </c>
      <c r="F650" s="329">
        <v>0.43655642398631</v>
      </c>
      <c r="G650" s="329">
        <v>33.529746043529677</v>
      </c>
      <c r="H650" s="334" t="s">
        <v>195</v>
      </c>
    </row>
    <row r="651" spans="1:8" x14ac:dyDescent="0.25">
      <c r="A651" s="362" t="s">
        <v>840</v>
      </c>
      <c r="B651" s="334" t="s">
        <v>195</v>
      </c>
      <c r="C651" s="325">
        <v>235.14325405481537</v>
      </c>
      <c r="D651" s="325">
        <v>1.74725184684358</v>
      </c>
      <c r="E651" s="329" t="s">
        <v>551</v>
      </c>
      <c r="F651" s="329" t="s">
        <v>551</v>
      </c>
      <c r="G651" s="329">
        <v>15.77870402048455</v>
      </c>
      <c r="H651" s="334" t="s">
        <v>195</v>
      </c>
    </row>
    <row r="652" spans="1:8" x14ac:dyDescent="0.25">
      <c r="A652" s="362" t="s">
        <v>3418</v>
      </c>
      <c r="B652" s="334" t="s">
        <v>195</v>
      </c>
      <c r="C652" s="325" t="s">
        <v>524</v>
      </c>
      <c r="D652" s="325" t="s">
        <v>524</v>
      </c>
      <c r="E652" s="325" t="s">
        <v>524</v>
      </c>
      <c r="F652" s="325" t="s">
        <v>524</v>
      </c>
      <c r="G652" s="325" t="s">
        <v>524</v>
      </c>
      <c r="H652" s="334" t="s">
        <v>195</v>
      </c>
    </row>
    <row r="653" spans="1:8" x14ac:dyDescent="0.25">
      <c r="A653" s="303" t="s">
        <v>3419</v>
      </c>
      <c r="B653" s="325" t="s">
        <v>522</v>
      </c>
      <c r="C653" s="325" t="s">
        <v>522</v>
      </c>
      <c r="D653" s="325" t="s">
        <v>522</v>
      </c>
      <c r="E653" s="325" t="s">
        <v>551</v>
      </c>
      <c r="F653" s="325" t="s">
        <v>551</v>
      </c>
      <c r="G653" s="325">
        <v>43.391436056332523</v>
      </c>
      <c r="H653" s="325">
        <v>0.74349333311907995</v>
      </c>
    </row>
    <row r="654" spans="1:8" x14ac:dyDescent="0.25">
      <c r="A654" s="367" t="s">
        <v>600</v>
      </c>
      <c r="B654" s="329" t="s">
        <v>522</v>
      </c>
      <c r="C654" s="329" t="s">
        <v>522</v>
      </c>
      <c r="D654" s="329" t="s">
        <v>522</v>
      </c>
      <c r="E654" s="329" t="s">
        <v>551</v>
      </c>
      <c r="F654" s="329" t="s">
        <v>551</v>
      </c>
      <c r="G654" s="329">
        <v>43.391436056332523</v>
      </c>
      <c r="H654" s="329">
        <v>0.74349333311907995</v>
      </c>
    </row>
    <row r="655" spans="1:8" x14ac:dyDescent="0.25">
      <c r="A655" s="303" t="s">
        <v>841</v>
      </c>
      <c r="B655" s="334" t="s">
        <v>195</v>
      </c>
      <c r="C655" s="334" t="s">
        <v>195</v>
      </c>
      <c r="D655" s="334" t="s">
        <v>195</v>
      </c>
      <c r="E655" s="334" t="s">
        <v>195</v>
      </c>
      <c r="F655" s="334" t="s">
        <v>195</v>
      </c>
      <c r="G655" s="334" t="s">
        <v>195</v>
      </c>
      <c r="H655" s="334" t="s">
        <v>195</v>
      </c>
    </row>
    <row r="656" spans="1:8" x14ac:dyDescent="0.25">
      <c r="A656" s="381" t="s">
        <v>842</v>
      </c>
      <c r="B656" s="329" t="s">
        <v>522</v>
      </c>
      <c r="C656" s="334" t="s">
        <v>195</v>
      </c>
      <c r="D656" s="334" t="s">
        <v>195</v>
      </c>
      <c r="E656" s="334" t="s">
        <v>195</v>
      </c>
      <c r="F656" s="334" t="s">
        <v>195</v>
      </c>
      <c r="G656" s="334" t="s">
        <v>195</v>
      </c>
      <c r="H656" s="334" t="s">
        <v>195</v>
      </c>
    </row>
    <row r="657" spans="1:8" x14ac:dyDescent="0.25">
      <c r="A657" s="381" t="s">
        <v>843</v>
      </c>
      <c r="B657" s="329" t="s">
        <v>522</v>
      </c>
      <c r="C657" s="334" t="s">
        <v>195</v>
      </c>
      <c r="D657" s="334" t="s">
        <v>195</v>
      </c>
      <c r="E657" s="334" t="s">
        <v>195</v>
      </c>
      <c r="F657" s="334" t="s">
        <v>195</v>
      </c>
      <c r="G657" s="334" t="s">
        <v>195</v>
      </c>
      <c r="H657" s="334" t="s">
        <v>195</v>
      </c>
    </row>
    <row r="658" spans="1:8" x14ac:dyDescent="0.25">
      <c r="A658" s="382" t="s">
        <v>3420</v>
      </c>
      <c r="B658" s="329" t="s">
        <v>522</v>
      </c>
      <c r="C658" s="334" t="s">
        <v>195</v>
      </c>
      <c r="D658" s="334" t="s">
        <v>195</v>
      </c>
      <c r="E658" s="334" t="s">
        <v>195</v>
      </c>
      <c r="F658" s="334" t="s">
        <v>195</v>
      </c>
      <c r="G658" s="334" t="s">
        <v>195</v>
      </c>
      <c r="H658" s="334" t="s">
        <v>195</v>
      </c>
    </row>
    <row r="660" spans="1:8" x14ac:dyDescent="0.2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8" x14ac:dyDescent="0.25">
      <c r="A663" s="78" t="s">
        <v>845</v>
      </c>
      <c r="B663" s="79" t="s">
        <v>846</v>
      </c>
      <c r="C663" s="79" t="s">
        <v>847</v>
      </c>
      <c r="D663" s="79" t="s">
        <v>848</v>
      </c>
      <c r="E663" s="79" t="s">
        <v>849</v>
      </c>
      <c r="F663" s="79" t="s">
        <v>513</v>
      </c>
      <c r="G663" s="79" t="s">
        <v>514</v>
      </c>
      <c r="H663" s="79" t="s">
        <v>850</v>
      </c>
    </row>
    <row r="664" spans="1:8" s="9" customFormat="1" x14ac:dyDescent="0.2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2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2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2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2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2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2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25">
      <c r="A671" s="253" t="s">
        <v>852</v>
      </c>
      <c r="B671" s="80">
        <f>G407</f>
        <v>22472.091478849856</v>
      </c>
      <c r="C671" s="80">
        <f>H407</f>
        <v>4.8078038835700004E-3</v>
      </c>
      <c r="D671" s="80">
        <f>I407</f>
        <v>5.0498744759699997E-3</v>
      </c>
      <c r="E671" s="80"/>
      <c r="F671" s="81"/>
      <c r="G671" s="81"/>
      <c r="H671" s="81"/>
    </row>
    <row r="672" spans="1:8" x14ac:dyDescent="0.2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2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2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2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2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2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2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2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857</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1" t="s">
        <v>3422</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2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75" thickBot="1" x14ac:dyDescent="0.3">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75" thickBot="1" x14ac:dyDescent="0.3">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25">
      <c r="A696" s="2"/>
      <c r="B696" s="4"/>
      <c r="K696" s="3"/>
      <c r="L696" s="3"/>
      <c r="M696" s="3"/>
      <c r="N696" s="3"/>
      <c r="O696" s="3"/>
      <c r="P696" s="3"/>
      <c r="Q696" s="3"/>
      <c r="R696" s="3"/>
      <c r="S696" s="3"/>
      <c r="T696" s="3"/>
      <c r="U696" s="3"/>
      <c r="V696" s="3"/>
      <c r="W696" s="3"/>
      <c r="X696" s="3"/>
      <c r="Y696" s="3"/>
      <c r="Z696" s="3"/>
      <c r="AA696" s="3"/>
      <c r="AB696" s="3"/>
    </row>
    <row r="697" spans="1:28" x14ac:dyDescent="0.2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25">
      <c r="A704" s="2"/>
      <c r="B704" s="4"/>
      <c r="C704" s="4"/>
      <c r="K704" s="3"/>
      <c r="L704" s="3"/>
      <c r="M704" s="3"/>
      <c r="N704" s="3"/>
      <c r="O704" s="3"/>
      <c r="P704" s="3"/>
      <c r="Q704" s="3"/>
      <c r="R704" s="3"/>
      <c r="S704" s="3"/>
      <c r="T704" s="3"/>
      <c r="U704" s="3"/>
      <c r="V704" s="3"/>
      <c r="W704" s="3"/>
      <c r="X704" s="3"/>
      <c r="Y704" s="3"/>
      <c r="Z704" s="3"/>
      <c r="AA704" s="3"/>
      <c r="AB704" s="3"/>
    </row>
    <row r="705" spans="1:28" x14ac:dyDescent="0.25">
      <c r="A705" s="2"/>
      <c r="B705" s="4"/>
      <c r="K705" s="3"/>
      <c r="L705" s="3"/>
      <c r="M705" s="3"/>
      <c r="N705" s="3"/>
      <c r="O705" s="3"/>
      <c r="P705" s="3"/>
      <c r="Q705" s="3"/>
      <c r="R705" s="3"/>
      <c r="S705" s="3"/>
      <c r="T705" s="3"/>
      <c r="U705" s="3"/>
      <c r="V705" s="3"/>
      <c r="W705" s="3"/>
      <c r="X705" s="3"/>
      <c r="Y705" s="3"/>
      <c r="Z705" s="3"/>
      <c r="AA705" s="3"/>
      <c r="AB705" s="3"/>
    </row>
    <row r="706" spans="1:28" x14ac:dyDescent="0.25">
      <c r="A706" s="2"/>
      <c r="B706" s="4"/>
      <c r="K706" s="3"/>
      <c r="L706" s="3"/>
      <c r="M706" s="3"/>
      <c r="N706" s="3"/>
      <c r="O706" s="3"/>
      <c r="P706" s="3"/>
      <c r="Q706" s="3"/>
      <c r="R706" s="3"/>
      <c r="S706" s="3"/>
      <c r="T706" s="3"/>
      <c r="U706" s="3"/>
      <c r="V706" s="3"/>
      <c r="W706" s="3"/>
      <c r="X706" s="3"/>
      <c r="Y706" s="3"/>
      <c r="Z706" s="3"/>
      <c r="AA706" s="3"/>
      <c r="AB706" s="3"/>
    </row>
    <row r="707" spans="1:28" ht="15.75" x14ac:dyDescent="0.25">
      <c r="A707" s="89" t="s">
        <v>878</v>
      </c>
      <c r="B707" s="90"/>
      <c r="C707" s="90"/>
      <c r="D707" s="90"/>
      <c r="E707" s="90"/>
      <c r="F707" s="90"/>
      <c r="G707" s="90"/>
      <c r="H707" s="90"/>
      <c r="I707" s="90"/>
      <c r="J707" s="90"/>
      <c r="K707" s="90"/>
      <c r="L707" s="90"/>
      <c r="M707" s="90"/>
      <c r="N707" s="90"/>
    </row>
    <row r="708" spans="1:28" x14ac:dyDescent="0.25">
      <c r="A708" s="90" t="s">
        <v>879</v>
      </c>
      <c r="B708" s="90"/>
      <c r="C708" s="90"/>
      <c r="D708" s="90"/>
      <c r="E708" s="90"/>
      <c r="F708" s="90"/>
      <c r="G708" s="90"/>
      <c r="H708" s="90"/>
      <c r="I708" s="90"/>
      <c r="J708" s="90"/>
      <c r="K708" s="90"/>
      <c r="L708" s="90"/>
      <c r="M708" s="90"/>
      <c r="N708" s="90"/>
    </row>
    <row r="709" spans="1:28" x14ac:dyDescent="0.25">
      <c r="A709" s="90" t="s">
        <v>880</v>
      </c>
      <c r="B709" s="90"/>
      <c r="C709" s="90"/>
      <c r="D709" s="90"/>
      <c r="E709" s="90"/>
      <c r="F709" s="90"/>
      <c r="G709" s="90"/>
      <c r="H709" s="90"/>
      <c r="I709" s="90"/>
      <c r="J709" s="90"/>
      <c r="K709" s="90"/>
      <c r="L709" s="90"/>
      <c r="M709" s="90"/>
      <c r="N709" s="90"/>
    </row>
    <row r="710" spans="1:28" ht="33.75" x14ac:dyDescent="0.2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2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2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2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2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2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2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2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2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2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2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2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2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2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2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2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2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2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2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2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2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2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ht="18" x14ac:dyDescent="0.2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8" x14ac:dyDescent="0.2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2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2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2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2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2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2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2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2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2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2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2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2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2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2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2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2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2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2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2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2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2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2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2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ht="18" x14ac:dyDescent="0.2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2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ht="18" x14ac:dyDescent="0.2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2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2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2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2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ht="18" x14ac:dyDescent="0.2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2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ht="18" x14ac:dyDescent="0.2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ht="18" x14ac:dyDescent="0.2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2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2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2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2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8" x14ac:dyDescent="0.2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2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2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2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2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2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2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2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2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2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2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2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2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2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2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2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2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2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2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2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2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2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2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2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2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2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2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2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2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2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2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2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2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2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2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2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2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ht="15.75" x14ac:dyDescent="0.2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2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2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2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2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2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2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ht="18" x14ac:dyDescent="0.2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ht="15.75" x14ac:dyDescent="0.2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ht="15.75" x14ac:dyDescent="0.2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2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2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2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2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2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2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2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2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2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2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ht="18" x14ac:dyDescent="0.2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ht="15.75" x14ac:dyDescent="0.2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ht="18" x14ac:dyDescent="0.2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ht="18" x14ac:dyDescent="0.2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ht="18" x14ac:dyDescent="0.2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ht="18" x14ac:dyDescent="0.2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ht="18" x14ac:dyDescent="0.2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2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ht="18" x14ac:dyDescent="0.2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8" x14ac:dyDescent="0.2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ht="18" x14ac:dyDescent="0.2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ht="18" x14ac:dyDescent="0.2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ht="18" x14ac:dyDescent="0.2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2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ht="18" x14ac:dyDescent="0.2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ht="18" x14ac:dyDescent="0.2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ht="18" x14ac:dyDescent="0.2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ht="18" x14ac:dyDescent="0.2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2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8" x14ac:dyDescent="0.2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2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2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2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2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2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2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ht="18" x14ac:dyDescent="0.2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8" x14ac:dyDescent="0.2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2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8" x14ac:dyDescent="0.2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8" x14ac:dyDescent="0.2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8" x14ac:dyDescent="0.2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36" x14ac:dyDescent="0.2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8" x14ac:dyDescent="0.2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ht="18" x14ac:dyDescent="0.2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ht="18" x14ac:dyDescent="0.2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ht="18" x14ac:dyDescent="0.2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8" x14ac:dyDescent="0.2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2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2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2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2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2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ht="18" x14ac:dyDescent="0.2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8" x14ac:dyDescent="0.2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8" x14ac:dyDescent="0.2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ht="18" x14ac:dyDescent="0.2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8" x14ac:dyDescent="0.2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8" x14ac:dyDescent="0.2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8" x14ac:dyDescent="0.2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ht="18" x14ac:dyDescent="0.2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8" x14ac:dyDescent="0.2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2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2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2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ht="18" x14ac:dyDescent="0.2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ht="18" x14ac:dyDescent="0.2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2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ht="18" x14ac:dyDescent="0.2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2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ht="15.75" x14ac:dyDescent="0.2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8" x14ac:dyDescent="0.2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ht="18" x14ac:dyDescent="0.2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ht="18" x14ac:dyDescent="0.2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2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2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2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ht="18" x14ac:dyDescent="0.2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ht="18" x14ac:dyDescent="0.2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ht="18" x14ac:dyDescent="0.2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2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2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2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2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2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8" x14ac:dyDescent="0.2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8" x14ac:dyDescent="0.2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ht="18" x14ac:dyDescent="0.2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ht="18" x14ac:dyDescent="0.2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ht="18" x14ac:dyDescent="0.2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ht="18" x14ac:dyDescent="0.2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ht="18" x14ac:dyDescent="0.2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2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2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2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2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8" x14ac:dyDescent="0.2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8" x14ac:dyDescent="0.2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8" x14ac:dyDescent="0.2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25">
      <c r="A918"/>
      <c r="B918"/>
      <c r="C918"/>
      <c r="D918"/>
      <c r="E918"/>
      <c r="F918"/>
      <c r="G918"/>
      <c r="H918"/>
      <c r="I918"/>
      <c r="J918"/>
      <c r="K918"/>
      <c r="L918"/>
      <c r="M918"/>
      <c r="N918"/>
    </row>
    <row r="919" spans="1:14" x14ac:dyDescent="0.25">
      <c r="A919" s="164"/>
      <c r="B919" s="165" t="s">
        <v>2245</v>
      </c>
      <c r="C919" s="165" t="s">
        <v>2246</v>
      </c>
      <c r="D919" s="166" t="s">
        <v>2247</v>
      </c>
      <c r="E919"/>
      <c r="F919"/>
      <c r="G919"/>
      <c r="H919"/>
      <c r="I919"/>
      <c r="J919"/>
      <c r="K919"/>
      <c r="L919"/>
      <c r="M919"/>
      <c r="N919"/>
    </row>
    <row r="920" spans="1:14" x14ac:dyDescent="0.25">
      <c r="A920" t="s">
        <v>2248</v>
      </c>
      <c r="B920" s="167">
        <v>1</v>
      </c>
      <c r="C920" s="167">
        <v>1</v>
      </c>
      <c r="D920" t="s">
        <v>2249</v>
      </c>
      <c r="E920"/>
      <c r="F920"/>
      <c r="G920"/>
      <c r="H920"/>
      <c r="I920"/>
      <c r="J920"/>
      <c r="K920"/>
      <c r="L920"/>
      <c r="M920"/>
      <c r="N920"/>
    </row>
    <row r="921" spans="1:14" x14ac:dyDescent="0.25">
      <c r="A921" t="s">
        <v>2250</v>
      </c>
      <c r="B921" s="167">
        <v>16.2</v>
      </c>
      <c r="C921" s="167">
        <v>5</v>
      </c>
      <c r="D921" t="s">
        <v>2251</v>
      </c>
      <c r="E921"/>
      <c r="F921"/>
      <c r="G921"/>
      <c r="H921"/>
      <c r="I921"/>
      <c r="J921"/>
      <c r="K921"/>
      <c r="L921"/>
      <c r="M921"/>
      <c r="N921"/>
    </row>
    <row r="922" spans="1:14" x14ac:dyDescent="0.25">
      <c r="A922" t="s">
        <v>513</v>
      </c>
      <c r="B922" s="167">
        <v>5.6</v>
      </c>
      <c r="C922" s="167">
        <v>1.8</v>
      </c>
      <c r="D922" t="s">
        <v>2252</v>
      </c>
      <c r="E922"/>
      <c r="F922"/>
      <c r="G922"/>
      <c r="H922"/>
      <c r="I922"/>
      <c r="J922"/>
      <c r="K922"/>
      <c r="L922"/>
      <c r="M922"/>
      <c r="N922"/>
    </row>
    <row r="923" spans="1:14" x14ac:dyDescent="0.25">
      <c r="A923" t="s">
        <v>2253</v>
      </c>
      <c r="B923" s="167">
        <v>-2.4</v>
      </c>
      <c r="C923" s="167">
        <v>-8.1999999999999993</v>
      </c>
      <c r="D923" t="s">
        <v>2254</v>
      </c>
      <c r="E923"/>
      <c r="F923"/>
      <c r="G923"/>
      <c r="H923"/>
      <c r="I923"/>
      <c r="J923"/>
      <c r="K923"/>
      <c r="L923"/>
      <c r="M923"/>
      <c r="N923"/>
    </row>
    <row r="924" spans="1:14" x14ac:dyDescent="0.25">
      <c r="A924" t="s">
        <v>2255</v>
      </c>
      <c r="B924" s="167">
        <v>0</v>
      </c>
      <c r="C924" s="167">
        <v>0</v>
      </c>
      <c r="D924" t="s">
        <v>2256</v>
      </c>
      <c r="E924"/>
      <c r="F924"/>
      <c r="G924"/>
      <c r="H924"/>
      <c r="I924"/>
      <c r="J924"/>
      <c r="K924"/>
      <c r="L924"/>
      <c r="M924"/>
      <c r="N924"/>
    </row>
    <row r="925" spans="1:14" x14ac:dyDescent="0.25">
      <c r="A925" t="s">
        <v>2257</v>
      </c>
      <c r="B925" s="167">
        <v>0</v>
      </c>
      <c r="C925" s="167">
        <v>0</v>
      </c>
      <c r="D925" t="s">
        <v>2256</v>
      </c>
      <c r="E925"/>
      <c r="F925"/>
      <c r="G925"/>
      <c r="H925"/>
      <c r="I925"/>
      <c r="J925"/>
      <c r="K925"/>
      <c r="L925"/>
      <c r="M925"/>
      <c r="N925"/>
    </row>
    <row r="926" spans="1:14" x14ac:dyDescent="0.25">
      <c r="A926" t="s">
        <v>2258</v>
      </c>
      <c r="B926" s="167">
        <v>0</v>
      </c>
      <c r="C926" s="167">
        <v>0</v>
      </c>
      <c r="D926" t="s">
        <v>2259</v>
      </c>
      <c r="E926"/>
      <c r="F926"/>
      <c r="G926"/>
      <c r="H926"/>
      <c r="I926"/>
      <c r="J926"/>
      <c r="K926"/>
      <c r="L926"/>
      <c r="M926"/>
      <c r="N926"/>
    </row>
    <row r="927" spans="1:14" x14ac:dyDescent="0.25">
      <c r="A927" t="s">
        <v>2260</v>
      </c>
      <c r="B927" s="167">
        <v>1200</v>
      </c>
      <c r="C927" s="167">
        <v>345</v>
      </c>
      <c r="D927" t="s">
        <v>2261</v>
      </c>
      <c r="E927"/>
      <c r="F927"/>
      <c r="G927"/>
      <c r="H927"/>
      <c r="I927"/>
      <c r="J927"/>
      <c r="K927"/>
      <c r="L927"/>
      <c r="M927"/>
      <c r="N927"/>
    </row>
    <row r="928" spans="1:14" x14ac:dyDescent="0.25">
      <c r="A928" t="s">
        <v>2262</v>
      </c>
      <c r="B928" s="167">
        <v>-160</v>
      </c>
      <c r="C928" s="167">
        <v>-46</v>
      </c>
      <c r="D928" t="s">
        <v>2263</v>
      </c>
      <c r="E928"/>
      <c r="F928"/>
      <c r="G928"/>
      <c r="H928"/>
      <c r="I928"/>
      <c r="J928"/>
      <c r="K928"/>
      <c r="L928"/>
      <c r="M928"/>
      <c r="N928"/>
    </row>
    <row r="929" spans="1:14" x14ac:dyDescent="0.25">
      <c r="A929" t="s">
        <v>2264</v>
      </c>
      <c r="B929" s="167">
        <v>84</v>
      </c>
      <c r="C929" s="167">
        <v>28</v>
      </c>
      <c r="D929" t="s">
        <v>2265</v>
      </c>
      <c r="E929"/>
      <c r="F929"/>
      <c r="G929"/>
      <c r="H929"/>
      <c r="I929"/>
      <c r="J929"/>
      <c r="K929"/>
      <c r="L929"/>
      <c r="M929"/>
      <c r="N929"/>
    </row>
    <row r="930" spans="1:14" x14ac:dyDescent="0.25">
      <c r="A930" t="s">
        <v>2266</v>
      </c>
      <c r="B930" s="167">
        <v>264</v>
      </c>
      <c r="C930" s="167">
        <v>265</v>
      </c>
      <c r="D930" t="s">
        <v>2267</v>
      </c>
      <c r="E930"/>
      <c r="F930"/>
      <c r="G930"/>
      <c r="H930"/>
      <c r="I930"/>
      <c r="J930"/>
      <c r="K930"/>
      <c r="L930"/>
      <c r="M930"/>
      <c r="N930"/>
    </row>
    <row r="931" spans="1:14" x14ac:dyDescent="0.25">
      <c r="A931" t="s">
        <v>2268</v>
      </c>
      <c r="B931" s="167">
        <v>1</v>
      </c>
      <c r="C931" s="167">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6" customWidth="1"/>
    <col min="2" max="2" width="12.5703125" style="6" customWidth="1"/>
    <col min="3" max="3" width="17.42578125" style="6" customWidth="1"/>
    <col min="4" max="4" width="22" style="6" customWidth="1"/>
    <col min="5" max="5" width="19.42578125" style="6" customWidth="1"/>
    <col min="6" max="6" width="14.42578125" style="6" customWidth="1"/>
    <col min="7" max="7" width="26.140625" style="6" customWidth="1"/>
    <col min="8" max="8" width="26.5703125" style="6" customWidth="1"/>
    <col min="9" max="9" width="17.85546875" style="6" customWidth="1"/>
    <col min="10" max="14" width="9.140625" style="6"/>
    <col min="15" max="15" width="25.85546875" style="6" customWidth="1"/>
    <col min="16" max="16" width="12.42578125" style="6" customWidth="1"/>
    <col min="17" max="17" width="19.85546875" style="6" customWidth="1"/>
    <col min="18" max="19" width="12.42578125" style="6" customWidth="1"/>
    <col min="20" max="21" width="16.42578125" style="6" customWidth="1"/>
    <col min="22" max="22" width="10.85546875" style="6" customWidth="1"/>
    <col min="23" max="16384" width="9.140625" style="6"/>
  </cols>
  <sheetData>
    <row r="1" spans="1:5" x14ac:dyDescent="0.25">
      <c r="A1" s="660" t="s">
        <v>11</v>
      </c>
      <c r="B1" s="660"/>
      <c r="C1" s="660"/>
      <c r="D1" s="660"/>
      <c r="E1" s="660"/>
    </row>
    <row r="2" spans="1:5" x14ac:dyDescent="0.25">
      <c r="A2" s="661" t="s">
        <v>160</v>
      </c>
      <c r="B2" s="661"/>
      <c r="C2" s="661"/>
      <c r="D2" s="661"/>
      <c r="E2" s="661"/>
    </row>
    <row r="19" spans="1:5" x14ac:dyDescent="0.25">
      <c r="A19" s="6" t="s">
        <v>161</v>
      </c>
    </row>
    <row r="20" spans="1:5" x14ac:dyDescent="0.25">
      <c r="A20" s="6">
        <v>155400</v>
      </c>
      <c r="B20" s="6" t="s">
        <v>162</v>
      </c>
    </row>
    <row r="21" spans="1:5" x14ac:dyDescent="0.25">
      <c r="A21" s="661" t="s">
        <v>163</v>
      </c>
      <c r="B21" s="661"/>
      <c r="C21" s="661"/>
      <c r="D21" s="661"/>
      <c r="E21" s="661"/>
    </row>
    <row r="38" spans="1:5" x14ac:dyDescent="0.25">
      <c r="A38" s="6" t="s">
        <v>161</v>
      </c>
    </row>
    <row r="39" spans="1:5" x14ac:dyDescent="0.25">
      <c r="A39" s="6">
        <v>100800</v>
      </c>
      <c r="B39" s="6" t="s">
        <v>162</v>
      </c>
    </row>
    <row r="40" spans="1:5" x14ac:dyDescent="0.25">
      <c r="A40" s="661" t="s">
        <v>164</v>
      </c>
      <c r="B40" s="661"/>
      <c r="C40" s="661"/>
      <c r="D40" s="661"/>
      <c r="E40" s="661"/>
    </row>
    <row r="57" spans="1:5" ht="15.75" thickBot="1" x14ac:dyDescent="0.3">
      <c r="A57" s="6" t="s">
        <v>161</v>
      </c>
    </row>
    <row r="58" spans="1:5" ht="15.75" thickBot="1" x14ac:dyDescent="0.3">
      <c r="A58" s="7">
        <v>194000</v>
      </c>
      <c r="B58" s="6" t="s">
        <v>165</v>
      </c>
    </row>
    <row r="60" spans="1:5" x14ac:dyDescent="0.25">
      <c r="A60" s="660" t="s">
        <v>166</v>
      </c>
      <c r="B60" s="660"/>
      <c r="C60" s="660"/>
      <c r="D60" s="660"/>
      <c r="E60" s="660"/>
    </row>
    <row r="85" spans="1:37" s="8" customFormat="1" x14ac:dyDescent="0.2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2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9" t="s">
        <v>384</v>
      </c>
      <c r="B88" s="10">
        <f>(B86-B85)/B85</f>
        <v>1.0254083484573502</v>
      </c>
    </row>
    <row r="89" spans="1:37" x14ac:dyDescent="0.25">
      <c r="A89" s="660" t="s">
        <v>167</v>
      </c>
      <c r="B89" s="660"/>
      <c r="C89" s="660"/>
      <c r="D89" s="660"/>
      <c r="E89" s="660"/>
    </row>
    <row r="90" spans="1:37" x14ac:dyDescent="0.25">
      <c r="A90" s="6">
        <v>6.6290250000000004</v>
      </c>
      <c r="B90" s="6" t="s">
        <v>387</v>
      </c>
      <c r="E90" s="6" t="s">
        <v>392</v>
      </c>
    </row>
    <row r="91" spans="1:37" x14ac:dyDescent="0.25">
      <c r="A91" s="6">
        <f>1/A90</f>
        <v>0.15085174667466181</v>
      </c>
      <c r="B91" s="6" t="s">
        <v>388</v>
      </c>
      <c r="E91" s="6" t="s">
        <v>172</v>
      </c>
    </row>
    <row r="92" spans="1:37" x14ac:dyDescent="0.25">
      <c r="A92" s="11">
        <v>0.5</v>
      </c>
      <c r="B92" s="6" t="s">
        <v>389</v>
      </c>
      <c r="E92" s="6" t="s">
        <v>393</v>
      </c>
    </row>
    <row r="93" spans="1:37" x14ac:dyDescent="0.25">
      <c r="A93" s="6">
        <f>A92*A91</f>
        <v>7.5425873337330904E-2</v>
      </c>
      <c r="B93" s="6" t="s">
        <v>390</v>
      </c>
      <c r="E93" s="6" t="s">
        <v>172</v>
      </c>
    </row>
    <row r="94" spans="1:37" x14ac:dyDescent="0.25">
      <c r="A94" s="6">
        <f>1/A93</f>
        <v>13.258050000000001</v>
      </c>
      <c r="B94" s="6" t="s">
        <v>391</v>
      </c>
      <c r="E94" s="6" t="s">
        <v>172</v>
      </c>
      <c r="J94" s="11"/>
    </row>
    <row r="95" spans="1:37" ht="15.75" thickBot="1" x14ac:dyDescent="0.3">
      <c r="A95" s="6">
        <v>8.0274920000000005</v>
      </c>
      <c r="B95" s="6" t="s">
        <v>385</v>
      </c>
      <c r="E95" s="6" t="s">
        <v>394</v>
      </c>
      <c r="J95" s="11"/>
    </row>
    <row r="96" spans="1:37" ht="15.75" thickBot="1" x14ac:dyDescent="0.3">
      <c r="A96" s="12">
        <f>(A94-A95)/A95</f>
        <v>0.65158059329115492</v>
      </c>
      <c r="B96" s="6" t="s">
        <v>386</v>
      </c>
      <c r="C96" s="13"/>
      <c r="E96" s="6" t="s">
        <v>172</v>
      </c>
    </row>
    <row r="98" spans="1:5" x14ac:dyDescent="0.25">
      <c r="A98" s="660" t="s">
        <v>168</v>
      </c>
      <c r="B98" s="660"/>
      <c r="C98" s="660"/>
      <c r="D98" s="660"/>
      <c r="E98" s="660"/>
    </row>
    <row r="99" spans="1:5" x14ac:dyDescent="0.25">
      <c r="A99" s="13">
        <v>0.3</v>
      </c>
      <c r="B99" s="11" t="s">
        <v>396</v>
      </c>
    </row>
    <row r="100" spans="1:5" x14ac:dyDescent="0.25">
      <c r="A100" s="6">
        <v>63.5</v>
      </c>
      <c r="B100" s="6" t="s">
        <v>397</v>
      </c>
    </row>
    <row r="101" spans="1:5" x14ac:dyDescent="0.25">
      <c r="A101" s="6">
        <f>1/A100</f>
        <v>1.5748031496062992E-2</v>
      </c>
      <c r="B101" s="6" t="s">
        <v>395</v>
      </c>
    </row>
    <row r="102" spans="1:5" x14ac:dyDescent="0.25">
      <c r="A102" s="14">
        <f>A101*(1-A99)</f>
        <v>1.1023622047244094E-2</v>
      </c>
      <c r="B102" s="6" t="s">
        <v>398</v>
      </c>
    </row>
    <row r="103" spans="1:5" x14ac:dyDescent="0.25">
      <c r="A103" s="14">
        <f>1/A102</f>
        <v>90.714285714285722</v>
      </c>
      <c r="B103" s="6" t="s">
        <v>402</v>
      </c>
    </row>
    <row r="104" spans="1:5" x14ac:dyDescent="0.25">
      <c r="A104" s="13">
        <v>0.35</v>
      </c>
      <c r="B104" s="6" t="s">
        <v>399</v>
      </c>
    </row>
    <row r="105" spans="1:5" x14ac:dyDescent="0.25">
      <c r="A105" s="6">
        <f>A102*(1-A104)</f>
        <v>7.1653543307086615E-3</v>
      </c>
      <c r="B105" s="6" t="s">
        <v>400</v>
      </c>
    </row>
    <row r="106" spans="1:5" ht="15.75" thickBot="1" x14ac:dyDescent="0.3">
      <c r="A106" s="6">
        <f>1/A105</f>
        <v>139.56043956043956</v>
      </c>
      <c r="B106" s="6" t="s">
        <v>401</v>
      </c>
    </row>
    <row r="107" spans="1:5" ht="15.75" thickBot="1" x14ac:dyDescent="0.3">
      <c r="A107" s="15">
        <f>(A106-A103)/A103</f>
        <v>0.53846153846153832</v>
      </c>
      <c r="B107" s="6" t="s">
        <v>403</v>
      </c>
    </row>
    <row r="108" spans="1:5" x14ac:dyDescent="0.25">
      <c r="A108" s="16"/>
    </row>
    <row r="109" spans="1:5" x14ac:dyDescent="0.25">
      <c r="A109" s="660" t="s">
        <v>170</v>
      </c>
      <c r="B109" s="660"/>
      <c r="C109" s="660"/>
      <c r="D109" s="660"/>
      <c r="E109" s="660"/>
    </row>
    <row r="110" spans="1:5" ht="15.75" thickBot="1" x14ac:dyDescent="0.3"/>
    <row r="111" spans="1:5" ht="15.75" thickBot="1" x14ac:dyDescent="0.3">
      <c r="A111" s="15">
        <f>A122</f>
        <v>0.20481927710843381</v>
      </c>
      <c r="B111" s="6" t="s">
        <v>405</v>
      </c>
    </row>
    <row r="113" spans="1:12" x14ac:dyDescent="0.25">
      <c r="A113" s="660" t="s">
        <v>169</v>
      </c>
      <c r="B113" s="660"/>
      <c r="C113" s="660"/>
      <c r="D113" s="660"/>
      <c r="E113" s="660"/>
    </row>
    <row r="114" spans="1:12" x14ac:dyDescent="0.25">
      <c r="A114" s="13">
        <v>0.2</v>
      </c>
      <c r="B114" s="11" t="s">
        <v>396</v>
      </c>
    </row>
    <row r="115" spans="1:12" x14ac:dyDescent="0.25">
      <c r="A115" s="6">
        <v>1.95</v>
      </c>
      <c r="B115" s="6" t="s">
        <v>404</v>
      </c>
    </row>
    <row r="116" spans="1:12" x14ac:dyDescent="0.25">
      <c r="A116" s="6">
        <f>1/A115</f>
        <v>0.51282051282051289</v>
      </c>
      <c r="B116" s="6" t="s">
        <v>395</v>
      </c>
    </row>
    <row r="117" spans="1:12" x14ac:dyDescent="0.25">
      <c r="A117" s="14">
        <f>A116*(1-A114)</f>
        <v>0.41025641025641035</v>
      </c>
      <c r="B117" s="6" t="s">
        <v>398</v>
      </c>
    </row>
    <row r="118" spans="1:12" x14ac:dyDescent="0.25">
      <c r="A118" s="14">
        <f>1/A117</f>
        <v>2.4374999999999996</v>
      </c>
      <c r="B118" s="6" t="s">
        <v>402</v>
      </c>
    </row>
    <row r="119" spans="1:12" x14ac:dyDescent="0.25">
      <c r="A119" s="13">
        <v>0.17</v>
      </c>
      <c r="B119" s="6" t="s">
        <v>399</v>
      </c>
    </row>
    <row r="120" spans="1:12" x14ac:dyDescent="0.25">
      <c r="A120" s="6">
        <f>A117*(1-A119)</f>
        <v>0.34051282051282056</v>
      </c>
      <c r="B120" s="6" t="s">
        <v>400</v>
      </c>
    </row>
    <row r="121" spans="1:12" ht="15.75" thickBot="1" x14ac:dyDescent="0.3">
      <c r="A121" s="6">
        <f>1/A120</f>
        <v>2.9367469879518069</v>
      </c>
      <c r="B121" s="6" t="s">
        <v>401</v>
      </c>
    </row>
    <row r="122" spans="1:12" ht="15.75" thickBot="1" x14ac:dyDescent="0.3">
      <c r="A122" s="15">
        <f>(A121-A118)/A118</f>
        <v>0.20481927710843381</v>
      </c>
      <c r="B122" s="6" t="s">
        <v>403</v>
      </c>
    </row>
    <row r="124" spans="1:12" x14ac:dyDescent="0.25">
      <c r="A124" s="660" t="s">
        <v>406</v>
      </c>
      <c r="B124" s="660"/>
      <c r="C124" s="660"/>
      <c r="D124" s="660"/>
      <c r="E124" s="660"/>
      <c r="J124" s="17"/>
    </row>
    <row r="125" spans="1:12" x14ac:dyDescent="0.25">
      <c r="A125" s="18">
        <v>4.4824543659231753E-4</v>
      </c>
      <c r="B125" s="6" t="s">
        <v>408</v>
      </c>
      <c r="K125" s="11"/>
      <c r="L125" s="11"/>
    </row>
    <row r="126" spans="1:12" x14ac:dyDescent="0.25">
      <c r="A126" s="6">
        <v>1.27</v>
      </c>
      <c r="B126" s="19" t="s">
        <v>412</v>
      </c>
      <c r="F126" s="20"/>
      <c r="J126" s="3"/>
      <c r="K126" s="18"/>
      <c r="L126" s="18"/>
    </row>
    <row r="127" spans="1:12" x14ac:dyDescent="0.25">
      <c r="A127" s="6">
        <f>(1/CONVERT(A125/A126,"mi","km")*0.00105505585)</f>
        <v>1.857438352962903</v>
      </c>
      <c r="B127" s="19" t="s">
        <v>409</v>
      </c>
      <c r="J127" s="21"/>
      <c r="K127" s="18"/>
      <c r="L127" s="18"/>
    </row>
    <row r="128" spans="1:12" x14ac:dyDescent="0.25">
      <c r="A128" s="6">
        <f>1/A127</f>
        <v>0.53837587578874124</v>
      </c>
      <c r="B128" s="19" t="s">
        <v>410</v>
      </c>
      <c r="F128" s="20"/>
      <c r="K128" s="13"/>
      <c r="L128" s="11"/>
    </row>
    <row r="129" spans="1:12" x14ac:dyDescent="0.25">
      <c r="A129" s="6">
        <v>1.07</v>
      </c>
      <c r="B129" s="6" t="s">
        <v>407</v>
      </c>
      <c r="F129" s="20"/>
      <c r="K129" s="13"/>
      <c r="L129" s="11"/>
    </row>
    <row r="130" spans="1:12" ht="15.75" thickBot="1" x14ac:dyDescent="0.3">
      <c r="A130" s="6">
        <f>1/A129</f>
        <v>0.93457943925233644</v>
      </c>
      <c r="B130" s="6" t="s">
        <v>411</v>
      </c>
      <c r="F130" s="20"/>
      <c r="K130" s="11"/>
      <c r="L130" s="11"/>
    </row>
    <row r="131" spans="1:12" ht="15.75" thickBot="1" x14ac:dyDescent="0.3">
      <c r="A131" s="15">
        <f>(A130-A128)/A128</f>
        <v>0.73592369435785332</v>
      </c>
      <c r="B131" s="6" t="s">
        <v>403</v>
      </c>
      <c r="F131" s="20"/>
    </row>
    <row r="133" spans="1:12" x14ac:dyDescent="0.25">
      <c r="A133" s="17"/>
      <c r="B133" s="11"/>
      <c r="C133" s="11"/>
    </row>
    <row r="134" spans="1:12" x14ac:dyDescent="0.25">
      <c r="A134" s="660" t="s">
        <v>101</v>
      </c>
      <c r="B134" s="660"/>
      <c r="C134" s="660"/>
      <c r="D134" s="660"/>
      <c r="E134" s="660"/>
    </row>
    <row r="135" spans="1:12" x14ac:dyDescent="0.25">
      <c r="A135" s="22" t="s">
        <v>424</v>
      </c>
      <c r="B135" s="23"/>
      <c r="C135" s="23"/>
      <c r="D135" s="23"/>
      <c r="E135" s="23"/>
      <c r="F135" s="23"/>
      <c r="G135" s="23"/>
    </row>
    <row r="136" spans="1:12" ht="15.75" x14ac:dyDescent="0.3">
      <c r="A136" s="24"/>
      <c r="B136" s="657" t="s">
        <v>425</v>
      </c>
      <c r="C136" s="658"/>
      <c r="D136" s="658"/>
      <c r="E136" s="659"/>
      <c r="F136" s="23"/>
      <c r="G136" s="23"/>
    </row>
    <row r="137" spans="1:12" ht="15.75" x14ac:dyDescent="0.3">
      <c r="A137" s="25"/>
      <c r="B137" s="657" t="s">
        <v>426</v>
      </c>
      <c r="C137" s="659"/>
      <c r="D137" s="657" t="s">
        <v>427</v>
      </c>
      <c r="E137" s="659"/>
      <c r="F137" s="23"/>
      <c r="G137" s="23"/>
    </row>
    <row r="138" spans="1:12" ht="15.75" x14ac:dyDescent="0.3">
      <c r="A138" s="26" t="s">
        <v>428</v>
      </c>
      <c r="B138" s="27" t="s">
        <v>429</v>
      </c>
      <c r="C138" s="27" t="s">
        <v>430</v>
      </c>
      <c r="D138" s="27" t="s">
        <v>429</v>
      </c>
      <c r="E138" s="27" t="s">
        <v>430</v>
      </c>
      <c r="F138" s="23"/>
      <c r="G138" s="28" t="s">
        <v>431</v>
      </c>
    </row>
    <row r="139" spans="1:12" x14ac:dyDescent="0.25">
      <c r="A139" s="29" t="s">
        <v>432</v>
      </c>
      <c r="B139" s="30">
        <v>95</v>
      </c>
      <c r="C139" s="31">
        <v>95</v>
      </c>
      <c r="D139" s="30">
        <v>50</v>
      </c>
      <c r="E139" s="31">
        <v>50</v>
      </c>
      <c r="F139" s="28" t="s">
        <v>126</v>
      </c>
      <c r="G139" s="23">
        <f>(C139-E139)/C139</f>
        <v>0.47368421052631576</v>
      </c>
    </row>
    <row r="140" spans="1:12" x14ac:dyDescent="0.25">
      <c r="A140" s="32" t="s">
        <v>433</v>
      </c>
      <c r="B140" s="33">
        <v>100</v>
      </c>
      <c r="C140" s="34">
        <v>100</v>
      </c>
      <c r="D140" s="33">
        <v>70</v>
      </c>
      <c r="E140" s="34">
        <v>70</v>
      </c>
      <c r="F140" s="28" t="s">
        <v>126</v>
      </c>
      <c r="G140" s="23">
        <f t="shared" ref="G140:G156" si="0">(C140-E140)/C140</f>
        <v>0.3</v>
      </c>
    </row>
    <row r="141" spans="1:12" x14ac:dyDescent="0.25">
      <c r="A141" s="32" t="s">
        <v>434</v>
      </c>
      <c r="B141" s="33">
        <v>95</v>
      </c>
      <c r="C141" s="34">
        <v>95</v>
      </c>
      <c r="D141" s="33">
        <v>50</v>
      </c>
      <c r="E141" s="34">
        <v>50</v>
      </c>
      <c r="F141" s="28" t="s">
        <v>126</v>
      </c>
      <c r="G141" s="23">
        <f t="shared" si="0"/>
        <v>0.47368421052631576</v>
      </c>
    </row>
    <row r="142" spans="1:12" x14ac:dyDescent="0.25">
      <c r="A142" s="32" t="s">
        <v>435</v>
      </c>
      <c r="B142" s="33">
        <v>105</v>
      </c>
      <c r="C142" s="34">
        <v>105</v>
      </c>
      <c r="D142" s="33">
        <v>110</v>
      </c>
      <c r="E142" s="34">
        <v>110</v>
      </c>
      <c r="F142" s="35" t="s">
        <v>451</v>
      </c>
      <c r="G142" s="23">
        <f t="shared" si="0"/>
        <v>-4.7619047619047616E-2</v>
      </c>
    </row>
    <row r="143" spans="1:12" x14ac:dyDescent="0.25">
      <c r="A143" s="32" t="s">
        <v>436</v>
      </c>
      <c r="B143" s="33">
        <v>80</v>
      </c>
      <c r="C143" s="34">
        <v>80</v>
      </c>
      <c r="D143" s="33">
        <v>35</v>
      </c>
      <c r="E143" s="34">
        <v>35</v>
      </c>
      <c r="F143" s="28" t="s">
        <v>126</v>
      </c>
      <c r="G143" s="23">
        <f t="shared" si="0"/>
        <v>0.5625</v>
      </c>
    </row>
    <row r="144" spans="1:12" x14ac:dyDescent="0.25">
      <c r="A144" s="32" t="s">
        <v>437</v>
      </c>
      <c r="B144" s="33">
        <v>70</v>
      </c>
      <c r="C144" s="34">
        <v>70</v>
      </c>
      <c r="D144" s="33">
        <v>50</v>
      </c>
      <c r="E144" s="34">
        <v>50</v>
      </c>
      <c r="F144" s="28" t="s">
        <v>126</v>
      </c>
      <c r="G144" s="23">
        <f t="shared" si="0"/>
        <v>0.2857142857142857</v>
      </c>
    </row>
    <row r="145" spans="1:9" x14ac:dyDescent="0.25">
      <c r="A145" s="32" t="s">
        <v>438</v>
      </c>
      <c r="B145" s="33">
        <v>90</v>
      </c>
      <c r="C145" s="34">
        <v>90</v>
      </c>
      <c r="D145" s="33">
        <v>80</v>
      </c>
      <c r="E145" s="34">
        <v>80</v>
      </c>
      <c r="F145" s="28" t="s">
        <v>439</v>
      </c>
      <c r="G145" s="23">
        <f t="shared" si="0"/>
        <v>0.1111111111111111</v>
      </c>
    </row>
    <row r="146" spans="1:9" x14ac:dyDescent="0.25">
      <c r="A146" s="32" t="s">
        <v>440</v>
      </c>
      <c r="B146" s="33">
        <v>100</v>
      </c>
      <c r="C146" s="34">
        <v>100</v>
      </c>
      <c r="D146" s="33">
        <v>90</v>
      </c>
      <c r="E146" s="34">
        <v>90</v>
      </c>
      <c r="F146" s="28" t="s">
        <v>126</v>
      </c>
      <c r="G146" s="23">
        <f t="shared" si="0"/>
        <v>0.1</v>
      </c>
    </row>
    <row r="147" spans="1:9" x14ac:dyDescent="0.25">
      <c r="A147" s="32" t="s">
        <v>441</v>
      </c>
      <c r="B147" s="33">
        <v>80</v>
      </c>
      <c r="C147" s="34">
        <v>80</v>
      </c>
      <c r="D147" s="33">
        <v>40</v>
      </c>
      <c r="E147" s="34">
        <v>40</v>
      </c>
      <c r="F147" s="28" t="s">
        <v>126</v>
      </c>
      <c r="G147" s="23">
        <f t="shared" si="0"/>
        <v>0.5</v>
      </c>
    </row>
    <row r="148" spans="1:9" x14ac:dyDescent="0.25">
      <c r="A148" s="32" t="s">
        <v>442</v>
      </c>
      <c r="B148" s="33">
        <v>80</v>
      </c>
      <c r="C148" s="34">
        <v>80</v>
      </c>
      <c r="D148" s="33">
        <v>50</v>
      </c>
      <c r="E148" s="34">
        <v>50</v>
      </c>
      <c r="F148" s="28" t="s">
        <v>126</v>
      </c>
      <c r="G148" s="23">
        <f t="shared" si="0"/>
        <v>0.375</v>
      </c>
    </row>
    <row r="149" spans="1:9" x14ac:dyDescent="0.25">
      <c r="A149" s="32" t="s">
        <v>443</v>
      </c>
      <c r="B149" s="33">
        <v>90</v>
      </c>
      <c r="C149" s="34">
        <v>90</v>
      </c>
      <c r="D149" s="33">
        <v>80</v>
      </c>
      <c r="E149" s="34">
        <v>80</v>
      </c>
      <c r="F149" s="28" t="s">
        <v>439</v>
      </c>
      <c r="G149" s="23">
        <f t="shared" si="0"/>
        <v>0.1111111111111111</v>
      </c>
    </row>
    <row r="150" spans="1:9" x14ac:dyDescent="0.25">
      <c r="A150" s="32" t="s">
        <v>444</v>
      </c>
      <c r="B150" s="33">
        <v>95</v>
      </c>
      <c r="C150" s="34">
        <v>95</v>
      </c>
      <c r="D150" s="33">
        <v>90</v>
      </c>
      <c r="E150" s="34">
        <v>90</v>
      </c>
      <c r="F150" s="35" t="s">
        <v>451</v>
      </c>
      <c r="G150" s="23">
        <f t="shared" si="0"/>
        <v>5.2631578947368418E-2</v>
      </c>
    </row>
    <row r="151" spans="1:9" x14ac:dyDescent="0.25">
      <c r="A151" s="32" t="s">
        <v>445</v>
      </c>
      <c r="B151" s="33">
        <v>95</v>
      </c>
      <c r="C151" s="34">
        <v>95</v>
      </c>
      <c r="D151" s="33">
        <v>90</v>
      </c>
      <c r="E151" s="34">
        <v>90</v>
      </c>
      <c r="F151" s="35" t="s">
        <v>451</v>
      </c>
      <c r="G151" s="23">
        <f t="shared" si="0"/>
        <v>5.2631578947368418E-2</v>
      </c>
    </row>
    <row r="152" spans="1:9" x14ac:dyDescent="0.25">
      <c r="A152" s="32" t="s">
        <v>446</v>
      </c>
      <c r="B152" s="33">
        <v>80</v>
      </c>
      <c r="C152" s="34">
        <v>50</v>
      </c>
      <c r="D152" s="33">
        <v>30</v>
      </c>
      <c r="E152" s="34">
        <v>30</v>
      </c>
      <c r="F152" s="28" t="s">
        <v>125</v>
      </c>
      <c r="G152" s="23">
        <f>(C152-E152)/C152</f>
        <v>0.4</v>
      </c>
    </row>
    <row r="153" spans="1:9" x14ac:dyDescent="0.25">
      <c r="A153" s="32" t="s">
        <v>447</v>
      </c>
      <c r="B153" s="33">
        <v>90</v>
      </c>
      <c r="C153" s="34">
        <v>90</v>
      </c>
      <c r="D153" s="33">
        <v>70</v>
      </c>
      <c r="E153" s="34">
        <v>70</v>
      </c>
      <c r="F153" s="28" t="s">
        <v>122</v>
      </c>
      <c r="G153" s="23">
        <f t="shared" si="0"/>
        <v>0.22222222222222221</v>
      </c>
    </row>
    <row r="154" spans="1:9" x14ac:dyDescent="0.25">
      <c r="A154" s="32" t="s">
        <v>448</v>
      </c>
      <c r="B154" s="33">
        <v>95</v>
      </c>
      <c r="C154" s="34">
        <v>90</v>
      </c>
      <c r="D154" s="33">
        <v>80</v>
      </c>
      <c r="E154" s="34">
        <v>80</v>
      </c>
      <c r="F154" s="35" t="s">
        <v>451</v>
      </c>
      <c r="G154" s="23">
        <f t="shared" si="0"/>
        <v>0.1111111111111111</v>
      </c>
      <c r="I154" s="36"/>
    </row>
    <row r="155" spans="1:9" x14ac:dyDescent="0.25">
      <c r="A155" s="32" t="s">
        <v>449</v>
      </c>
      <c r="B155" s="33">
        <v>80</v>
      </c>
      <c r="C155" s="34">
        <v>65</v>
      </c>
      <c r="D155" s="33">
        <v>60</v>
      </c>
      <c r="E155" s="34">
        <v>30</v>
      </c>
      <c r="F155" s="28" t="s">
        <v>123</v>
      </c>
      <c r="G155" s="23">
        <f t="shared" si="0"/>
        <v>0.53846153846153844</v>
      </c>
    </row>
    <row r="156" spans="1:9" x14ac:dyDescent="0.25">
      <c r="A156" s="37" t="s">
        <v>450</v>
      </c>
      <c r="B156" s="38">
        <v>90</v>
      </c>
      <c r="C156" s="39">
        <v>90</v>
      </c>
      <c r="D156" s="38">
        <v>70</v>
      </c>
      <c r="E156" s="39">
        <v>70</v>
      </c>
      <c r="F156" s="28" t="s">
        <v>123</v>
      </c>
      <c r="G156" s="23">
        <f t="shared" si="0"/>
        <v>0.22222222222222221</v>
      </c>
    </row>
    <row r="157" spans="1:9" x14ac:dyDescent="0.25">
      <c r="A157" s="23"/>
      <c r="B157" s="23"/>
      <c r="C157" s="23"/>
      <c r="D157" s="23"/>
      <c r="E157" s="23"/>
      <c r="F157" s="23"/>
      <c r="G157" s="23"/>
    </row>
    <row r="158" spans="1:9" x14ac:dyDescent="0.25">
      <c r="A158" s="23"/>
      <c r="B158" s="23"/>
      <c r="C158" s="23"/>
      <c r="D158" s="23"/>
      <c r="E158" s="23"/>
      <c r="F158" s="23"/>
      <c r="G158" s="23"/>
    </row>
    <row r="159" spans="1:9" x14ac:dyDescent="0.25">
      <c r="A159" s="23" t="s">
        <v>126</v>
      </c>
      <c r="B159" s="23">
        <f>AVERAGEIF(F139:F156,A159,G139:G156)</f>
        <v>0.38382283834586467</v>
      </c>
      <c r="C159" s="23"/>
      <c r="D159" s="23"/>
      <c r="E159" s="23"/>
      <c r="F159" s="23"/>
      <c r="G159" s="23"/>
    </row>
    <row r="160" spans="1:9" x14ac:dyDescent="0.25">
      <c r="A160" s="23" t="s">
        <v>439</v>
      </c>
      <c r="B160" s="23">
        <f>AVERAGEIF(F139:F156,A160,G139:G156)</f>
        <v>0.1111111111111111</v>
      </c>
      <c r="C160" s="23"/>
      <c r="D160" s="23"/>
      <c r="E160" s="23"/>
      <c r="F160" s="23"/>
      <c r="G160" s="23"/>
    </row>
    <row r="161" spans="1:7" x14ac:dyDescent="0.25">
      <c r="A161" s="23" t="s">
        <v>125</v>
      </c>
      <c r="B161" s="23">
        <f>AVERAGEIF(F139:F156,A161,G139:G156)</f>
        <v>0.4</v>
      </c>
      <c r="C161" s="23"/>
      <c r="D161" s="23"/>
      <c r="E161" s="23"/>
      <c r="F161" s="23"/>
      <c r="G161" s="23"/>
    </row>
    <row r="162" spans="1:7" x14ac:dyDescent="0.25">
      <c r="A162" s="23" t="s">
        <v>122</v>
      </c>
      <c r="B162" s="23">
        <f>AVERAGEIF(F139:F156,A162,G139:G156)</f>
        <v>0.22222222222222221</v>
      </c>
      <c r="C162" s="23"/>
      <c r="D162" s="23"/>
      <c r="E162" s="23"/>
      <c r="F162" s="23"/>
      <c r="G162" s="23"/>
    </row>
    <row r="163" spans="1:7" x14ac:dyDescent="0.25">
      <c r="A163" s="23" t="s">
        <v>123</v>
      </c>
      <c r="B163" s="23">
        <f>AVERAGEIF(F139:F156,A163,G139:G156)</f>
        <v>0.38034188034188032</v>
      </c>
      <c r="C163" s="23"/>
      <c r="D163" s="23"/>
      <c r="E163" s="23"/>
      <c r="F163" s="23"/>
      <c r="G163" s="23"/>
    </row>
    <row r="165" spans="1:7" x14ac:dyDescent="0.25">
      <c r="A165" s="660" t="s">
        <v>173</v>
      </c>
      <c r="B165" s="660"/>
      <c r="C165" s="660"/>
      <c r="D165" s="660"/>
      <c r="E165" s="660"/>
    </row>
    <row r="166" spans="1:7" ht="15.75" thickBot="1" x14ac:dyDescent="0.3">
      <c r="A166" s="19" t="s">
        <v>174</v>
      </c>
      <c r="B166" s="13">
        <v>0.4</v>
      </c>
    </row>
    <row r="167" spans="1:7" ht="15.75" thickBot="1" x14ac:dyDescent="0.3">
      <c r="A167" s="6" t="s">
        <v>175</v>
      </c>
      <c r="B167" s="40">
        <f>(1+B166)^(1/(2020-2010))-1</f>
        <v>3.4219694129380196E-2</v>
      </c>
    </row>
    <row r="168" spans="1:7" x14ac:dyDescent="0.25">
      <c r="B168" s="41"/>
    </row>
    <row r="169" spans="1:7" x14ac:dyDescent="0.25">
      <c r="A169" s="660" t="s">
        <v>413</v>
      </c>
      <c r="B169" s="660"/>
    </row>
    <row r="170" spans="1:7" x14ac:dyDescent="0.25">
      <c r="A170" s="19" t="s">
        <v>414</v>
      </c>
      <c r="B170" s="42">
        <v>972.7</v>
      </c>
    </row>
    <row r="171" spans="1:7" ht="15.75" thickBot="1" x14ac:dyDescent="0.3">
      <c r="A171" s="19" t="s">
        <v>415</v>
      </c>
      <c r="B171" s="43">
        <f>400.9+53.5+276.5+255.7+63.5+462.5+B170+975.4+227.6+436.5</f>
        <v>4124.8</v>
      </c>
    </row>
    <row r="172" spans="1:7" ht="15.75" thickBot="1" x14ac:dyDescent="0.3">
      <c r="A172" s="19" t="s">
        <v>416</v>
      </c>
      <c r="B172" s="40">
        <f>B170/B171</f>
        <v>0.23581749418153608</v>
      </c>
    </row>
    <row r="173" spans="1:7" x14ac:dyDescent="0.25">
      <c r="B173" s="41"/>
    </row>
    <row r="174" spans="1:7" x14ac:dyDescent="0.25">
      <c r="A174" s="660" t="s">
        <v>180</v>
      </c>
      <c r="B174" s="660"/>
      <c r="C174" s="660"/>
      <c r="D174" s="660"/>
      <c r="E174" s="660"/>
    </row>
    <row r="175" spans="1:7" ht="15.75" thickBot="1" x14ac:dyDescent="0.3">
      <c r="A175" s="19" t="s">
        <v>423</v>
      </c>
      <c r="B175" s="41">
        <v>0.1246</v>
      </c>
    </row>
    <row r="176" spans="1:7" ht="15.75" thickBot="1" x14ac:dyDescent="0.3">
      <c r="A176" s="19" t="s">
        <v>418</v>
      </c>
      <c r="B176" s="40">
        <f>1-B175</f>
        <v>0.87539999999999996</v>
      </c>
    </row>
    <row r="178" spans="1:5" x14ac:dyDescent="0.25">
      <c r="A178" s="660" t="s">
        <v>176</v>
      </c>
      <c r="B178" s="660"/>
      <c r="C178" s="660"/>
      <c r="D178" s="660"/>
      <c r="E178" s="660"/>
    </row>
    <row r="179" spans="1:5" x14ac:dyDescent="0.25">
      <c r="A179" s="21" t="s">
        <v>420</v>
      </c>
      <c r="B179" s="6">
        <v>197000</v>
      </c>
    </row>
    <row r="180" spans="1:5" ht="15.75" thickBot="1" x14ac:dyDescent="0.3">
      <c r="A180" s="6" t="s">
        <v>421</v>
      </c>
      <c r="B180" s="6">
        <v>175000</v>
      </c>
    </row>
    <row r="181" spans="1:5" ht="15.75" thickBot="1" x14ac:dyDescent="0.3">
      <c r="A181" s="6" t="s">
        <v>177</v>
      </c>
      <c r="B181" s="15">
        <f>B179/B180</f>
        <v>1.1257142857142857</v>
      </c>
    </row>
    <row r="183" spans="1:5" x14ac:dyDescent="0.25">
      <c r="A183" s="660" t="s">
        <v>178</v>
      </c>
      <c r="B183" s="660"/>
      <c r="C183" s="660"/>
      <c r="D183" s="660"/>
      <c r="E183" s="660"/>
    </row>
    <row r="184" spans="1:5" x14ac:dyDescent="0.25">
      <c r="A184" s="19" t="s">
        <v>2279</v>
      </c>
      <c r="B184" s="168">
        <v>1.2E-2</v>
      </c>
    </row>
    <row r="185" spans="1:5" x14ac:dyDescent="0.25">
      <c r="A185" s="19" t="s">
        <v>2280</v>
      </c>
      <c r="B185" s="168">
        <v>2.4E-2</v>
      </c>
    </row>
    <row r="186" spans="1:5" x14ac:dyDescent="0.25">
      <c r="A186" s="19" t="s">
        <v>2281</v>
      </c>
      <c r="B186" s="6">
        <f>2050-2018+1</f>
        <v>33</v>
      </c>
    </row>
    <row r="187" spans="1:5" x14ac:dyDescent="0.25">
      <c r="A187" s="19" t="s">
        <v>2282</v>
      </c>
      <c r="B187" s="11">
        <f>(1-B184)^B186</f>
        <v>0.67139665221009714</v>
      </c>
    </row>
    <row r="188" spans="1:5" ht="15.75" thickBot="1" x14ac:dyDescent="0.3">
      <c r="A188" s="19" t="s">
        <v>2283</v>
      </c>
      <c r="B188" s="11">
        <f>(1-B185)^B186</f>
        <v>0.44858421050781644</v>
      </c>
    </row>
    <row r="189" spans="1:5" ht="15.75" thickBot="1" x14ac:dyDescent="0.3">
      <c r="A189" s="19" t="s">
        <v>2284</v>
      </c>
      <c r="B189" s="15">
        <f>(B187-B188)/B187</f>
        <v>0.33186409400289502</v>
      </c>
    </row>
    <row r="191" spans="1:5" x14ac:dyDescent="0.25">
      <c r="A191" s="660" t="s">
        <v>190</v>
      </c>
      <c r="B191" s="660"/>
      <c r="C191" s="660"/>
      <c r="D191" s="660"/>
      <c r="E191" s="660"/>
    </row>
    <row r="192" spans="1:5" x14ac:dyDescent="0.25">
      <c r="A192" s="17" t="s">
        <v>182</v>
      </c>
      <c r="B192" s="17" t="s">
        <v>183</v>
      </c>
      <c r="C192" s="17"/>
    </row>
    <row r="193" spans="1:9" x14ac:dyDescent="0.25">
      <c r="A193" s="6" t="s">
        <v>184</v>
      </c>
      <c r="B193" s="18">
        <v>15277777.777777778</v>
      </c>
      <c r="C193" s="6" t="s">
        <v>185</v>
      </c>
    </row>
    <row r="194" spans="1:9" x14ac:dyDescent="0.25">
      <c r="A194" s="6" t="s">
        <v>186</v>
      </c>
      <c r="B194" s="18">
        <f>3.4*10^6</f>
        <v>3400000</v>
      </c>
      <c r="C194" s="44"/>
    </row>
    <row r="195" spans="1:9" x14ac:dyDescent="0.25">
      <c r="A195" s="6" t="s">
        <v>187</v>
      </c>
      <c r="B195" s="6">
        <v>2</v>
      </c>
    </row>
    <row r="196" spans="1:9" ht="15.75" thickBot="1" x14ac:dyDescent="0.3">
      <c r="A196" s="6" t="s">
        <v>188</v>
      </c>
      <c r="B196" s="18">
        <f>B195*B194</f>
        <v>6800000</v>
      </c>
    </row>
    <row r="197" spans="1:9" ht="15.75" thickBot="1" x14ac:dyDescent="0.3">
      <c r="A197" s="6" t="s">
        <v>189</v>
      </c>
      <c r="B197" s="15">
        <f>B196/B193</f>
        <v>0.44509090909090909</v>
      </c>
    </row>
    <row r="199" spans="1:9" x14ac:dyDescent="0.25">
      <c r="A199" s="240" t="s">
        <v>3109</v>
      </c>
    </row>
    <row r="201" spans="1:9" x14ac:dyDescent="0.25">
      <c r="A201" s="242" t="s">
        <v>3130</v>
      </c>
      <c r="B201" s="656" t="s">
        <v>3113</v>
      </c>
      <c r="C201" s="656"/>
      <c r="D201" s="656"/>
      <c r="E201" s="656"/>
      <c r="F201" s="656"/>
      <c r="G201" s="656"/>
      <c r="H201" s="656"/>
      <c r="I201" s="656"/>
    </row>
    <row r="202" spans="1:9" x14ac:dyDescent="0.25">
      <c r="A202" s="166" t="s">
        <v>3114</v>
      </c>
      <c r="B202" s="166" t="s">
        <v>3115</v>
      </c>
      <c r="C202" s="166" t="s">
        <v>3116</v>
      </c>
      <c r="D202" s="166" t="s">
        <v>3117</v>
      </c>
      <c r="E202" s="166" t="s">
        <v>2388</v>
      </c>
      <c r="F202" s="166" t="s">
        <v>87</v>
      </c>
      <c r="G202" s="166" t="s">
        <v>3118</v>
      </c>
      <c r="H202" s="166" t="s">
        <v>3119</v>
      </c>
      <c r="I202" s="166" t="s">
        <v>3120</v>
      </c>
    </row>
    <row r="203" spans="1:9" x14ac:dyDescent="0.25">
      <c r="A203" s="166" t="s">
        <v>3121</v>
      </c>
      <c r="B203" s="173">
        <v>0</v>
      </c>
      <c r="C203" s="173">
        <v>6</v>
      </c>
      <c r="D203" s="173">
        <v>9</v>
      </c>
      <c r="E203" s="173">
        <v>25</v>
      </c>
      <c r="F203" s="173">
        <v>21</v>
      </c>
      <c r="G203" s="173">
        <v>215</v>
      </c>
      <c r="H203" s="173">
        <v>81</v>
      </c>
      <c r="I203" s="173">
        <v>134</v>
      </c>
    </row>
    <row r="204" spans="1:9" x14ac:dyDescent="0.25">
      <c r="A204" s="166" t="s">
        <v>3122</v>
      </c>
      <c r="B204" s="173">
        <v>4</v>
      </c>
      <c r="C204" s="173">
        <v>3</v>
      </c>
      <c r="D204" s="173">
        <v>15</v>
      </c>
      <c r="E204" s="173">
        <v>40</v>
      </c>
      <c r="F204" s="173">
        <v>43</v>
      </c>
      <c r="G204" s="173">
        <v>163</v>
      </c>
      <c r="H204" s="173">
        <v>56</v>
      </c>
      <c r="I204" s="173">
        <v>94</v>
      </c>
    </row>
    <row r="205" spans="1:9" ht="15.75" thickBot="1" x14ac:dyDescent="0.3">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173" t="s">
        <v>3124</v>
      </c>
      <c r="B206" s="15">
        <f>SUM(G205:H205)/SUM(G203:H203)</f>
        <v>-0.26013513513513514</v>
      </c>
    </row>
    <row r="207" spans="1:9" ht="15.75" thickBot="1" x14ac:dyDescent="0.3">
      <c r="A207" s="229" t="s">
        <v>3125</v>
      </c>
      <c r="B207" s="15">
        <f>I205/I203</f>
        <v>-0.29850746268656714</v>
      </c>
    </row>
    <row r="209" spans="1:9" x14ac:dyDescent="0.25">
      <c r="A209" s="242" t="s">
        <v>3131</v>
      </c>
      <c r="B209" s="656" t="s">
        <v>3113</v>
      </c>
      <c r="C209" s="656"/>
      <c r="D209" s="656"/>
      <c r="E209" s="656"/>
      <c r="F209" s="656"/>
      <c r="G209" s="656"/>
      <c r="H209" s="656"/>
      <c r="I209" s="656"/>
    </row>
    <row r="210" spans="1:9" x14ac:dyDescent="0.25">
      <c r="A210" s="166" t="s">
        <v>3114</v>
      </c>
      <c r="B210" s="166" t="s">
        <v>3115</v>
      </c>
      <c r="C210" s="166" t="s">
        <v>3116</v>
      </c>
      <c r="D210" s="166" t="s">
        <v>3117</v>
      </c>
      <c r="E210" s="166" t="s">
        <v>2388</v>
      </c>
      <c r="F210" s="166" t="s">
        <v>87</v>
      </c>
      <c r="G210" s="166" t="s">
        <v>3118</v>
      </c>
      <c r="H210" s="166" t="s">
        <v>3119</v>
      </c>
      <c r="I210" s="166" t="s">
        <v>3120</v>
      </c>
    </row>
    <row r="211" spans="1:9" x14ac:dyDescent="0.25">
      <c r="A211" s="166" t="s">
        <v>3121</v>
      </c>
      <c r="B211" s="173">
        <v>0</v>
      </c>
      <c r="C211" s="173">
        <v>17</v>
      </c>
      <c r="D211" s="173">
        <v>18</v>
      </c>
      <c r="E211" s="173">
        <v>22</v>
      </c>
      <c r="F211" s="173">
        <v>12</v>
      </c>
      <c r="G211" s="173">
        <v>73</v>
      </c>
      <c r="H211" s="173">
        <v>21</v>
      </c>
      <c r="I211" s="173">
        <v>21</v>
      </c>
    </row>
    <row r="212" spans="1:9" x14ac:dyDescent="0.25">
      <c r="A212" s="166" t="s">
        <v>3122</v>
      </c>
      <c r="B212" s="173">
        <v>0</v>
      </c>
      <c r="C212" s="173">
        <v>15</v>
      </c>
      <c r="D212" s="173">
        <v>22</v>
      </c>
      <c r="E212" s="173">
        <v>39</v>
      </c>
      <c r="F212" s="173">
        <v>23</v>
      </c>
      <c r="G212" s="173">
        <v>51</v>
      </c>
      <c r="H212" s="173">
        <v>17</v>
      </c>
      <c r="I212" s="173">
        <v>19</v>
      </c>
    </row>
    <row r="213" spans="1:9" ht="15.75" thickBot="1" x14ac:dyDescent="0.3">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173" t="s">
        <v>3124</v>
      </c>
      <c r="B214" s="15">
        <f>SUM(G213:H213)/SUM(G211:H211)</f>
        <v>-0.27659574468085107</v>
      </c>
    </row>
    <row r="215" spans="1:9" ht="15.75" thickBot="1" x14ac:dyDescent="0.3">
      <c r="A215" s="229" t="s">
        <v>3125</v>
      </c>
      <c r="B215" s="15">
        <f>I213/I211</f>
        <v>-9.5238095238095233E-2</v>
      </c>
    </row>
    <row r="217" spans="1:9" x14ac:dyDescent="0.25">
      <c r="A217" s="241" t="s">
        <v>3132</v>
      </c>
      <c r="B217" s="656" t="s">
        <v>3113</v>
      </c>
      <c r="C217" s="656"/>
      <c r="D217" s="656"/>
      <c r="E217" s="656"/>
    </row>
    <row r="218" spans="1:9" x14ac:dyDescent="0.25">
      <c r="A218" s="166" t="s">
        <v>3114</v>
      </c>
      <c r="B218" s="166" t="s">
        <v>3126</v>
      </c>
      <c r="C218" s="166" t="s">
        <v>3127</v>
      </c>
      <c r="D218" s="166" t="s">
        <v>3128</v>
      </c>
      <c r="E218" s="166" t="s">
        <v>87</v>
      </c>
    </row>
    <row r="219" spans="1:9" x14ac:dyDescent="0.25">
      <c r="A219" s="166" t="s">
        <v>3121</v>
      </c>
      <c r="B219" s="173">
        <v>112</v>
      </c>
      <c r="C219" s="173">
        <v>16</v>
      </c>
      <c r="D219" s="173">
        <v>9</v>
      </c>
      <c r="E219" s="173">
        <v>134</v>
      </c>
    </row>
    <row r="220" spans="1:9" x14ac:dyDescent="0.25">
      <c r="A220" s="166" t="s">
        <v>3122</v>
      </c>
      <c r="B220" s="173">
        <v>87</v>
      </c>
      <c r="C220" s="173">
        <v>17</v>
      </c>
      <c r="D220" s="173">
        <v>9</v>
      </c>
      <c r="E220" s="173">
        <v>151</v>
      </c>
    </row>
    <row r="221" spans="1:9" ht="15.75" thickBot="1" x14ac:dyDescent="0.3">
      <c r="A221" s="45" t="s">
        <v>3123</v>
      </c>
      <c r="B221" s="6">
        <f>B220-B219</f>
        <v>-25</v>
      </c>
      <c r="C221" s="6">
        <f t="shared" ref="C221:E221" si="9">C220-C219</f>
        <v>1</v>
      </c>
      <c r="D221" s="6">
        <f t="shared" si="9"/>
        <v>0</v>
      </c>
      <c r="E221" s="6">
        <f t="shared" si="9"/>
        <v>17</v>
      </c>
    </row>
    <row r="222" spans="1:9" ht="15.75" thickBot="1" x14ac:dyDescent="0.3">
      <c r="A222" s="229" t="s">
        <v>3129</v>
      </c>
      <c r="B222" s="15">
        <f>B221/B219</f>
        <v>-0.22321428571428573</v>
      </c>
    </row>
    <row r="226" spans="1:9" x14ac:dyDescent="0.25">
      <c r="A226" s="173"/>
      <c r="B226" s="173"/>
      <c r="C226" s="173"/>
      <c r="D226" s="173"/>
      <c r="E226" s="173"/>
      <c r="F226" s="173"/>
      <c r="G226" s="173"/>
      <c r="H226" s="173"/>
      <c r="I226" s="173"/>
    </row>
    <row r="227" spans="1:9" x14ac:dyDescent="0.2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2022-06-10T20:07:29Z</dcterms:modified>
</cp:coreProperties>
</file>