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alifornia\Models\eps-california\InputData\elec\BRPSPTY\"/>
    </mc:Choice>
  </mc:AlternateContent>
  <xr:revisionPtr revIDLastSave="0" documentId="13_ncr:1_{EFBC4BB9-B93C-4AD2-89B0-0BA563DAFE1A}" xr6:coauthVersionLast="47" xr6:coauthVersionMax="47" xr10:uidLastSave="{00000000-0000-0000-0000-000000000000}"/>
  <bookViews>
    <workbookView xWindow="28680" yWindow="-120" windowWidth="29040" windowHeight="17640" activeTab="8" xr2:uid="{00000000-000D-0000-FFFF-FFFF00000000}"/>
  </bookViews>
  <sheets>
    <sheet name="About" sheetId="1" r:id="rId1"/>
    <sheet name="RPS by State" sheetId="2" r:id="rId2"/>
    <sheet name="Webapp Output" sheetId="3" state="hidden" r:id="rId3"/>
    <sheet name="EIA 2019 ESRAP Table 10" sheetId="4" state="hidden" r:id="rId4"/>
    <sheet name="Generation by State" sheetId="5" state="hidden" r:id="rId5"/>
    <sheet name="BAU Electricity Generation" sheetId="6" state="hidden" r:id="rId6"/>
    <sheet name="Extra State Data" sheetId="7" state="hidden" r:id="rId7"/>
    <sheet name="CA-specific" sheetId="9" r:id="rId8"/>
    <sheet name="BRPSPTY" sheetId="8" r:id="rId9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C24" i="9"/>
  <c r="B2" i="8" s="1"/>
  <c r="AE24" i="9"/>
  <c r="AF24" i="9"/>
  <c r="AG24" i="9" s="1"/>
  <c r="AH24" i="9" s="1"/>
  <c r="AD24" i="9"/>
  <c r="AC24" i="9"/>
  <c r="Z24" i="9"/>
  <c r="AA24" i="9"/>
  <c r="AB24" i="9" s="1"/>
  <c r="Y24" i="9"/>
  <c r="X24" i="9"/>
  <c r="U24" i="9"/>
  <c r="V24" i="9" s="1"/>
  <c r="W24" i="9" s="1"/>
  <c r="T24" i="9"/>
  <c r="S24" i="9"/>
  <c r="P24" i="9"/>
  <c r="Q24" i="9" s="1"/>
  <c r="R24" i="9" s="1"/>
  <c r="O24" i="9"/>
  <c r="N24" i="9"/>
  <c r="M24" i="9"/>
  <c r="L24" i="9"/>
  <c r="K24" i="9"/>
  <c r="J24" i="9"/>
  <c r="I24" i="9"/>
  <c r="F24" i="9"/>
  <c r="G24" i="9" s="1"/>
  <c r="E24" i="9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<sst xmlns="http://schemas.openxmlformats.org/spreadsheetml/2006/main" count="10808" uniqueCount="3392">
  <si>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</si>
  <si>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</si>
  <si>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</si>
  <si>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</si>
  <si>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</si>
  <si>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</si>
  <si>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</si>
  <si>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</si>
  <si>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</si>
  <si>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</si>
  <si>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</si>
  <si>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</si>
  <si>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</si>
  <si>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</si>
  <si>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</si>
  <si>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</si>
  <si>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</si>
  <si>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</si>
  <si>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</si>
  <si>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</si>
  <si>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</si>
  <si>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</si>
  <si>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</si>
  <si>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</si>
  <si>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</si>
  <si>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</si>
  <si>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</si>
  <si>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</si>
  <si>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</si>
  <si>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</si>
  <si>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</si>
  <si>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</si>
  <si>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</si>
  <si>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</si>
  <si>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</si>
  <si>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</si>
  <si>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</si>
  <si>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</si>
  <si>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</si>
  <si>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</si>
  <si>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</si>
  <si>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</si>
  <si>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</si>
  <si>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</si>
  <si>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</si>
  <si>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</si>
  <si>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</si>
  <si>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</si>
  <si>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</si>
  <si>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</si>
  <si>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</si>
  <si>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</si>
  <si>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</si>
  <si>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</si>
  <si>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</si>
  <si>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</si>
  <si>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</si>
  <si>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</si>
  <si>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</si>
  <si>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</si>
  <si>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</si>
  <si>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</si>
  <si>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</si>
  <si>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</si>
  <si>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</si>
  <si>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</si>
  <si>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</si>
  <si>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</si>
  <si>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</si>
  <si>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</si>
  <si>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</si>
  <si>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</si>
  <si>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</si>
  <si>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</si>
  <si>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</si>
  <si>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</si>
  <si>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</si>
  <si>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</si>
  <si>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</si>
  <si>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</si>
  <si>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</si>
  <si>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</si>
  <si>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</si>
  <si>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</si>
  <si>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</si>
  <si>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</si>
  <si>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</si>
  <si>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</si>
  <si>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</si>
  <si>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</si>
  <si>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</si>
  <si>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</si>
  <si>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</si>
  <si>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</si>
  <si>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</si>
  <si>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</si>
  <si>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</si>
  <si>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</si>
  <si>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</si>
  <si>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</si>
  <si>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</si>
  <si>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</si>
  <si>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</si>
  <si>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</si>
  <si>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</si>
  <si>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</si>
  <si>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</si>
  <si>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</si>
  <si>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</si>
  <si>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</si>
  <si>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</si>
  <si>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</si>
  <si>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</si>
  <si>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</si>
  <si>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</si>
  <si>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</si>
  <si>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</si>
  <si>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</si>
  <si>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</si>
  <si>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</si>
  <si>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</si>
  <si>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</si>
  <si>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</si>
  <si>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</si>
  <si>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</si>
  <si>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</si>
  <si>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</si>
  <si>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</si>
  <si>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</si>
  <si>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</si>
  <si>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</si>
  <si>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</si>
  <si>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</si>
  <si>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</si>
  <si>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</si>
  <si>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</si>
  <si>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</si>
  <si>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</si>
  <si>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</si>
  <si>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</si>
  <si>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</si>
  <si>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</si>
  <si>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</si>
  <si>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</si>
  <si>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</si>
  <si>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</si>
  <si>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</si>
  <si>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</si>
  <si>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</si>
  <si>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</si>
  <si>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</si>
  <si>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</si>
  <si>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</si>
  <si>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</si>
  <si>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</si>
  <si>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</si>
  <si>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</si>
  <si>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</si>
  <si>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</si>
  <si>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</si>
  <si>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</si>
  <si>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</si>
  <si>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</si>
  <si>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</si>
  <si>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</si>
  <si>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</si>
  <si>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</si>
  <si>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</si>
  <si>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</si>
  <si>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</si>
  <si>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</si>
  <si>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</si>
  <si>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</si>
  <si>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</si>
  <si>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</si>
  <si>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</si>
  <si>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</si>
  <si>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</si>
  <si>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</si>
  <si>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</si>
  <si>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</si>
  <si>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</si>
  <si>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</si>
  <si>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</si>
  <si>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</si>
  <si>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</si>
  <si>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</si>
  <si>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</si>
  <si>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</si>
  <si>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</si>
  <si>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</si>
  <si>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</si>
  <si>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</si>
  <si>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</si>
  <si>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</si>
  <si>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</si>
  <si>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</si>
  <si>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</si>
  <si>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</si>
  <si>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</si>
  <si>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</si>
  <si>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</si>
  <si>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</si>
  <si>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</si>
  <si>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</si>
  <si>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</si>
  <si>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</si>
  <si>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</si>
  <si>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</si>
  <si>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</si>
  <si>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</si>
  <si>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</si>
  <si>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</si>
  <si>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</si>
  <si>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</si>
  <si>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</si>
  <si>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</si>
  <si>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</si>
  <si>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</si>
  <si>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</si>
  <si>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</si>
  <si>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</si>
  <si>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</si>
  <si>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</si>
  <si>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</si>
  <si>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</si>
  <si>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</si>
  <si>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</si>
  <si>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</si>
  <si>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</si>
  <si>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</si>
  <si>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</si>
  <si>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</si>
  <si>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</si>
  <si>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</si>
  <si>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</si>
  <si>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</si>
  <si>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</si>
  <si>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</si>
  <si>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</si>
  <si>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</si>
  <si>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</si>
  <si>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</si>
  <si>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</si>
  <si>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</si>
  <si>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</si>
  <si>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</si>
  <si>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</si>
  <si>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</si>
  <si>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</si>
  <si>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</si>
  <si>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</si>
  <si>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</si>
  <si>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</si>
  <si>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</si>
  <si>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</si>
  <si>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</si>
  <si>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</si>
  <si>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</si>
  <si>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</si>
  <si>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</si>
  <si>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</si>
  <si>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</si>
  <si>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</si>
  <si>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</si>
  <si>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</si>
  <si>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</si>
  <si>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</si>
  <si>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</si>
  <si>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</si>
  <si>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</si>
  <si>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</si>
  <si>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</si>
  <si>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</si>
  <si>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</si>
  <si>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</si>
  <si>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</si>
  <si>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</si>
  <si>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</si>
  <si>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</si>
  <si>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</si>
  <si>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</si>
  <si>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</si>
  <si>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</si>
  <si>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</si>
  <si>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</si>
  <si>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</si>
  <si>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</si>
  <si>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</si>
  <si>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</si>
  <si>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</si>
  <si>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</si>
  <si>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</si>
  <si>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</si>
  <si>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</si>
  <si>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</si>
  <si>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</si>
  <si>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</si>
  <si>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</si>
  <si>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</si>
  <si>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</si>
  <si>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</si>
  <si>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</si>
  <si>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</si>
  <si>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</si>
  <si>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</si>
  <si>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</si>
  <si>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</si>
  <si>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</si>
  <si>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</si>
  <si>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</si>
  <si>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</si>
  <si>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</si>
  <si>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</si>
  <si>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</si>
  <si>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</si>
  <si>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</si>
  <si>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</si>
  <si>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</si>
  <si>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</si>
  <si>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</si>
  <si>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</si>
  <si>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</si>
  <si>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</si>
  <si>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</si>
  <si>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</si>
  <si>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</si>
  <si>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</si>
  <si>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</si>
  <si>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</si>
  <si>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</si>
  <si>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</si>
  <si>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</si>
  <si>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</si>
  <si>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</si>
  <si>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</si>
  <si>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</si>
  <si>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</si>
  <si>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</si>
  <si>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</si>
  <si>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</si>
  <si>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</si>
  <si>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</si>
  <si>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</si>
  <si>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</si>
  <si>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</si>
  <si>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</si>
  <si>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</si>
  <si>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</si>
  <si>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</si>
  <si>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</si>
  <si>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</si>
  <si>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</si>
  <si>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</si>
  <si>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</si>
  <si>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</si>
  <si>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</si>
  <si>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</si>
  <si>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</si>
  <si>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</si>
  <si>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</si>
  <si>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</si>
  <si>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</si>
  <si>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</si>
  <si>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</si>
  <si>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</si>
  <si>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</si>
  <si>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</si>
  <si>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</si>
  <si>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</si>
  <si>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</si>
  <si>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</si>
  <si>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</si>
  <si>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</si>
  <si>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</si>
  <si>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</si>
  <si>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</si>
  <si>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</si>
  <si>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</si>
  <si>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</si>
  <si>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</si>
  <si>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</si>
  <si>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</si>
  <si>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</si>
  <si>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</si>
  <si>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</si>
  <si>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</si>
  <si>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</si>
  <si>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</si>
  <si>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</si>
  <si>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</si>
  <si>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</si>
  <si>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</si>
  <si>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</si>
  <si>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</si>
  <si>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</si>
  <si>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</si>
  <si>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</si>
  <si>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</si>
  <si>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</si>
  <si>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</si>
  <si>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</si>
  <si>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</si>
  <si>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</si>
  <si>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</si>
  <si>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</si>
  <si>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</si>
  <si>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</si>
  <si>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</si>
  <si>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</si>
  <si>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</si>
  <si>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</si>
  <si>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</si>
  <si>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</si>
  <si>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</si>
  <si>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</si>
  <si>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</si>
  <si>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</si>
  <si>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</si>
  <si>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</si>
  <si>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</si>
  <si>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</si>
  <si>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</si>
  <si>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</si>
  <si>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</si>
  <si>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</si>
  <si>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</si>
  <si>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</si>
  <si>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</si>
  <si>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</si>
  <si>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</si>
  <si>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</si>
  <si>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</si>
  <si>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</si>
  <si>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</si>
  <si>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</si>
  <si>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</si>
  <si>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</si>
  <si>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</si>
  <si>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</si>
  <si>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</si>
  <si>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</si>
  <si>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</si>
  <si>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</si>
  <si>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</si>
  <si>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</si>
  <si>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</si>
  <si>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</si>
  <si>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</si>
  <si>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</si>
  <si>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</si>
  <si>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</si>
  <si>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</si>
  <si>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</si>
  <si>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</si>
  <si>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</si>
  <si>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</si>
  <si>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</si>
  <si>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</si>
  <si>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</si>
  <si>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</si>
  <si>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</si>
  <si>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</si>
  <si>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</si>
  <si>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</si>
  <si>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</si>
  <si>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</si>
  <si>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</si>
  <si>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</si>
  <si>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</si>
  <si>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</si>
  <si>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</si>
  <si>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</si>
  <si>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</si>
  <si>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</si>
  <si>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</si>
  <si>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</si>
  <si>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</si>
  <si>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</si>
  <si>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</si>
  <si>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</si>
  <si>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</si>
  <si>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</si>
  <si>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</si>
  <si>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</si>
  <si>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</si>
  <si>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</si>
  <si>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</si>
  <si>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</si>
  <si>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</si>
  <si>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</si>
  <si>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</si>
  <si>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</si>
  <si>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</si>
  <si>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</si>
  <si>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</si>
  <si>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</si>
  <si>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</si>
  <si>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</si>
  <si>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</si>
  <si>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</si>
  <si>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</si>
  <si>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</si>
  <si>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</si>
  <si>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</si>
  <si>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</si>
  <si>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</si>
  <si>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</si>
  <si>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</si>
  <si>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</si>
  <si>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</si>
  <si>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</si>
  <si>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</si>
  <si>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</si>
  <si>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</si>
  <si>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</si>
  <si>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</si>
  <si>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</si>
  <si>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</si>
  <si>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</si>
  <si>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</si>
  <si>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</si>
  <si>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</si>
  <si>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</si>
  <si>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</si>
  <si>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</si>
  <si>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</si>
  <si>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</si>
  <si>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</si>
  <si>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</si>
  <si>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</si>
  <si>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</si>
  <si>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</si>
  <si>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</si>
  <si>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</si>
  <si>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</si>
  <si>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</si>
  <si>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</si>
  <si>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</si>
  <si>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</si>
  <si>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</si>
  <si>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</si>
  <si>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</si>
  <si>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</si>
  <si>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</si>
  <si>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</si>
  <si>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</si>
  <si>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</si>
  <si>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</si>
  <si>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</si>
  <si>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</si>
  <si>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</si>
  <si>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</si>
  <si>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</si>
  <si>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</si>
  <si>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</si>
  <si>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</si>
  <si>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</si>
  <si>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</si>
  <si>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</si>
  <si>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</si>
  <si>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</si>
  <si>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</si>
  <si>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</si>
  <si>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</si>
  <si>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</si>
  <si>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</si>
  <si>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</si>
  <si>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</si>
  <si>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</si>
  <si>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</si>
  <si>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</si>
  <si>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</si>
  <si>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</si>
  <si>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</si>
  <si>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</si>
  <si>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</si>
  <si>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</si>
  <si>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</si>
  <si>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</si>
  <si>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</si>
  <si>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</si>
  <si>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</si>
  <si>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</si>
  <si>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</si>
  <si>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</si>
  <si>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</si>
  <si>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</si>
  <si>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</si>
  <si>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</si>
  <si>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</si>
  <si>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</si>
  <si>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</si>
  <si>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</si>
  <si>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</si>
  <si>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</si>
  <si>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</si>
  <si>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</si>
  <si>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</si>
  <si>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</si>
  <si>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</si>
  <si>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</si>
  <si>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</si>
  <si>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</si>
  <si>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</si>
  <si>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</si>
  <si>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</si>
  <si>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</si>
  <si>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</si>
  <si>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</si>
  <si>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</si>
  <si>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</si>
  <si>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</si>
  <si>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</si>
  <si>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</si>
  <si>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</si>
  <si>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</si>
  <si>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</si>
  <si>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</si>
  <si>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</si>
  <si>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</si>
  <si>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</si>
  <si>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</si>
  <si>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</si>
  <si>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</si>
  <si>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</si>
  <si>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</si>
  <si>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</si>
  <si>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</si>
  <si>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</si>
  <si>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</si>
  <si>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</si>
  <si>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</si>
  <si>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</si>
  <si>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</si>
  <si>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</si>
  <si>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</si>
  <si>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</si>
  <si>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</si>
  <si>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</si>
  <si>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</si>
  <si>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</si>
  <si>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</si>
  <si>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</si>
  <si>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</si>
  <si>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</si>
  <si>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</si>
  <si>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</si>
  <si>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</si>
  <si>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</si>
  <si>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</si>
  <si>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</si>
  <si>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</si>
  <si>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</si>
  <si>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</si>
  <si>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</si>
  <si>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</si>
  <si>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</si>
  <si>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</si>
  <si>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</si>
  <si>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</si>
  <si>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</si>
  <si>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</si>
  <si>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</si>
  <si>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</si>
  <si>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</si>
  <si>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</si>
  <si>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</si>
  <si>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</si>
  <si>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</si>
  <si>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</si>
  <si>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</si>
  <si>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</si>
  <si>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</si>
  <si>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</si>
  <si>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</si>
  <si>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</si>
  <si>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</si>
  <si>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</si>
  <si>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</si>
  <si>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</si>
  <si>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</si>
  <si>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</si>
  <si>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</si>
  <si>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</si>
  <si>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</si>
  <si>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</si>
  <si>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</si>
  <si>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</si>
  <si>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</si>
  <si>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</si>
  <si>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</si>
  <si>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</si>
  <si>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</si>
  <si>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</si>
  <si>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</si>
  <si>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</si>
  <si>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</si>
  <si>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</si>
  <si>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</si>
  <si>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</si>
  <si>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</si>
  <si>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</si>
  <si>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</si>
  <si>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</si>
  <si>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</si>
  <si>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</si>
  <si>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</si>
  <si>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</si>
  <si>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</si>
  <si>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</si>
  <si>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</si>
  <si>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</si>
  <si>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</si>
  <si>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</si>
  <si>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</si>
  <si>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</si>
  <si>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</si>
  <si>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</si>
  <si>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</si>
  <si>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</si>
  <si>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</si>
  <si>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</si>
  <si>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</si>
  <si>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</si>
  <si>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</si>
  <si>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</si>
  <si>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</si>
  <si>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</si>
  <si>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</si>
  <si>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</si>
  <si>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</si>
  <si>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</si>
  <si>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</si>
  <si>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</si>
  <si>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</si>
  <si>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</si>
  <si>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</si>
  <si>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</si>
  <si>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</si>
  <si>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</si>
  <si>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</si>
  <si>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</si>
  <si>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</si>
  <si>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</si>
  <si>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</si>
  <si>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</si>
  <si>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</si>
  <si>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</si>
  <si>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</si>
  <si>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</si>
  <si>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</si>
  <si>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</si>
  <si>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</si>
  <si>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</si>
  <si>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</si>
  <si>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</si>
  <si>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</si>
  <si>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</si>
  <si>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</si>
  <si>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</si>
  <si>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</si>
  <si>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</si>
  <si>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</si>
  <si>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</si>
  <si>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</si>
  <si>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</si>
  <si>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</si>
  <si>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</si>
  <si>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</si>
  <si>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</si>
  <si>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</si>
  <si>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</si>
  <si>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</si>
  <si>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</si>
  <si>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</si>
  <si>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</si>
  <si>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</si>
  <si>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</si>
  <si>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</si>
  <si>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</si>
  <si>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</si>
  <si>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</si>
  <si>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</si>
  <si>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</si>
  <si>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</si>
  <si>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</si>
  <si>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</si>
  <si>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</si>
  <si>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</si>
  <si>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</si>
  <si>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</si>
  <si>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</si>
  <si>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</si>
  <si>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</si>
  <si>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</si>
  <si>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</si>
  <si>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</si>
  <si>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</si>
  <si>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</si>
  <si>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</si>
  <si>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</si>
  <si>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</si>
  <si>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</si>
  <si>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</si>
  <si>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</si>
  <si>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</si>
  <si>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</si>
  <si>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</si>
  <si>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</si>
  <si>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</si>
  <si>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</si>
  <si>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</si>
  <si>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</si>
  <si>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</si>
  <si>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</si>
  <si>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</si>
  <si>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</si>
  <si>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</si>
  <si>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</si>
  <si>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</si>
  <si>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</si>
  <si>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</si>
  <si>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</si>
  <si>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</si>
  <si>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</si>
  <si>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</si>
  <si>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</si>
  <si>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</si>
  <si>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</si>
  <si>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</si>
  <si>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</si>
  <si>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</si>
  <si>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</si>
  <si>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</si>
  <si>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</si>
  <si>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</si>
  <si>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</si>
  <si>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</si>
  <si>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</si>
  <si>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</si>
  <si>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</si>
  <si>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</si>
  <si>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</si>
  <si>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</si>
  <si>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</si>
  <si>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</si>
  <si>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</si>
  <si>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</si>
  <si>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</si>
  <si>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</si>
  <si>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</si>
  <si>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</si>
  <si>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</si>
  <si>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</si>
  <si>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</si>
  <si>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</si>
  <si>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</si>
  <si>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</si>
  <si>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</si>
  <si>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</si>
  <si>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</si>
  <si>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</si>
  <si>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</si>
  <si>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</si>
  <si>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</si>
  <si>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</si>
  <si>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</si>
  <si>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</si>
  <si>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</si>
  <si>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</si>
  <si>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</si>
  <si>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</si>
  <si>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</si>
  <si>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</si>
  <si>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</si>
  <si>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</si>
  <si>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</si>
  <si>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</si>
  <si>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</si>
  <si>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</si>
  <si>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</si>
  <si>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</si>
  <si>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</si>
  <si>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</si>
  <si>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</si>
  <si>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</si>
  <si>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</si>
  <si>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</si>
  <si>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</si>
  <si>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</si>
  <si>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</si>
  <si>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</si>
  <si>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</si>
  <si>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</si>
  <si>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</si>
  <si>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</si>
  <si>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</si>
  <si>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</si>
  <si>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</si>
  <si>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</si>
  <si>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</si>
  <si>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</si>
  <si>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</si>
  <si>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</si>
  <si>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</si>
  <si>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</si>
  <si>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</si>
  <si>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</si>
  <si>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</si>
  <si>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</si>
  <si>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</si>
  <si>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</si>
  <si>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</si>
  <si>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</si>
  <si>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</si>
  <si>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</si>
  <si>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</si>
  <si>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</si>
  <si>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</si>
  <si>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</si>
  <si>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</si>
  <si>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</si>
  <si>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</si>
  <si>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</si>
  <si>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</si>
  <si>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</si>
  <si>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</si>
  <si>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</si>
  <si>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</si>
  <si>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</si>
  <si>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</si>
  <si>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</si>
  <si>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</si>
  <si>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</si>
  <si>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</si>
  <si>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</si>
  <si>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</si>
  <si>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</si>
  <si>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</si>
  <si>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</si>
  <si>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</si>
  <si>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</si>
  <si>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</si>
  <si>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</si>
  <si>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</si>
  <si>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</si>
  <si>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</si>
  <si>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</si>
  <si>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</si>
  <si>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</si>
  <si>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</si>
  <si>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</si>
  <si>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</si>
  <si>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</si>
  <si>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</si>
  <si>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</si>
  <si>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</si>
  <si>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</si>
  <si>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</si>
  <si>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</si>
  <si>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</si>
  <si>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</si>
  <si>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</si>
  <si>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</si>
  <si>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</si>
  <si>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</si>
  <si>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</si>
  <si>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</si>
  <si>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</si>
  <si>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</si>
  <si>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</si>
  <si>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</si>
  <si>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</si>
  <si>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</si>
  <si>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</si>
  <si>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</si>
  <si>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</si>
  <si>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</si>
  <si>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</si>
  <si>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</si>
  <si>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</si>
  <si>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</si>
  <si>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</si>
  <si>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</si>
  <si>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</si>
  <si>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</si>
  <si>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</si>
  <si>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</si>
  <si>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</si>
  <si>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</si>
  <si>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</si>
  <si>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</si>
  <si>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</si>
  <si>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</si>
  <si>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</si>
  <si>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</si>
  <si>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</si>
  <si>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</si>
  <si>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</si>
  <si>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</si>
  <si>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</si>
  <si>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</si>
  <si>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</si>
  <si>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</si>
  <si>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</si>
  <si>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</si>
  <si>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</si>
  <si>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</si>
  <si>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</si>
  <si>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</si>
  <si>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</si>
  <si>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</si>
  <si>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</si>
  <si>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</si>
  <si>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</si>
  <si>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</si>
  <si>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</si>
  <si>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</si>
  <si>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</si>
  <si>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</si>
  <si>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</si>
  <si>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</si>
  <si>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</si>
  <si>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</si>
  <si>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</si>
  <si>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</si>
  <si>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</si>
  <si>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</si>
  <si>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</si>
  <si>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</si>
  <si>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</si>
  <si>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</si>
  <si>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</si>
  <si>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</si>
  <si>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</si>
  <si>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</si>
  <si>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</si>
  <si>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</si>
  <si>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</si>
  <si>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</si>
  <si>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</si>
  <si>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</si>
  <si>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</si>
  <si>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</si>
  <si>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</si>
  <si>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</si>
  <si>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</si>
  <si>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</si>
  <si>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</si>
  <si>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</si>
  <si>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</si>
  <si>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</si>
  <si>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</si>
  <si>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</si>
  <si>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</si>
  <si>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</si>
  <si>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</si>
  <si>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</si>
  <si>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</si>
  <si>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</si>
  <si>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</si>
  <si>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</si>
  <si>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</si>
  <si>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</si>
  <si>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</si>
  <si>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</si>
  <si>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</si>
  <si>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</si>
  <si>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</si>
  <si>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</si>
  <si>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</si>
  <si>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</si>
  <si>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</si>
  <si>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</si>
  <si>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</si>
  <si>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</si>
  <si>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</si>
  <si>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</si>
  <si>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</si>
  <si>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</si>
  <si>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</si>
  <si>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</si>
  <si>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</si>
  <si>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</si>
  <si>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</si>
  <si>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</si>
  <si>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</si>
  <si>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</si>
  <si>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</si>
  <si>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</si>
  <si>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</si>
  <si>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</si>
  <si>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</si>
  <si>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</si>
  <si>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</si>
  <si>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</si>
  <si>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</si>
  <si>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</si>
  <si>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</si>
  <si>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</si>
  <si>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</si>
  <si>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</si>
  <si>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</si>
  <si>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</si>
  <si>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</si>
  <si>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</si>
  <si>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</si>
  <si>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</si>
  <si>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</si>
  <si>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</si>
  <si>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</si>
  <si>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</si>
  <si>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</si>
  <si>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</si>
  <si>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</si>
  <si>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</si>
  <si>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</si>
  <si>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</si>
  <si>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</si>
  <si>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</si>
  <si>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</si>
  <si>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</si>
  <si>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</si>
  <si>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</si>
  <si>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</si>
  <si>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</si>
  <si>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</si>
  <si>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</si>
  <si>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</si>
  <si>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</si>
  <si>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</si>
  <si>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</si>
  <si>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</si>
  <si>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</si>
  <si>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</si>
  <si>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</si>
  <si>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</si>
  <si>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</si>
  <si>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</si>
  <si>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</si>
  <si>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</si>
  <si>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</si>
  <si>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</si>
  <si>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</si>
  <si>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</si>
  <si>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</si>
  <si>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</si>
  <si>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</si>
  <si>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</si>
  <si>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</si>
  <si>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</si>
  <si>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</si>
  <si>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</si>
  <si>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</si>
  <si>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</si>
  <si>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</si>
  <si>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</si>
  <si>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</si>
  <si>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</si>
  <si>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</si>
  <si>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</si>
  <si>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</si>
  <si>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</si>
  <si>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</si>
  <si>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</si>
  <si>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</si>
  <si>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</si>
  <si>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</si>
  <si>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</si>
  <si>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</si>
  <si>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</si>
  <si>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</si>
  <si>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</si>
  <si>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</si>
  <si>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</si>
  <si>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</si>
  <si>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</si>
  <si>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</si>
  <si>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</si>
  <si>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</si>
  <si>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</si>
  <si>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</si>
  <si>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</si>
  <si>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</si>
  <si>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</si>
  <si>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</si>
  <si>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</si>
  <si>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</si>
  <si>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</si>
  <si>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</si>
  <si>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</si>
  <si>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</si>
  <si>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</si>
  <si>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</si>
  <si>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</si>
  <si>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</si>
  <si>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</si>
  <si>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</si>
  <si>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</si>
  <si>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</si>
  <si>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</si>
  <si>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</si>
  <si>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</si>
  <si>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</si>
  <si>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</si>
  <si>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</si>
  <si>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</si>
  <si>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</si>
  <si>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</si>
  <si>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</si>
  <si>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</si>
  <si>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</si>
  <si>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</si>
  <si>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</si>
  <si>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</si>
  <si>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</si>
  <si>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</si>
  <si>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</si>
  <si>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</si>
  <si>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</si>
  <si>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</si>
  <si>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</si>
  <si>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</si>
  <si>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</si>
  <si>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</si>
  <si>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</si>
  <si>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</si>
  <si>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</si>
  <si>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</si>
  <si>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</si>
  <si>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</si>
  <si>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</si>
  <si>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</si>
  <si>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</si>
  <si>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</si>
  <si>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</si>
  <si>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</si>
  <si>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</si>
  <si>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</si>
  <si>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</si>
  <si>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</si>
  <si>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</si>
  <si>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</si>
  <si>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</si>
  <si>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</si>
  <si>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</si>
  <si>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</si>
  <si>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</si>
  <si>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</si>
  <si>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</si>
  <si>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</si>
  <si>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</si>
  <si>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</si>
  <si>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</si>
  <si>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</si>
  <si>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</si>
  <si>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</si>
  <si>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</si>
  <si>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</si>
  <si>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</si>
  <si>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</si>
  <si>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</si>
  <si>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</si>
  <si>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</si>
  <si>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</si>
  <si>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</si>
  <si>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</si>
  <si>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</si>
  <si>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</si>
  <si>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</si>
  <si>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</si>
  <si>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</si>
  <si>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</si>
  <si>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</si>
  <si>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</si>
  <si>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</si>
  <si>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</si>
  <si>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</si>
  <si>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</si>
  <si>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</si>
  <si>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</si>
  <si>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</si>
  <si>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</si>
  <si>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</si>
  <si>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</si>
  <si>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</si>
  <si>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</si>
  <si>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</si>
  <si>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</si>
  <si>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</si>
  <si>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</si>
  <si>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</si>
  <si>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</si>
  <si>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</si>
  <si>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</si>
  <si>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</si>
  <si>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</si>
  <si>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</si>
  <si>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</si>
  <si>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</si>
  <si>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</si>
  <si>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</si>
  <si>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</si>
  <si>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</si>
  <si>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</si>
  <si>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</si>
  <si>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</si>
  <si>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</si>
  <si>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</si>
  <si>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</si>
  <si>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</si>
  <si>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</si>
  <si>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</si>
  <si>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</si>
  <si>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</si>
  <si>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</si>
  <si>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</si>
  <si>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</si>
  <si>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</si>
  <si>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</si>
  <si>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</si>
  <si>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</si>
  <si>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</si>
  <si>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</si>
  <si>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</si>
  <si>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</si>
  <si>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</si>
  <si>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</si>
  <si>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</si>
  <si>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</si>
  <si>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</si>
  <si>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</si>
  <si>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</si>
  <si>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</si>
  <si>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</si>
  <si>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</si>
  <si>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</si>
  <si>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</si>
  <si>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</si>
  <si>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</si>
  <si>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</si>
  <si>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</si>
  <si>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</si>
  <si>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</si>
  <si>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</si>
  <si>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</si>
  <si>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</si>
  <si>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</si>
  <si>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</si>
  <si>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</si>
  <si>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</si>
  <si>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</si>
  <si>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</si>
  <si>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</si>
  <si>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</si>
  <si>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</si>
  <si>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</si>
  <si>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</si>
  <si>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</si>
  <si>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</si>
  <si>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</si>
  <si>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</si>
  <si>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</si>
  <si>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</si>
  <si>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</si>
  <si>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</si>
  <si>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</si>
  <si>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</si>
  <si>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</si>
  <si>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</si>
  <si>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</si>
  <si>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</si>
  <si>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</si>
  <si>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</si>
  <si>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</si>
  <si>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</si>
  <si>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</si>
  <si>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</si>
  <si>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</si>
  <si>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</si>
  <si>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</si>
  <si>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</si>
  <si>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</si>
  <si>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</si>
  <si>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</si>
  <si>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</si>
  <si>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</si>
  <si>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</si>
  <si>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</si>
  <si>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</si>
  <si>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</si>
  <si>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</si>
  <si>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</si>
  <si>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</si>
  <si>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</si>
  <si>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</si>
  <si>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</si>
  <si>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</si>
  <si>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</si>
  <si>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</si>
  <si>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</si>
  <si>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</si>
  <si>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</si>
  <si>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</si>
  <si>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</si>
  <si>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</si>
  <si>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</si>
  <si>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</si>
  <si>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</si>
  <si>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</si>
  <si>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</si>
  <si>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</si>
  <si>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</si>
  <si>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</si>
  <si>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</si>
  <si>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</si>
  <si>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</si>
  <si>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</si>
  <si>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</si>
  <si>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</si>
  <si>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</si>
  <si>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</si>
  <si>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</si>
  <si>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</si>
  <si>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</si>
  <si>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</si>
  <si>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</si>
  <si>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</si>
  <si>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</si>
  <si>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</si>
  <si>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</si>
  <si>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</si>
  <si>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</si>
  <si>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</si>
  <si>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</si>
  <si>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</si>
  <si>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</si>
  <si>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</si>
  <si>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</si>
  <si>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</si>
  <si>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</si>
  <si>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</si>
  <si>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</si>
  <si>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</si>
  <si>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</si>
  <si>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</si>
  <si>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</si>
  <si>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</si>
  <si>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</si>
  <si>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</si>
  <si>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</si>
  <si>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</si>
  <si>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</si>
  <si>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</si>
  <si>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</si>
  <si>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</si>
  <si>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</si>
  <si>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</si>
  <si>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</si>
  <si>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</si>
  <si>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</si>
  <si>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</si>
  <si>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</si>
  <si>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</si>
  <si>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</si>
  <si>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</si>
  <si>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</si>
  <si>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</si>
  <si>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</si>
  <si>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</si>
  <si>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</si>
  <si>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</si>
  <si>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</si>
  <si>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</si>
  <si>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</si>
  <si>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</si>
  <si>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</si>
  <si>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</si>
  <si>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</si>
  <si>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</si>
  <si>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</si>
  <si>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</si>
  <si>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</si>
  <si>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</si>
  <si>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</si>
  <si>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</si>
  <si>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</si>
  <si>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</si>
  <si>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</si>
  <si>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</si>
  <si>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</si>
  <si>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</si>
  <si>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</si>
  <si>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</si>
  <si>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</si>
  <si>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</si>
  <si>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</si>
  <si>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</si>
  <si>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</si>
  <si>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</si>
  <si>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</si>
  <si>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</si>
  <si>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</si>
  <si>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</si>
  <si>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</si>
  <si>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</si>
  <si>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</si>
  <si>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</si>
  <si>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</si>
  <si>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</si>
  <si>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</si>
  <si>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</si>
  <si>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</si>
  <si>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</si>
  <si>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</si>
  <si>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</si>
  <si>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</si>
  <si>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</si>
  <si>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</si>
  <si>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</si>
  <si>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</si>
  <si>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</si>
  <si>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</si>
  <si>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</si>
  <si>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</si>
  <si>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</si>
  <si>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</si>
  <si>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</si>
  <si>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</si>
  <si>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</si>
  <si>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</si>
  <si>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</si>
  <si>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</si>
  <si>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</si>
  <si>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</si>
  <si>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</si>
  <si>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</si>
  <si>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</si>
  <si>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</si>
  <si>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</si>
  <si>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</si>
  <si>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</si>
  <si>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</si>
  <si>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</si>
  <si>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</si>
  <si>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</si>
  <si>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</si>
  <si>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</si>
  <si>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</si>
  <si>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</si>
  <si>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</si>
  <si>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</si>
  <si>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</si>
  <si>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</si>
  <si>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</si>
  <si>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</si>
  <si>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</si>
  <si>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</si>
  <si>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</si>
  <si>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</si>
  <si>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</si>
  <si>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</si>
  <si>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</si>
  <si>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</si>
  <si>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</si>
  <si>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</si>
  <si>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</si>
  <si>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</si>
  <si>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</si>
  <si>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</si>
  <si>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</si>
  <si>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</si>
  <si>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</si>
  <si>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</si>
  <si>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</si>
  <si>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</si>
  <si>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</si>
  <si>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</si>
  <si>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</si>
  <si>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</si>
  <si>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</si>
  <si>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</si>
  <si>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</si>
  <si>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</si>
  <si>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</si>
  <si>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</si>
  <si>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</si>
  <si>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</si>
  <si>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</si>
  <si>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</si>
  <si>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</si>
  <si>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</si>
  <si>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</si>
  <si>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</si>
  <si>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</si>
  <si>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</si>
  <si>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</si>
  <si>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</si>
  <si>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</si>
  <si>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</si>
  <si>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</si>
  <si>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</si>
  <si>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</si>
  <si>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</si>
  <si>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</si>
  <si>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</si>
  <si>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</si>
  <si>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</si>
  <si>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</si>
  <si>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</si>
  <si>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</si>
  <si>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</si>
  <si>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</si>
  <si>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</si>
  <si>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</si>
  <si>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</si>
  <si>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</si>
  <si>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</si>
  <si>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</si>
  <si>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</si>
  <si>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</si>
  <si>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</si>
  <si>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</si>
  <si>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</si>
  <si>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</si>
  <si>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</si>
  <si>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</si>
  <si>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</si>
  <si>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</si>
  <si>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</si>
  <si>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</si>
  <si>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</si>
  <si>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</si>
  <si>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</si>
  <si>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</si>
  <si>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</si>
  <si>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</si>
  <si>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</si>
  <si>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</si>
  <si>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</si>
  <si>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</si>
  <si>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</si>
  <si>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</si>
  <si>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</si>
  <si>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</si>
  <si>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</si>
  <si>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</si>
  <si>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</si>
  <si>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</si>
  <si>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</si>
  <si>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</si>
  <si>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</si>
  <si>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</si>
  <si>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</si>
  <si>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</si>
  <si>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</si>
  <si>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</si>
  <si>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</si>
  <si>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</si>
  <si>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</si>
  <si>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</si>
  <si>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</si>
  <si>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</si>
  <si>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</si>
  <si>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</si>
  <si>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</si>
  <si>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</si>
  <si>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</si>
  <si>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</si>
  <si>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</si>
  <si>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</si>
  <si>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</si>
  <si>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</si>
  <si>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</si>
  <si>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</si>
  <si>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</si>
  <si>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</si>
  <si>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</si>
  <si>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</si>
  <si>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</si>
  <si>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</si>
  <si>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</si>
  <si>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</si>
  <si>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</si>
  <si>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</si>
  <si>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</si>
  <si>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</si>
  <si>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</si>
  <si>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</si>
  <si>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</si>
  <si>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</si>
  <si>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</si>
  <si>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</si>
  <si>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</si>
  <si>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</si>
  <si>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</si>
  <si>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</si>
  <si>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</si>
  <si>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</si>
  <si>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</si>
  <si>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</si>
  <si>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</si>
  <si>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</si>
  <si>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</si>
  <si>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</si>
  <si>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</si>
  <si>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</si>
  <si>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</si>
  <si>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</si>
  <si>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</si>
  <si>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</si>
  <si>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</si>
  <si>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</si>
  <si>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</si>
  <si>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</si>
  <si>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</si>
  <si>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</si>
  <si>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</si>
  <si>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</si>
  <si>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</si>
  <si>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</si>
  <si>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</si>
  <si>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</si>
  <si>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</si>
  <si>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</si>
  <si>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</si>
  <si>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</si>
  <si>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</si>
  <si>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</si>
  <si>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</si>
  <si>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</si>
  <si>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</si>
  <si>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</si>
  <si>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</si>
  <si>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</si>
  <si>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</si>
  <si>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</si>
  <si>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</si>
  <si>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</si>
  <si>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</si>
  <si>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</si>
  <si>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</si>
  <si>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</si>
  <si>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</si>
  <si>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</si>
  <si>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</si>
  <si>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</si>
  <si>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</si>
  <si>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</si>
  <si>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</si>
  <si>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</si>
  <si>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</si>
  <si>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</si>
  <si>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</si>
  <si>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</si>
  <si>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</si>
  <si>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</si>
  <si>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</si>
  <si>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</si>
  <si>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</si>
  <si>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</si>
  <si>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</si>
  <si>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</si>
  <si>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</si>
  <si>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</si>
  <si>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</si>
  <si>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</si>
  <si>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</si>
  <si>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</si>
  <si>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</si>
  <si>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</si>
  <si>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</si>
  <si>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</si>
  <si>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</si>
  <si>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</si>
  <si>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</si>
  <si>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</si>
  <si>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</si>
  <si>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</si>
  <si>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</si>
  <si>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</si>
  <si>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</si>
  <si>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</si>
  <si>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</si>
  <si>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</si>
  <si>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</si>
  <si>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</si>
  <si>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</si>
  <si>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</si>
  <si>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</si>
  <si>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</si>
  <si>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</si>
  <si>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</si>
  <si>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</si>
  <si>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</si>
  <si>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</si>
  <si>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</si>
  <si>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</si>
  <si>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</si>
  <si>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</si>
  <si>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</si>
  <si>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</si>
  <si>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</si>
  <si>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</si>
  <si>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</si>
  <si>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</si>
  <si>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</si>
  <si>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</si>
  <si>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</si>
  <si>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</si>
  <si>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</si>
  <si>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</si>
  <si>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</si>
  <si>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</si>
  <si>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</si>
  <si>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</si>
  <si>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</si>
  <si>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</si>
  <si>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</si>
  <si>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</si>
  <si>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</si>
  <si>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</si>
  <si>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</si>
  <si>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</si>
  <si>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</si>
  <si>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</si>
  <si>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</si>
  <si>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</si>
  <si>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</si>
  <si>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</si>
  <si>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</si>
  <si>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</si>
  <si>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</si>
  <si>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</si>
  <si>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</si>
  <si>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</si>
  <si>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</si>
  <si>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</si>
  <si>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</si>
  <si>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</si>
  <si>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</si>
  <si>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</si>
  <si>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</si>
  <si>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</si>
  <si>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</si>
  <si>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</si>
  <si>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</si>
  <si>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</si>
  <si>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</si>
  <si>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</si>
  <si>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</si>
  <si>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</si>
  <si>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</si>
  <si>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</si>
  <si>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</si>
  <si>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</si>
  <si>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</si>
  <si>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</si>
  <si>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</si>
  <si>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</si>
  <si>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</si>
  <si>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</si>
  <si>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</si>
  <si>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</si>
  <si>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</si>
  <si>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</si>
  <si>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</si>
  <si>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</si>
  <si>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</si>
  <si>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</si>
  <si>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</si>
  <si>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</si>
  <si>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</si>
  <si>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</si>
  <si>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</si>
  <si>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</si>
  <si>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</si>
  <si>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</si>
  <si>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</si>
  <si>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</si>
  <si>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</si>
  <si>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</si>
  <si>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</si>
  <si>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</si>
  <si>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</si>
  <si>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</si>
  <si>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</si>
  <si>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</si>
  <si>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</si>
  <si>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</si>
  <si>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</si>
  <si>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</si>
  <si>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</si>
  <si>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</si>
  <si>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</si>
  <si>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</si>
  <si>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</si>
  <si>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</si>
  <si>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</si>
  <si>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</si>
  <si>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</si>
  <si>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</si>
  <si>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</si>
  <si>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</si>
  <si>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</si>
  <si>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</si>
  <si>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</si>
  <si>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</si>
  <si>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</si>
  <si>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</si>
  <si>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</si>
  <si>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</si>
  <si>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</si>
  <si>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</si>
  <si>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</si>
  <si>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</si>
  <si>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</si>
  <si>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</si>
  <si>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</si>
  <si>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</si>
  <si>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</si>
  <si>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</si>
  <si>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</si>
  <si>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</si>
  <si>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</si>
  <si>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</si>
  <si>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</si>
  <si>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</si>
  <si>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</si>
  <si>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</si>
  <si>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</si>
  <si>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</si>
  <si>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</si>
  <si>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</si>
  <si>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</si>
  <si>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</si>
  <si>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</si>
  <si>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</si>
  <si>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</si>
  <si>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</si>
  <si>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</si>
  <si>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</si>
  <si>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</si>
  <si>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</si>
  <si>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</si>
  <si>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</si>
  <si>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</si>
  <si>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</si>
  <si>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</si>
  <si>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</si>
  <si>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</si>
  <si>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</si>
  <si>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</si>
  <si>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</si>
  <si>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</si>
  <si>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</si>
  <si>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</si>
  <si>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</si>
  <si>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</si>
  <si>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</si>
  <si>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</si>
  <si>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</si>
  <si>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</si>
  <si>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</si>
  <si>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</si>
  <si>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</si>
  <si>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</si>
  <si>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</si>
  <si>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</si>
  <si>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</si>
  <si>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</si>
  <si>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</si>
  <si>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</si>
  <si>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</si>
  <si>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</si>
  <si>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</si>
  <si>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</si>
  <si>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</si>
  <si>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</si>
  <si>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</si>
  <si>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</si>
  <si>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</si>
  <si>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</si>
  <si>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</si>
  <si>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</si>
  <si>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</si>
  <si>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</si>
  <si>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</si>
  <si>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</si>
  <si>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</si>
  <si>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</si>
  <si>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</si>
  <si>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</si>
  <si>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</si>
  <si>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</si>
  <si>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</si>
  <si>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</si>
  <si>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</si>
  <si>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</si>
  <si>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</si>
  <si>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</si>
  <si>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</si>
  <si>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</si>
  <si>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</si>
  <si>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</si>
  <si>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</si>
  <si>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</si>
  <si>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</si>
  <si>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</si>
  <si>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</si>
  <si>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</si>
  <si>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</si>
  <si>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</si>
  <si>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</si>
  <si>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</si>
  <si>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</si>
  <si>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</si>
  <si>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</si>
  <si>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</si>
  <si>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</si>
  <si>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</si>
  <si>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</si>
  <si>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</si>
  <si>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</si>
  <si>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</si>
  <si>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</si>
  <si>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</si>
  <si>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</si>
  <si>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</si>
  <si>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</si>
  <si>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</si>
  <si>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</si>
  <si>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</si>
  <si>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</si>
  <si>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</si>
  <si>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</si>
  <si>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</si>
  <si>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</si>
  <si>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</si>
  <si>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</si>
  <si>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</si>
  <si>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</si>
  <si>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</si>
  <si>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</si>
  <si>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</si>
  <si>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</si>
  <si>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</si>
  <si>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</si>
  <si>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</si>
  <si>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</si>
  <si>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</si>
  <si>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</si>
  <si>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</si>
  <si>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</si>
  <si>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</si>
  <si>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</si>
  <si>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</si>
  <si>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</si>
  <si>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</si>
  <si>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</si>
  <si>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</si>
  <si>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</si>
  <si>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</si>
  <si>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</si>
  <si>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</si>
  <si>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</si>
  <si>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</si>
  <si>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</si>
  <si>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</si>
  <si>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</si>
  <si>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</si>
  <si>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</si>
  <si>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</si>
  <si>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</si>
  <si>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</si>
  <si>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</si>
  <si>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</si>
  <si>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</si>
  <si>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</si>
  <si>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</si>
  <si>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</si>
  <si>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</si>
  <si>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</si>
  <si>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</si>
  <si>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</si>
  <si>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</si>
  <si>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</si>
  <si>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</si>
  <si>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</si>
  <si>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</si>
  <si>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</si>
  <si>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</si>
  <si>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</si>
  <si>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</si>
  <si>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</si>
  <si>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</si>
  <si>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</si>
  <si>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</si>
  <si>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</si>
  <si>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</si>
  <si>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</si>
  <si>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</si>
  <si>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</si>
  <si>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</si>
  <si>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</si>
  <si>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</si>
  <si>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</si>
  <si>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</si>
  <si>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</si>
  <si>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</si>
  <si>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</si>
  <si>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</si>
  <si>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</si>
  <si>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</si>
  <si>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</si>
  <si>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</si>
  <si>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</si>
  <si>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</si>
  <si>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</si>
  <si>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</si>
  <si>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</si>
  <si>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</si>
  <si>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</si>
  <si>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</si>
  <si>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</si>
  <si>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</si>
  <si>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</si>
  <si>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</si>
  <si>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</si>
  <si>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</si>
  <si>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</si>
  <si>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</si>
  <si>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</si>
  <si>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</si>
  <si>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</si>
  <si>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</si>
  <si>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</si>
  <si>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</si>
  <si>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</si>
  <si>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</si>
  <si>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</si>
  <si>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</si>
  <si>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</si>
  <si>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</si>
  <si>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</si>
  <si>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</si>
  <si>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</si>
  <si>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</si>
  <si>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</si>
  <si>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</si>
  <si>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</si>
  <si>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</si>
  <si>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</si>
  <si>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</si>
  <si>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</si>
  <si>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</si>
  <si>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</si>
  <si>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</si>
  <si>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</si>
  <si>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</si>
  <si>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</si>
  <si>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</si>
  <si>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</si>
  <si>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</si>
  <si>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</si>
  <si>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</si>
  <si>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</si>
  <si>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</si>
  <si>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</si>
  <si>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</si>
  <si>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</si>
  <si>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</si>
  <si>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</si>
  <si>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</si>
  <si>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</si>
  <si>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</si>
  <si>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</si>
  <si>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</si>
  <si>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</si>
  <si>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</si>
  <si>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</si>
  <si>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</si>
  <si>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</si>
  <si>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</si>
  <si>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</si>
  <si>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</si>
  <si>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</si>
  <si>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</si>
  <si>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</si>
  <si>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</si>
  <si>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</si>
  <si>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</si>
  <si>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</si>
  <si>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</si>
  <si>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</si>
  <si>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</si>
  <si>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</si>
  <si>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</si>
  <si>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</si>
  <si>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</si>
  <si>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</si>
  <si>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</si>
  <si>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</si>
  <si>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</si>
  <si>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</si>
  <si>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</si>
  <si>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</si>
  <si>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</si>
  <si>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</si>
  <si>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</si>
  <si>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</si>
  <si>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</si>
  <si>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</si>
  <si>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</si>
  <si>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</si>
  <si>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</si>
  <si>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</si>
  <si>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</si>
  <si>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</si>
  <si>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</si>
  <si>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</si>
  <si>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</si>
  <si>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</si>
  <si>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</si>
  <si>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</si>
  <si>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</si>
  <si>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</si>
  <si>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</si>
  <si>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</si>
  <si>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</si>
  <si>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</si>
  <si>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</si>
  <si>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</si>
  <si>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</si>
  <si>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</si>
  <si>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</si>
  <si>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</si>
  <si>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</si>
  <si>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</si>
  <si>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</si>
  <si>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</si>
  <si>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</si>
  <si>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</si>
  <si>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</si>
  <si>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</si>
  <si>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</si>
  <si>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</si>
  <si>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</si>
  <si>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</si>
  <si>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</si>
  <si>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</si>
  <si>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</si>
  <si>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</si>
  <si>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</si>
  <si>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</si>
  <si>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</si>
  <si>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</si>
  <si>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</si>
  <si>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</si>
  <si>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</si>
  <si>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</si>
  <si>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</si>
  <si>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</si>
  <si>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</si>
  <si>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</si>
  <si>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</si>
  <si>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</si>
  <si>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</si>
  <si>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</si>
  <si>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</si>
  <si>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</si>
  <si>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</si>
  <si>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</si>
  <si>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</si>
  <si>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</si>
  <si>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</si>
  <si>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</si>
  <si>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</si>
  <si>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</si>
  <si>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</si>
  <si>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</si>
  <si>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</si>
  <si>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</si>
  <si>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</si>
  <si>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</si>
  <si>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</si>
  <si>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</si>
  <si>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</si>
  <si>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</si>
  <si>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</si>
  <si>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</si>
  <si>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</si>
  <si>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</si>
  <si>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</si>
  <si>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</si>
  <si>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</si>
  <si>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</si>
  <si>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</si>
  <si>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</si>
  <si>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</si>
  <si>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</si>
  <si>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</si>
  <si>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</si>
  <si>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</si>
  <si>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</si>
  <si>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</si>
  <si>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</si>
  <si>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</si>
  <si>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</si>
  <si>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</si>
  <si>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</si>
  <si>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</si>
  <si>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</si>
  <si>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</si>
  <si>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</si>
  <si>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</si>
  <si>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</si>
  <si>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</si>
  <si>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</si>
  <si>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</si>
  <si>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</si>
  <si>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</si>
  <si>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</si>
  <si>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</si>
  <si>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</si>
  <si>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</si>
  <si>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</si>
  <si>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</si>
  <si>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</si>
  <si>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</si>
  <si>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</si>
  <si>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</si>
  <si>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</si>
  <si>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</si>
  <si>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</si>
  <si>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</si>
  <si>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</si>
  <si>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</si>
  <si>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</si>
  <si>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</si>
  <si>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</si>
  <si>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</si>
  <si>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</si>
  <si>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</si>
  <si>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</si>
  <si>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</si>
  <si>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</si>
  <si>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</si>
  <si>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</si>
  <si>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</si>
  <si>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</si>
  <si>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</si>
  <si>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</si>
  <si>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</si>
  <si>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</si>
  <si>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</si>
  <si>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</si>
  <si>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</si>
  <si>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</si>
  <si>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</si>
  <si>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</si>
  <si>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</si>
  <si>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</si>
  <si>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</si>
  <si>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</si>
  <si>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</si>
  <si>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</si>
  <si>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</si>
  <si>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</si>
  <si>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</si>
  <si>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</si>
  <si>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</si>
  <si>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</si>
  <si>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</si>
  <si>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</si>
  <si>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</si>
  <si>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</si>
  <si>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</si>
  <si>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</si>
  <si>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</si>
  <si>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</si>
  <si>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</si>
  <si>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</si>
  <si>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</si>
  <si>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</si>
  <si>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</si>
  <si>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</si>
  <si>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</si>
  <si>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</si>
  <si>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</si>
  <si>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</si>
  <si>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</si>
  <si>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</si>
  <si>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</si>
  <si>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</si>
  <si>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</si>
  <si>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</si>
  <si>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</si>
  <si>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</si>
  <si>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</si>
  <si>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</si>
  <si>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</si>
  <si>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</si>
  <si>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</si>
  <si>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</si>
  <si>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</si>
  <si>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</si>
  <si>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</si>
  <si>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</si>
  <si>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</si>
  <si>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</si>
  <si>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</si>
  <si>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</si>
  <si>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</si>
  <si>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</si>
  <si>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</si>
  <si>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</si>
  <si>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</si>
  <si>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</si>
  <si>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</si>
  <si>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</si>
  <si>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</si>
  <si>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</si>
  <si>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</si>
  <si>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</si>
  <si>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</si>
  <si>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</si>
  <si>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</si>
  <si>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</si>
  <si>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</si>
  <si>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</si>
  <si>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</si>
  <si>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</si>
  <si>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</si>
  <si>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</si>
  <si>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</si>
  <si>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</si>
  <si>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</si>
  <si>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</si>
  <si>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</si>
  <si>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</si>
  <si>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</si>
  <si>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</si>
  <si>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</si>
  <si>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</si>
  <si>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</si>
  <si>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</si>
  <si>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</si>
  <si>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</si>
  <si>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</si>
  <si>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</si>
  <si>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</si>
  <si>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</si>
  <si>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</si>
  <si>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</si>
  <si>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</si>
  <si>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</si>
  <si>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</si>
  <si>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</si>
  <si>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</si>
  <si>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</si>
  <si>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</si>
  <si>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</si>
  <si>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</si>
  <si>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</si>
  <si>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</si>
  <si>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</si>
  <si>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</si>
  <si>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</si>
  <si>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</si>
  <si>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</si>
  <si>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</si>
  <si>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</si>
  <si>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</si>
  <si>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</si>
  <si>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</si>
  <si>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</si>
  <si>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</si>
  <si>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</si>
  <si>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</si>
  <si>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</si>
  <si>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</si>
  <si>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</si>
  <si>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</si>
  <si>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</si>
  <si>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</si>
  <si>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</si>
  <si>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</si>
  <si>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</si>
  <si>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</si>
  <si>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</si>
  <si>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</si>
  <si>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</si>
  <si>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</si>
  <si>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</si>
  <si>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</si>
  <si>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</si>
  <si>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</si>
  <si>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</si>
  <si>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</si>
  <si>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</si>
  <si>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</si>
  <si>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</si>
  <si>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</si>
  <si>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</si>
  <si>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</si>
  <si>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</si>
  <si>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</si>
  <si>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</si>
  <si>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</si>
  <si>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</si>
  <si>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</si>
  <si>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</si>
  <si>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</si>
  <si>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</si>
  <si>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</si>
  <si>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</si>
  <si>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</si>
  <si>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</si>
  <si>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</si>
  <si>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</si>
  <si>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</si>
  <si>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</si>
  <si>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</si>
  <si>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</si>
  <si>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</si>
  <si>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</si>
  <si>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</si>
  <si>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</si>
  <si>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</si>
  <si>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</si>
  <si>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</si>
  <si>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</si>
  <si>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</si>
  <si>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</si>
  <si>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</si>
  <si>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</si>
  <si>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</si>
  <si>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</si>
  <si>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</si>
  <si>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</si>
  <si>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</si>
  <si>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</si>
  <si>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</si>
  <si>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</si>
  <si>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</si>
  <si>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</si>
  <si>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</si>
  <si>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</si>
  <si>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</si>
  <si>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</si>
  <si>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</si>
  <si>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</si>
  <si>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</si>
  <si>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</si>
  <si>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</si>
  <si>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</si>
  <si>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</si>
  <si>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</si>
  <si>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</si>
  <si>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</si>
  <si>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</si>
  <si>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</si>
  <si>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</si>
  <si>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</si>
  <si>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</si>
  <si>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</si>
  <si>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</si>
  <si>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</si>
  <si>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</si>
  <si>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</si>
  <si>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</si>
  <si>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</si>
  <si>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</si>
  <si>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</si>
  <si>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</si>
  <si>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</si>
  <si>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</si>
  <si>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</si>
  <si>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</si>
  <si>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</si>
  <si>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</si>
  <si>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</si>
  <si>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</si>
  <si>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</si>
  <si>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</si>
  <si>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</si>
  <si>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</si>
  <si>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</si>
  <si>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</si>
  <si>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</si>
  <si>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</si>
  <si>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</si>
  <si>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</si>
  <si>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</si>
  <si>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</si>
  <si>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</si>
  <si>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</si>
  <si>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</si>
  <si>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</si>
  <si>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</si>
  <si>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</si>
  <si>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</si>
  <si>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</si>
  <si>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</si>
  <si>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</si>
  <si>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</si>
  <si>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</si>
  <si>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</si>
  <si>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</si>
  <si>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</si>
  <si>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</si>
  <si>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</si>
  <si>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</si>
  <si>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</si>
  <si>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</si>
  <si>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</si>
  <si>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</si>
  <si>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</si>
  <si>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</si>
  <si>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</si>
  <si>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</si>
  <si>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</si>
  <si>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</si>
  <si>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</si>
  <si>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</si>
  <si>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</si>
  <si>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</si>
  <si>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</si>
  <si>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</si>
  <si>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</si>
  <si>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</si>
  <si>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</si>
  <si>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</si>
  <si>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</si>
  <si>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</si>
  <si>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</si>
  <si>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</si>
  <si>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</si>
  <si>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</si>
  <si>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</si>
  <si>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</si>
  <si>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</si>
  <si>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</si>
  <si>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</si>
  <si>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</si>
  <si>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</si>
  <si>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</si>
  <si>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</si>
  <si>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</si>
  <si>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</si>
  <si>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</si>
  <si>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</si>
  <si>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</si>
  <si>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</si>
  <si>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</si>
  <si>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</si>
  <si>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</si>
  <si>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</si>
  <si>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</si>
  <si>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</si>
  <si>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</si>
  <si>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</si>
  <si>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</si>
  <si>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</si>
  <si>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</si>
  <si>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</si>
  <si>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</si>
  <si>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</si>
  <si>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</si>
  <si>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</si>
  <si>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</si>
  <si>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</si>
  <si>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</si>
  <si>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</si>
  <si>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</si>
  <si>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</si>
  <si>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</si>
  <si>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</si>
  <si>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</si>
  <si>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</si>
  <si>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</si>
  <si>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</si>
  <si>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</si>
  <si>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</si>
  <si>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</si>
  <si>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</si>
  <si>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</si>
  <si>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</si>
  <si>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</si>
  <si>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</si>
  <si>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</si>
  <si>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</si>
  <si>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</si>
  <si>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</si>
  <si>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</si>
  <si>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</si>
  <si>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</si>
  <si>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</si>
  <si>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</si>
  <si>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</si>
  <si>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</si>
  <si>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</si>
  <si>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</si>
  <si>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</si>
  <si>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</si>
  <si>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</si>
  <si>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</si>
  <si>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</si>
  <si>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</si>
  <si>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</si>
  <si>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</si>
  <si>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</si>
  <si>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</si>
  <si>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</si>
  <si>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</si>
  <si>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</si>
  <si>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</si>
  <si>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</si>
  <si>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</si>
  <si>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</si>
  <si>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</si>
  <si>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</si>
  <si>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</si>
  <si>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</si>
  <si>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</si>
  <si>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</si>
  <si>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</si>
  <si>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</si>
  <si>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</si>
  <si>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</si>
  <si>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</si>
  <si>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</si>
  <si>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</si>
  <si>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</si>
  <si>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</si>
  <si>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</si>
  <si>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</si>
  <si>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</si>
  <si>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</si>
  <si>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</si>
  <si>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</si>
  <si>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</si>
  <si>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</si>
  <si>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</si>
  <si>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</si>
  <si>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</si>
  <si>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</si>
  <si>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</si>
  <si>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</si>
  <si>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</si>
  <si>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</si>
  <si>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</si>
  <si>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</si>
  <si>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</si>
  <si>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</si>
  <si>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</si>
  <si>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</si>
  <si>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</si>
  <si>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</si>
  <si>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</si>
  <si>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</si>
  <si>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</si>
  <si>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</si>
  <si>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</si>
  <si>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</si>
  <si>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</si>
  <si>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</si>
  <si>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</si>
  <si>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</si>
  <si>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</si>
  <si>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</si>
  <si>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</si>
  <si>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</si>
  <si>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</si>
  <si>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</si>
  <si>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</si>
  <si>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</si>
  <si>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</si>
  <si>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</si>
  <si>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</si>
  <si>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</si>
  <si>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</si>
  <si>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</si>
  <si>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</si>
  <si>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</si>
  <si>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</si>
  <si>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</si>
  <si>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</si>
  <si>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</si>
  <si>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</si>
  <si>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</si>
  <si>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</si>
  <si>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</si>
  <si>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</si>
  <si>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</si>
  <si>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</si>
  <si>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</si>
  <si>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</si>
  <si>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</si>
  <si>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</si>
  <si>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</si>
  <si>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</si>
  <si>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</si>
  <si>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</si>
  <si>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</si>
  <si>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</si>
  <si>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</si>
  <si>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</si>
  <si>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</si>
  <si>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</si>
  <si>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</si>
  <si>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</si>
  <si>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</si>
  <si>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</si>
  <si>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</si>
  <si>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</si>
  <si>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</si>
  <si>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</si>
  <si>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</si>
  <si>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</si>
  <si>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</si>
  <si>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</si>
  <si>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</si>
  <si>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</si>
  <si>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</si>
  <si>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</si>
  <si>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</si>
  <si>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</si>
  <si>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</si>
  <si>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</si>
  <si>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</si>
  <si>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</si>
  <si>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</si>
  <si>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</si>
  <si>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</si>
  <si>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</si>
  <si>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</si>
  <si>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</si>
  <si>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</si>
  <si>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</si>
  <si>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</si>
  <si>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</si>
  <si>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</si>
  <si>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</si>
  <si>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</si>
  <si>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</si>
  <si>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</si>
  <si>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</si>
  <si>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</si>
  <si>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</si>
  <si>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</si>
  <si>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</si>
  <si>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</si>
  <si>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</si>
  <si>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</si>
  <si>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</si>
  <si>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</si>
  <si>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</si>
  <si>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</si>
  <si>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</si>
  <si>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</si>
  <si>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</si>
  <si>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</si>
  <si>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</si>
  <si>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</si>
  <si>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</si>
  <si>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</si>
  <si>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</si>
  <si>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</si>
  <si>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</si>
  <si>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</si>
  <si>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</si>
  <si>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</si>
  <si>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</si>
  <si>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</si>
  <si>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</si>
  <si>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</si>
  <si>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</si>
  <si>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</si>
  <si>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</si>
  <si>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</si>
  <si>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</si>
  <si>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</si>
  <si>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</si>
  <si>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</si>
  <si>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</si>
  <si>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</si>
  <si>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</si>
  <si>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</si>
  <si>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</si>
  <si>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</si>
  <si>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</si>
  <si>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</si>
  <si>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</si>
  <si>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</si>
  <si>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</si>
  <si>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</si>
  <si>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</si>
  <si>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</si>
  <si>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</si>
  <si>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</si>
  <si>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</si>
  <si>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</si>
  <si>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</si>
  <si>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</si>
  <si>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</si>
  <si>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</si>
  <si>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</si>
  <si>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</si>
  <si>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</si>
  <si>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</si>
  <si>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</si>
  <si>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</si>
  <si>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</si>
  <si>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</si>
  <si>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</si>
  <si>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</si>
  <si>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</si>
  <si>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</si>
  <si>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</si>
  <si>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</si>
  <si>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</si>
  <si>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</si>
  <si>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</si>
  <si>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</si>
  <si>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</si>
  <si>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</si>
  <si>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</si>
  <si>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</si>
  <si>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</si>
  <si>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</si>
  <si>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</si>
  <si>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</si>
  <si>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</si>
  <si>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</si>
  <si>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</si>
  <si>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</si>
  <si>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</si>
  <si>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</si>
  <si>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</si>
  <si>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</si>
  <si>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</si>
  <si>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</si>
  <si>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</si>
  <si>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</si>
  <si>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</si>
  <si>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</si>
  <si>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</si>
  <si>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</si>
  <si>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</si>
  <si>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</si>
  <si>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</si>
  <si>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</si>
  <si>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</si>
  <si>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</si>
  <si>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</si>
  <si>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</si>
  <si>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</si>
  <si>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</si>
  <si>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</si>
  <si>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</si>
  <si>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</si>
  <si>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</si>
  <si>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</si>
  <si>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</si>
  <si>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</si>
  <si>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</si>
  <si>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</si>
  <si>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</si>
  <si>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</si>
  <si>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</si>
  <si>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</si>
  <si>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</si>
  <si>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</si>
  <si>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</si>
  <si>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</si>
  <si>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</si>
  <si>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</si>
  <si>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</si>
  <si>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</si>
  <si>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</si>
  <si>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</si>
  <si>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</si>
  <si>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</si>
  <si>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</si>
  <si>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</si>
  <si>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</si>
  <si>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</si>
  <si>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</si>
  <si>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</si>
  <si>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</si>
  <si>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</si>
  <si>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</si>
  <si>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</si>
  <si>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</si>
  <si>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</si>
  <si>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</si>
  <si>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</si>
  <si>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</si>
  <si>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</si>
  <si>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</si>
  <si>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</si>
  <si>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</si>
  <si>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</si>
  <si>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</si>
  <si>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</si>
  <si>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</si>
  <si>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</si>
  <si>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</si>
  <si>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</si>
  <si>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</si>
  <si>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</si>
  <si>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</si>
  <si>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</si>
  <si>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</si>
  <si>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</si>
  <si>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</si>
  <si>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</si>
  <si>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</si>
  <si>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</si>
  <si>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</si>
  <si>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</si>
  <si>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</si>
  <si>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</si>
  <si>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</si>
  <si>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</si>
  <si>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</si>
  <si>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</si>
  <si>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</si>
  <si>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</si>
  <si>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</si>
  <si>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</si>
  <si>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</si>
  <si>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</si>
  <si>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</si>
  <si>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</si>
  <si>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</si>
  <si>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</si>
  <si>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</si>
  <si>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</si>
  <si>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</si>
  <si>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</si>
  <si>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</si>
  <si>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</si>
  <si>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</si>
  <si>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</si>
  <si>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</si>
  <si>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</si>
  <si>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</si>
  <si>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</si>
  <si>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</si>
  <si>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</si>
  <si>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</si>
  <si>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</si>
  <si>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</si>
  <si>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</si>
  <si>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</si>
  <si>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</si>
  <si>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</si>
  <si>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</si>
  <si>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</si>
  <si>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</si>
  <si>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</si>
  <si>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</si>
  <si>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</si>
  <si>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</si>
  <si>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</si>
  <si>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</si>
  <si>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</si>
  <si>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</si>
  <si>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</si>
  <si>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</si>
  <si>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</si>
  <si>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</si>
  <si>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</si>
  <si>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</si>
  <si>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</si>
  <si>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</si>
  <si>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</si>
  <si>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</si>
  <si>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</si>
  <si>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</si>
  <si>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</si>
  <si>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</si>
  <si>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</si>
  <si>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</si>
  <si>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</si>
  <si>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</si>
  <si>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</si>
  <si>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</si>
  <si>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</si>
  <si>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</si>
  <si>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</si>
  <si>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</si>
  <si>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</si>
  <si>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</si>
  <si>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</si>
  <si>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</si>
  <si>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</si>
  <si>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</si>
  <si>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</si>
  <si>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</si>
  <si>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</si>
  <si>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</si>
  <si>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</si>
  <si>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</si>
  <si>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</si>
  <si>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</si>
  <si>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</si>
  <si>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</si>
  <si>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</si>
  <si>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</si>
  <si>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</si>
  <si>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</si>
  <si>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</si>
  <si>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</si>
  <si>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</si>
  <si>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</si>
  <si>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</si>
  <si>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</si>
  <si>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</si>
  <si>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</si>
  <si>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</si>
  <si>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</si>
  <si>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</si>
  <si>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</si>
  <si>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</si>
  <si>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</si>
  <si>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</si>
  <si>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</si>
  <si>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</si>
  <si>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</si>
  <si>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</si>
  <si>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</si>
  <si>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</si>
  <si>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</si>
  <si>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</si>
  <si>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</si>
  <si>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</si>
  <si>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</si>
  <si>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</si>
  <si>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</si>
  <si>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</si>
  <si>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</si>
  <si>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</si>
  <si>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</si>
  <si>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</si>
  <si>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</si>
  <si>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</si>
  <si>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</si>
  <si>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</si>
  <si>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</si>
  <si>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</si>
  <si>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</si>
  <si>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</si>
  <si>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</si>
  <si>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</si>
  <si>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</si>
  <si>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</si>
  <si>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</si>
  <si>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</si>
  <si>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</si>
  <si>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</si>
  <si>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</si>
  <si>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</si>
  <si>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</si>
  <si>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</si>
  <si>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</si>
  <si>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</si>
  <si>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</si>
  <si>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</si>
  <si>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</si>
  <si>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</si>
  <si>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</si>
  <si>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</si>
  <si>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</si>
  <si>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</si>
  <si>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</si>
  <si>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</si>
  <si>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</si>
  <si>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</si>
  <si>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</si>
  <si>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</si>
  <si>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</si>
  <si>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</si>
  <si>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</si>
  <si>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</si>
  <si>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</si>
  <si>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</si>
  <si>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</si>
  <si>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</si>
  <si>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</si>
  <si>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</si>
  <si>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</si>
  <si>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</si>
  <si>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</si>
  <si>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</si>
  <si>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</si>
  <si>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</si>
  <si>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</si>
  <si>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</si>
  <si>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</si>
  <si>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</si>
  <si>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</si>
  <si>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</si>
  <si>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</si>
  <si>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</si>
  <si>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</si>
  <si>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</si>
  <si>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</si>
  <si>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</si>
  <si>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</si>
  <si>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</si>
  <si>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</si>
  <si>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</si>
  <si>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</si>
  <si>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</si>
  <si>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</si>
  <si>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</si>
  <si>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</si>
  <si>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</si>
  <si>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</si>
  <si>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</si>
  <si>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</si>
  <si>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</si>
  <si>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</si>
  <si>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</si>
  <si>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</si>
  <si>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</si>
  <si>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</si>
  <si>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</si>
  <si>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</si>
  <si>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</si>
  <si>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</si>
  <si>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</si>
  <si>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</si>
  <si>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</si>
  <si>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</si>
  <si>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</si>
  <si>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</si>
  <si>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</si>
  <si>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</si>
  <si>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</si>
  <si>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</si>
  <si>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</si>
  <si>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</si>
  <si>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</si>
  <si>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</si>
  <si>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</si>
  <si>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</si>
  <si>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</si>
  <si>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</si>
  <si>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</si>
  <si>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</si>
  <si>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</si>
  <si>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</si>
  <si>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</si>
  <si>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</si>
  <si>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</si>
  <si>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</si>
  <si>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</si>
  <si>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</si>
  <si>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</si>
  <si>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</si>
  <si>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</si>
  <si>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</si>
  <si>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</si>
  <si>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</si>
  <si>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</si>
  <si>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</si>
  <si>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</si>
  <si>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</si>
  <si>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</si>
  <si>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</si>
  <si>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</si>
  <si>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</si>
  <si>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</si>
  <si>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</si>
  <si>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</si>
  <si>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</si>
  <si>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</si>
  <si>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E3 RESOLVE ENERGY MODELING FOR SB100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</si>
  <si>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</si>
  <si>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</si>
  <si>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</si>
  <si>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</si>
  <si>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</si>
  <si>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CEC_B_SB100_Ref_20210204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</si>
  <si>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</si>
  <si>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</si>
  <si>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</si>
  <si>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</si>
  <si>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</si>
  <si>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</si>
  <si>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</si>
  <si>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</si>
  <si>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</si>
  <si>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</si>
  <si>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</si>
  <si>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</si>
  <si>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</si>
  <si>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</si>
  <si>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</si>
  <si>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</si>
  <si>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Compiled for EPS</t>
  </si>
  <si>
    <t>https://programs.dsireusa.org/system/program/detail/840</t>
  </si>
  <si>
    <t>2020 and 2024 from DSIREA</t>
  </si>
  <si>
    <t>RPS Target (RPS eligible generation only)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</si>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</sst>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7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1" fontId="0" fillId="4" borderId="0" xfId="0" applyNumberFormat="1" applyFill="1"/>
    <xf numFmtId="0" fontId="0" fillId="10" borderId="0" xfId="0" applyFill="1"/>
    <xf numFmtId="11" fontId="0" fillId="10" borderId="0" xfId="0" applyNumberFormat="1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3284</v>
      </c>
      <c r="F35" s="19"/>
      <c r="G35" s="19"/>
    </row>
    <row r="36" spans="1:7" s="46" customFormat="1" x14ac:dyDescent="0.25">
      <c r="B36" s="46" t="s">
        <v>3285</v>
      </c>
      <c r="F36" s="19"/>
      <c r="G36" s="19"/>
    </row>
    <row r="37" spans="1:7" s="46" customFormat="1" x14ac:dyDescent="0.25">
      <c r="B37" s="13" t="s">
        <v>3286</v>
      </c>
      <c r="F37" s="19"/>
      <c r="G37" s="19"/>
    </row>
    <row r="38" spans="1:7" s="46" customFormat="1" x14ac:dyDescent="0.25">
      <c r="B38" s="46" t="s">
        <v>3288</v>
      </c>
      <c r="F38" s="19"/>
      <c r="G38" s="19"/>
    </row>
    <row r="39" spans="1:7" s="46" customFormat="1" x14ac:dyDescent="0.25">
      <c r="B39" s="46" t="s">
        <v>3287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G7" sqref="G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 x14ac:dyDescent="0.25">
      <c r="A7" s="42" t="s">
        <v>166</v>
      </c>
      <c r="B7" s="43" t="s">
        <v>16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5">
        <f>(0.25-0.2)/3+0.2</f>
        <v>0.21666666666666667</v>
      </c>
      <c r="H7" s="54">
        <f>$G7+($I7-$G7)*(H$2-$G$2)/($I$2-$G$2)</f>
        <v>0.21488853743028194</v>
      </c>
      <c r="I7" s="53">
        <f>25%*SUM('Extra State Data'!B66:B67)/'Extra State Data'!B68</f>
        <v>0.21311040819389721</v>
      </c>
      <c r="J7" s="54">
        <f>$I7+($M7-$I7)*(J$2-$I$2)/($M$2-$I$2)</f>
        <v>0.23015924084940897</v>
      </c>
      <c r="K7" s="54">
        <f>$I7+($M7-$I7)*(K$2-$I$2)/($M$2-$I$2)</f>
        <v>0.24720807350492077</v>
      </c>
      <c r="L7" s="54">
        <f>$I7+($M7-$I7)*(L$2-$I$2)/($M$2-$I$2)</f>
        <v>0.26425690616043257</v>
      </c>
      <c r="M7" s="26">
        <f>33%*SUM('Extra State Data'!B66:B67)/'Extra State Data'!B68</f>
        <v>0.28130573881594434</v>
      </c>
      <c r="N7" s="54">
        <f>$M7+($Q7-$M7)*(N$2-$M$2)/($Q$2-$M$2)</f>
        <v>0.30474788371727302</v>
      </c>
      <c r="O7" s="54">
        <f>$M7+($Q7-$M7)*(O$2-$M$2)/($Q$2-$M$2)</f>
        <v>0.32819002861860175</v>
      </c>
      <c r="P7" s="54">
        <f>$M7+($Q7-$M7)*(P$2-$M$2)/($Q$2-$M$2)</f>
        <v>0.35163217351993048</v>
      </c>
      <c r="Q7" s="26">
        <f>44%*SUM('Extra State Data'!B66:B67)/'Extra State Data'!B68</f>
        <v>0.37507431842125916</v>
      </c>
      <c r="R7" s="54">
        <f>$Q7+($T7-$Q7)*(R$2-$Q$2)/($T$2-$Q$2)</f>
        <v>0.39780609529527483</v>
      </c>
      <c r="S7" s="54">
        <f>$Q7+($T7-$Q7)*(S$2-$Q$2)/($T$2-$Q$2)</f>
        <v>0.42053787216929056</v>
      </c>
      <c r="T7" s="26">
        <f>52%*SUM('Extra State Data'!B66:B67)/'Extra State Data'!B68</f>
        <v>0.44326964904330624</v>
      </c>
      <c r="U7" s="54">
        <f>$T7+($W7-$T7)*(U$2-$T$2)/($W$2-$T$2)</f>
        <v>0.46600142591732191</v>
      </c>
      <c r="V7" s="54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8829-DAC7-4C19-89C9-AD8BF32D1842}">
  <dimension ref="A1:AH24"/>
  <sheetViews>
    <sheetView workbookViewId="0">
      <selection activeCell="C24" sqref="C24"/>
    </sheetView>
  </sheetViews>
  <sheetFormatPr defaultRowHeight="15" x14ac:dyDescent="0.25"/>
  <cols>
    <col min="1" max="1" width="47.28515625" bestFit="1" customWidth="1"/>
    <col min="2" max="2" width="15.5703125" bestFit="1" customWidth="1"/>
    <col min="4" max="10" width="9.140625" customWidth="1"/>
    <col min="12" max="13" width="9.140625" customWidth="1"/>
    <col min="15" max="18" width="9.140625" customWidth="1"/>
    <col min="20" max="23" width="9.140625" customWidth="1"/>
    <col min="25" max="28" width="9.140625" customWidth="1"/>
  </cols>
  <sheetData>
    <row r="1" spans="1:29" x14ac:dyDescent="0.25">
      <c r="A1" t="s">
        <v>3283</v>
      </c>
    </row>
    <row r="2" spans="1:29" x14ac:dyDescent="0.25">
      <c r="A2" t="s">
        <v>3289</v>
      </c>
    </row>
    <row r="5" spans="1:29" x14ac:dyDescent="0.25">
      <c r="A5" s="46"/>
      <c r="B5" s="46" t="s">
        <v>3290</v>
      </c>
      <c r="C5" s="46"/>
      <c r="D5" s="46">
        <v>2020</v>
      </c>
      <c r="E5" s="46">
        <v>2021</v>
      </c>
      <c r="F5" s="46">
        <v>2022</v>
      </c>
      <c r="G5" s="46">
        <v>2023</v>
      </c>
      <c r="H5" s="46">
        <v>2024</v>
      </c>
      <c r="I5" s="46">
        <v>2025</v>
      </c>
      <c r="J5" s="46">
        <v>2026</v>
      </c>
      <c r="K5" s="64">
        <v>2027</v>
      </c>
      <c r="L5" s="1">
        <v>2028</v>
      </c>
      <c r="M5" s="1">
        <v>2029</v>
      </c>
      <c r="N5" s="3">
        <v>2030</v>
      </c>
      <c r="O5" s="1">
        <v>2031</v>
      </c>
      <c r="P5" s="1">
        <v>2032</v>
      </c>
      <c r="Q5" s="1">
        <v>2033</v>
      </c>
      <c r="R5" s="1">
        <v>2034</v>
      </c>
      <c r="S5" s="64">
        <v>2035</v>
      </c>
      <c r="T5" s="1">
        <v>2036</v>
      </c>
      <c r="U5" s="1">
        <v>2037</v>
      </c>
      <c r="V5" s="1">
        <v>2038</v>
      </c>
      <c r="W5" s="1">
        <v>2039</v>
      </c>
      <c r="X5" s="3">
        <v>2040</v>
      </c>
      <c r="Y5" s="1">
        <v>2041</v>
      </c>
      <c r="Z5" s="1">
        <v>2042</v>
      </c>
      <c r="AA5" s="1">
        <v>2043</v>
      </c>
      <c r="AB5" s="1">
        <v>2044</v>
      </c>
      <c r="AC5" s="64">
        <v>2045</v>
      </c>
    </row>
    <row r="6" spans="1:29" x14ac:dyDescent="0.25">
      <c r="A6" s="65" t="s">
        <v>3291</v>
      </c>
      <c r="B6" s="65" t="s">
        <v>3292</v>
      </c>
      <c r="C6" s="65"/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0.52</v>
      </c>
      <c r="L6" s="65">
        <v>0</v>
      </c>
      <c r="M6" s="65">
        <v>0</v>
      </c>
      <c r="N6" s="65">
        <v>0.6</v>
      </c>
      <c r="O6" s="65">
        <v>0</v>
      </c>
      <c r="P6" s="65">
        <v>0</v>
      </c>
      <c r="Q6" s="65">
        <v>0</v>
      </c>
      <c r="R6" s="65">
        <v>0</v>
      </c>
      <c r="S6" s="65">
        <v>0.68</v>
      </c>
      <c r="T6" s="65">
        <v>0</v>
      </c>
      <c r="U6" s="65">
        <v>0</v>
      </c>
      <c r="V6" s="65">
        <v>0</v>
      </c>
      <c r="W6" s="65">
        <v>0</v>
      </c>
      <c r="X6" s="65">
        <v>0.77</v>
      </c>
      <c r="Y6" s="65">
        <v>0</v>
      </c>
      <c r="Z6" s="65">
        <v>0</v>
      </c>
      <c r="AA6" s="65">
        <v>0</v>
      </c>
      <c r="AB6" s="65">
        <v>0</v>
      </c>
      <c r="AC6" s="65">
        <v>0.86</v>
      </c>
    </row>
    <row r="7" spans="1:29" x14ac:dyDescent="0.25">
      <c r="A7" s="46" t="s">
        <v>3293</v>
      </c>
      <c r="B7" s="46" t="s">
        <v>3292</v>
      </c>
      <c r="C7" s="46"/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62">
        <v>0.43315234655338702</v>
      </c>
      <c r="L7" s="46">
        <v>0</v>
      </c>
      <c r="M7" s="46">
        <v>0</v>
      </c>
      <c r="N7" s="8">
        <v>0.59999999996631603</v>
      </c>
      <c r="O7" s="46">
        <v>0</v>
      </c>
      <c r="P7" s="46">
        <v>0</v>
      </c>
      <c r="Q7" s="46">
        <v>0</v>
      </c>
      <c r="R7" s="46">
        <v>0</v>
      </c>
      <c r="S7" s="62">
        <v>0.67587876589812501</v>
      </c>
      <c r="T7" s="46">
        <v>0</v>
      </c>
      <c r="U7" s="46">
        <v>0</v>
      </c>
      <c r="V7" s="46">
        <v>0</v>
      </c>
      <c r="W7" s="46">
        <v>0</v>
      </c>
      <c r="X7" s="8">
        <v>0.77154292736413599</v>
      </c>
      <c r="Y7" s="46">
        <v>0</v>
      </c>
      <c r="Z7" s="46">
        <v>0</v>
      </c>
      <c r="AA7" s="46">
        <v>0</v>
      </c>
      <c r="AB7" s="46">
        <v>0</v>
      </c>
      <c r="AC7" s="62">
        <v>0.86373319986871799</v>
      </c>
    </row>
    <row r="8" spans="1:29" x14ac:dyDescent="0.25">
      <c r="A8" s="46" t="s">
        <v>3294</v>
      </c>
      <c r="B8" s="46" t="s">
        <v>3292</v>
      </c>
      <c r="C8" s="46"/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2">
        <v>8.5847653454938E-2</v>
      </c>
      <c r="L8" s="46">
        <v>0</v>
      </c>
      <c r="M8" s="46">
        <v>0</v>
      </c>
      <c r="N8" s="8">
        <v>0</v>
      </c>
      <c r="O8" s="46">
        <v>0</v>
      </c>
      <c r="P8" s="46">
        <v>0</v>
      </c>
      <c r="Q8" s="46">
        <v>0</v>
      </c>
      <c r="R8" s="46">
        <v>0</v>
      </c>
      <c r="S8" s="62">
        <v>0</v>
      </c>
      <c r="T8" s="46">
        <v>0</v>
      </c>
      <c r="U8" s="46">
        <v>0</v>
      </c>
      <c r="V8" s="46">
        <v>0</v>
      </c>
      <c r="W8" s="46">
        <v>0</v>
      </c>
      <c r="X8" s="8">
        <v>0</v>
      </c>
      <c r="Y8" s="46">
        <v>0</v>
      </c>
      <c r="Z8" s="46">
        <v>0</v>
      </c>
      <c r="AA8" s="46">
        <v>0</v>
      </c>
      <c r="AB8" s="46">
        <v>0</v>
      </c>
      <c r="AC8" s="62">
        <v>0</v>
      </c>
    </row>
    <row r="9" spans="1:29" x14ac:dyDescent="0.25">
      <c r="A9" s="65" t="s">
        <v>3295</v>
      </c>
      <c r="B9" s="65" t="s">
        <v>3292</v>
      </c>
      <c r="C9" s="65"/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0.51900000000832502</v>
      </c>
      <c r="L9" s="65">
        <v>0</v>
      </c>
      <c r="M9" s="65">
        <v>0</v>
      </c>
      <c r="N9" s="65">
        <v>0.59999999996631603</v>
      </c>
      <c r="O9" s="65">
        <v>0</v>
      </c>
      <c r="P9" s="65">
        <v>0</v>
      </c>
      <c r="Q9" s="65">
        <v>0</v>
      </c>
      <c r="R9" s="65">
        <v>0</v>
      </c>
      <c r="S9" s="65">
        <v>0.67587876589812501</v>
      </c>
      <c r="T9" s="65">
        <v>0</v>
      </c>
      <c r="U9" s="65">
        <v>0</v>
      </c>
      <c r="V9" s="65">
        <v>0</v>
      </c>
      <c r="W9" s="65">
        <v>0</v>
      </c>
      <c r="X9" s="65">
        <v>0.77154292736413599</v>
      </c>
      <c r="Y9" s="65">
        <v>0</v>
      </c>
      <c r="Z9" s="65">
        <v>0</v>
      </c>
      <c r="AA9" s="65">
        <v>0</v>
      </c>
      <c r="AB9" s="65">
        <v>0</v>
      </c>
      <c r="AC9" s="65">
        <v>0.86373319986871799</v>
      </c>
    </row>
    <row r="10" spans="1:29" x14ac:dyDescent="0.25">
      <c r="A10" s="46" t="s">
        <v>3296</v>
      </c>
      <c r="B10" s="46" t="s">
        <v>3297</v>
      </c>
      <c r="C10" s="46"/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3">
        <v>6.92572971118364E-3</v>
      </c>
      <c r="L10" s="46">
        <v>0</v>
      </c>
      <c r="M10" s="46">
        <v>0</v>
      </c>
      <c r="N10" s="61">
        <v>4.07617511907385E-2</v>
      </c>
      <c r="O10" s="46">
        <v>0</v>
      </c>
      <c r="P10" s="46">
        <v>0</v>
      </c>
      <c r="Q10" s="46">
        <v>0</v>
      </c>
      <c r="R10" s="46">
        <v>0</v>
      </c>
      <c r="S10" s="63">
        <v>7.2195803125089303E-2</v>
      </c>
      <c r="T10" s="46">
        <v>0</v>
      </c>
      <c r="U10" s="46">
        <v>0</v>
      </c>
      <c r="V10" s="46">
        <v>0</v>
      </c>
      <c r="W10" s="46">
        <v>0</v>
      </c>
      <c r="X10" s="61">
        <v>7.6439309547253406E-2</v>
      </c>
      <c r="Y10" s="46">
        <v>0</v>
      </c>
      <c r="Z10" s="46">
        <v>0</v>
      </c>
      <c r="AA10" s="46">
        <v>0</v>
      </c>
      <c r="AB10" s="46">
        <v>0</v>
      </c>
      <c r="AC10" s="63">
        <v>9.7665387605088499E-2</v>
      </c>
    </row>
    <row r="11" spans="1:29" x14ac:dyDescent="0.25">
      <c r="A11" s="46" t="s">
        <v>3298</v>
      </c>
      <c r="B11" s="46" t="s">
        <v>3297</v>
      </c>
      <c r="C11" s="46"/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3">
        <v>2.0666922194815199E-2</v>
      </c>
      <c r="L11" s="46">
        <v>0</v>
      </c>
      <c r="M11" s="46">
        <v>0</v>
      </c>
      <c r="N11" s="61">
        <v>5.8384582569516397E-2</v>
      </c>
      <c r="O11" s="46">
        <v>0</v>
      </c>
      <c r="P11" s="46">
        <v>0</v>
      </c>
      <c r="Q11" s="46">
        <v>0</v>
      </c>
      <c r="R11" s="46">
        <v>0</v>
      </c>
      <c r="S11" s="62">
        <v>0.100382844509428</v>
      </c>
      <c r="T11" s="46">
        <v>0</v>
      </c>
      <c r="U11" s="46">
        <v>0</v>
      </c>
      <c r="V11" s="46">
        <v>0</v>
      </c>
      <c r="W11" s="46">
        <v>0</v>
      </c>
      <c r="X11" s="8">
        <v>0.115957244345918</v>
      </c>
      <c r="Y11" s="46">
        <v>0</v>
      </c>
      <c r="Z11" s="46">
        <v>0</v>
      </c>
      <c r="AA11" s="46">
        <v>0</v>
      </c>
      <c r="AB11" s="46">
        <v>0</v>
      </c>
      <c r="AC11" s="62">
        <v>0.15472279969688499</v>
      </c>
    </row>
    <row r="12" spans="1:29" x14ac:dyDescent="0.25">
      <c r="A12" s="46" t="s">
        <v>3299</v>
      </c>
      <c r="B12" s="46" t="s">
        <v>3300</v>
      </c>
      <c r="C12" s="46"/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62">
        <v>18.23</v>
      </c>
      <c r="L12" s="46">
        <v>0</v>
      </c>
      <c r="M12" s="46">
        <v>0</v>
      </c>
      <c r="N12" s="8">
        <v>35.450000000000003</v>
      </c>
      <c r="O12" s="46">
        <v>0</v>
      </c>
      <c r="P12" s="46">
        <v>0</v>
      </c>
      <c r="Q12" s="46">
        <v>0</v>
      </c>
      <c r="R12" s="46">
        <v>0</v>
      </c>
      <c r="S12" s="62">
        <v>67.09</v>
      </c>
      <c r="T12" s="46">
        <v>0</v>
      </c>
      <c r="U12" s="46">
        <v>0</v>
      </c>
      <c r="V12" s="46">
        <v>0</v>
      </c>
      <c r="W12" s="46">
        <v>0</v>
      </c>
      <c r="X12" s="8">
        <v>75.81</v>
      </c>
      <c r="Y12" s="46">
        <v>0</v>
      </c>
      <c r="Z12" s="46">
        <v>0</v>
      </c>
      <c r="AA12" s="46">
        <v>0</v>
      </c>
      <c r="AB12" s="46">
        <v>0</v>
      </c>
      <c r="AC12" s="62">
        <v>91.46</v>
      </c>
    </row>
    <row r="13" spans="1:29" x14ac:dyDescent="0.25">
      <c r="A13" s="46" t="s">
        <v>3301</v>
      </c>
      <c r="B13" s="46" t="s">
        <v>3302</v>
      </c>
      <c r="C13" s="46"/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62">
        <v>101052.20771</v>
      </c>
      <c r="L13" s="46">
        <v>0</v>
      </c>
      <c r="M13" s="46">
        <v>0</v>
      </c>
      <c r="N13" s="8">
        <v>143968.21793000001</v>
      </c>
      <c r="O13" s="46">
        <v>0</v>
      </c>
      <c r="P13" s="46">
        <v>0</v>
      </c>
      <c r="Q13" s="46">
        <v>0</v>
      </c>
      <c r="R13" s="46">
        <v>0</v>
      </c>
      <c r="S13" s="62">
        <v>196699.94201999999</v>
      </c>
      <c r="T13" s="46">
        <v>0</v>
      </c>
      <c r="U13" s="46">
        <v>0</v>
      </c>
      <c r="V13" s="46">
        <v>0</v>
      </c>
      <c r="W13" s="46">
        <v>0</v>
      </c>
      <c r="X13" s="8">
        <v>248740.34860999999</v>
      </c>
      <c r="Y13" s="46">
        <v>0</v>
      </c>
      <c r="Z13" s="46">
        <v>0</v>
      </c>
      <c r="AA13" s="46">
        <v>0</v>
      </c>
      <c r="AB13" s="46">
        <v>0</v>
      </c>
      <c r="AC13" s="62">
        <v>302502.30127</v>
      </c>
    </row>
    <row r="14" spans="1:29" x14ac:dyDescent="0.25">
      <c r="A14" s="46" t="s">
        <v>3303</v>
      </c>
      <c r="B14" s="46" t="s">
        <v>3302</v>
      </c>
      <c r="C14" s="46"/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62">
        <v>0</v>
      </c>
      <c r="L14" s="46">
        <v>0</v>
      </c>
      <c r="M14" s="46">
        <v>0</v>
      </c>
      <c r="N14" s="8">
        <v>0</v>
      </c>
      <c r="O14" s="46">
        <v>0</v>
      </c>
      <c r="P14" s="46">
        <v>0</v>
      </c>
      <c r="Q14" s="46">
        <v>0</v>
      </c>
      <c r="R14" s="46">
        <v>0</v>
      </c>
      <c r="S14" s="62">
        <v>0</v>
      </c>
      <c r="T14" s="46">
        <v>0</v>
      </c>
      <c r="U14" s="46">
        <v>0</v>
      </c>
      <c r="V14" s="46">
        <v>0</v>
      </c>
      <c r="W14" s="46">
        <v>0</v>
      </c>
      <c r="X14" s="8">
        <v>0</v>
      </c>
      <c r="Y14" s="46">
        <v>0</v>
      </c>
      <c r="Z14" s="46">
        <v>0</v>
      </c>
      <c r="AA14" s="46">
        <v>0</v>
      </c>
      <c r="AB14" s="46">
        <v>0</v>
      </c>
      <c r="AC14" s="62">
        <v>0</v>
      </c>
    </row>
    <row r="15" spans="1:29" x14ac:dyDescent="0.25">
      <c r="A15" s="46" t="s">
        <v>3304</v>
      </c>
      <c r="B15" s="46" t="s">
        <v>3302</v>
      </c>
      <c r="C15" s="46"/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62">
        <v>2847.6088199999999</v>
      </c>
      <c r="L15" s="46">
        <v>0</v>
      </c>
      <c r="M15" s="46">
        <v>0</v>
      </c>
      <c r="N15" s="8">
        <v>2847.6088199999999</v>
      </c>
      <c r="O15" s="46">
        <v>0</v>
      </c>
      <c r="P15" s="46">
        <v>0</v>
      </c>
      <c r="Q15" s="46">
        <v>0</v>
      </c>
      <c r="R15" s="46">
        <v>0</v>
      </c>
      <c r="S15" s="62">
        <v>2544.0748199999998</v>
      </c>
      <c r="T15" s="46">
        <v>0</v>
      </c>
      <c r="U15" s="46">
        <v>0</v>
      </c>
      <c r="V15" s="46">
        <v>0</v>
      </c>
      <c r="W15" s="46">
        <v>0</v>
      </c>
      <c r="X15" s="8">
        <v>1307.9556</v>
      </c>
      <c r="Y15" s="46">
        <v>0</v>
      </c>
      <c r="Z15" s="46">
        <v>0</v>
      </c>
      <c r="AA15" s="46">
        <v>0</v>
      </c>
      <c r="AB15" s="46">
        <v>0</v>
      </c>
      <c r="AC15" s="62">
        <v>1307.9556</v>
      </c>
    </row>
    <row r="16" spans="1:29" x14ac:dyDescent="0.25">
      <c r="A16" s="46" t="s">
        <v>3305</v>
      </c>
      <c r="B16" s="46" t="s">
        <v>3292</v>
      </c>
      <c r="C16" s="46"/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62">
        <v>0.59432010653537704</v>
      </c>
      <c r="L16" s="46">
        <v>0</v>
      </c>
      <c r="M16" s="46">
        <v>0</v>
      </c>
      <c r="N16" s="8">
        <v>0.73883595292707405</v>
      </c>
      <c r="O16" s="46">
        <v>0</v>
      </c>
      <c r="P16" s="46">
        <v>0</v>
      </c>
      <c r="Q16" s="46">
        <v>0</v>
      </c>
      <c r="R16" s="46">
        <v>0</v>
      </c>
      <c r="S16" s="62">
        <v>0.85626038904856205</v>
      </c>
      <c r="T16" s="46">
        <v>0</v>
      </c>
      <c r="U16" s="46">
        <v>0</v>
      </c>
      <c r="V16" s="46">
        <v>0</v>
      </c>
      <c r="W16" s="46">
        <v>0</v>
      </c>
      <c r="X16" s="8">
        <v>0.93312688071735805</v>
      </c>
      <c r="Y16" s="46">
        <v>0</v>
      </c>
      <c r="Z16" s="46">
        <v>0</v>
      </c>
      <c r="AA16" s="46">
        <v>0</v>
      </c>
      <c r="AB16" s="46">
        <v>0</v>
      </c>
      <c r="AC16" s="62">
        <v>1.00970573969227</v>
      </c>
    </row>
    <row r="20" spans="1:34" x14ac:dyDescent="0.25">
      <c r="A20" s="1" t="s">
        <v>3306</v>
      </c>
    </row>
    <row r="21" spans="1:34" x14ac:dyDescent="0.25">
      <c r="A21" t="s">
        <v>3307</v>
      </c>
    </row>
    <row r="22" spans="1:34" x14ac:dyDescent="0.25">
      <c r="D22" t="s">
        <v>3308</v>
      </c>
    </row>
    <row r="23" spans="1:34" x14ac:dyDescent="0.25">
      <c r="C23" s="66">
        <v>2019</v>
      </c>
      <c r="D23" s="66">
        <v>2020</v>
      </c>
      <c r="E23" s="66">
        <v>2021</v>
      </c>
      <c r="F23" s="66">
        <v>2022</v>
      </c>
      <c r="G23" s="66">
        <v>2023</v>
      </c>
      <c r="H23" s="66">
        <v>2024</v>
      </c>
      <c r="I23" s="66">
        <v>2025</v>
      </c>
      <c r="J23" s="66">
        <v>2026</v>
      </c>
      <c r="K23" s="66">
        <v>2027</v>
      </c>
      <c r="L23" s="66">
        <v>2028</v>
      </c>
      <c r="M23" s="66">
        <v>2029</v>
      </c>
      <c r="N23" s="66">
        <v>2030</v>
      </c>
      <c r="O23" s="66">
        <v>2031</v>
      </c>
      <c r="P23" s="66">
        <v>2032</v>
      </c>
      <c r="Q23" s="66">
        <v>2033</v>
      </c>
      <c r="R23" s="66">
        <v>2034</v>
      </c>
      <c r="S23" s="66">
        <v>2035</v>
      </c>
      <c r="T23" s="66">
        <v>2036</v>
      </c>
      <c r="U23" s="66">
        <v>2037</v>
      </c>
      <c r="V23" s="66">
        <v>2038</v>
      </c>
      <c r="W23" s="66">
        <v>2039</v>
      </c>
      <c r="X23" s="66">
        <v>2040</v>
      </c>
      <c r="Y23" s="66">
        <v>2041</v>
      </c>
      <c r="Z23" s="66">
        <v>2042</v>
      </c>
      <c r="AA23" s="66">
        <v>2043</v>
      </c>
      <c r="AB23" s="66">
        <v>2044</v>
      </c>
      <c r="AC23" s="66">
        <v>2045</v>
      </c>
      <c r="AD23" s="66">
        <v>2046</v>
      </c>
      <c r="AE23" s="66">
        <v>2047</v>
      </c>
      <c r="AF23" s="66">
        <v>2048</v>
      </c>
      <c r="AG23" s="66">
        <v>2049</v>
      </c>
      <c r="AH23" s="66">
        <v>2050</v>
      </c>
    </row>
    <row r="24" spans="1:34" x14ac:dyDescent="0.25">
      <c r="A24" s="1" t="s">
        <v>3309</v>
      </c>
      <c r="C24">
        <f>D24</f>
        <v>0.33</v>
      </c>
      <c r="D24">
        <v>0.33</v>
      </c>
      <c r="E24">
        <f>D24</f>
        <v>0.33</v>
      </c>
      <c r="F24" s="46">
        <f t="shared" ref="F24:G24" si="0">E24</f>
        <v>0.33</v>
      </c>
      <c r="G24" s="46">
        <f t="shared" si="0"/>
        <v>0.33</v>
      </c>
      <c r="H24">
        <v>0.44</v>
      </c>
      <c r="I24">
        <f>H24</f>
        <v>0.44</v>
      </c>
      <c r="J24" s="46">
        <f>I24</f>
        <v>0.44</v>
      </c>
      <c r="K24">
        <f>K6</f>
        <v>0.52</v>
      </c>
      <c r="L24">
        <f>K24</f>
        <v>0.52</v>
      </c>
      <c r="M24" s="46">
        <f>L24</f>
        <v>0.52</v>
      </c>
      <c r="N24">
        <f>N6</f>
        <v>0.6</v>
      </c>
      <c r="O24">
        <f>N24</f>
        <v>0.6</v>
      </c>
      <c r="P24" s="46">
        <f t="shared" ref="P24:R24" si="1">O24</f>
        <v>0.6</v>
      </c>
      <c r="Q24" s="46">
        <f t="shared" si="1"/>
        <v>0.6</v>
      </c>
      <c r="R24" s="46">
        <f t="shared" si="1"/>
        <v>0.6</v>
      </c>
      <c r="S24">
        <f>S6</f>
        <v>0.68</v>
      </c>
      <c r="T24">
        <f>S24</f>
        <v>0.68</v>
      </c>
      <c r="U24" s="46">
        <f t="shared" ref="U24:W24" si="2">T24</f>
        <v>0.68</v>
      </c>
      <c r="V24" s="46">
        <f t="shared" si="2"/>
        <v>0.68</v>
      </c>
      <c r="W24" s="46">
        <f t="shared" si="2"/>
        <v>0.68</v>
      </c>
      <c r="X24">
        <f>X6</f>
        <v>0.77</v>
      </c>
      <c r="Y24">
        <f>X24</f>
        <v>0.77</v>
      </c>
      <c r="Z24" s="46">
        <f t="shared" ref="Z24:AB24" si="3">Y24</f>
        <v>0.77</v>
      </c>
      <c r="AA24" s="46">
        <f t="shared" si="3"/>
        <v>0.77</v>
      </c>
      <c r="AB24" s="46">
        <f t="shared" si="3"/>
        <v>0.77</v>
      </c>
      <c r="AC24">
        <f>AC6</f>
        <v>0.86</v>
      </c>
      <c r="AD24">
        <f>AC24</f>
        <v>0.86</v>
      </c>
      <c r="AE24" s="46">
        <f t="shared" ref="AE24:AH24" si="4">AD24</f>
        <v>0.86</v>
      </c>
      <c r="AF24" s="46">
        <f t="shared" si="4"/>
        <v>0.86</v>
      </c>
      <c r="AG24" s="46">
        <f t="shared" si="4"/>
        <v>0.86</v>
      </c>
      <c r="AH24" s="46">
        <f t="shared" si="4"/>
        <v>0.86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topLeftCell="T1" workbookViewId="0">
      <selection activeCell="AI2" sqref="AI2:CE2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t="s">
        <v>3281</v>
      </c>
      <c r="B1" t="s">
        <v>3391</v>
      </c>
      <c r="C1" s="46" t="s">
        <v>3310</v>
      </c>
      <c r="D1" s="46" t="s">
        <v>3311</v>
      </c>
      <c r="E1" s="46" t="s">
        <v>3312</v>
      </c>
      <c r="F1" s="46" t="s">
        <v>3313</v>
      </c>
      <c r="G1" s="46" t="s">
        <v>3314</v>
      </c>
      <c r="H1" s="46" t="s">
        <v>3315</v>
      </c>
      <c r="I1" s="46" t="s">
        <v>3316</v>
      </c>
      <c r="J1" s="46" t="s">
        <v>3317</v>
      </c>
      <c r="K1" s="46" t="s">
        <v>3318</v>
      </c>
      <c r="L1" s="46" t="s">
        <v>3319</v>
      </c>
      <c r="M1" s="46" t="s">
        <v>3320</v>
      </c>
      <c r="N1" s="46" t="s">
        <v>3321</v>
      </c>
      <c r="O1" s="46" t="s">
        <v>3322</v>
      </c>
      <c r="P1" s="46" t="s">
        <v>3323</v>
      </c>
      <c r="Q1" s="46" t="s">
        <v>3324</v>
      </c>
      <c r="R1" s="46" t="s">
        <v>3325</v>
      </c>
      <c r="S1" s="46" t="s">
        <v>3326</v>
      </c>
      <c r="T1" s="46" t="s">
        <v>3327</v>
      </c>
      <c r="U1" s="46" t="s">
        <v>3328</v>
      </c>
      <c r="V1" s="46" t="s">
        <v>3329</v>
      </c>
      <c r="W1" s="46" t="s">
        <v>3330</v>
      </c>
      <c r="X1" s="46" t="s">
        <v>3331</v>
      </c>
      <c r="Y1" s="46" t="s">
        <v>3332</v>
      </c>
      <c r="Z1" s="46" t="s">
        <v>3333</v>
      </c>
      <c r="AA1" s="46" t="s">
        <v>3334</v>
      </c>
      <c r="AB1" s="46" t="s">
        <v>3335</v>
      </c>
      <c r="AC1" s="46" t="s">
        <v>3336</v>
      </c>
      <c r="AD1" s="46" t="s">
        <v>3337</v>
      </c>
      <c r="AE1" s="46" t="s">
        <v>3338</v>
      </c>
      <c r="AF1" s="46" t="s">
        <v>3339</v>
      </c>
      <c r="AG1" s="46" t="s">
        <v>3340</v>
      </c>
      <c r="AH1" s="46" t="s">
        <v>3341</v>
      </c>
      <c r="AI1" s="46" t="s">
        <v>3342</v>
      </c>
      <c r="AJ1" s="46" t="s">
        <v>3343</v>
      </c>
      <c r="AK1" s="46" t="s">
        <v>3344</v>
      </c>
      <c r="AL1" s="46" t="s">
        <v>3345</v>
      </c>
      <c r="AM1" s="46" t="s">
        <v>3346</v>
      </c>
      <c r="AN1" s="46" t="s">
        <v>3347</v>
      </c>
      <c r="AO1" s="46" t="s">
        <v>3348</v>
      </c>
      <c r="AP1" s="46" t="s">
        <v>3349</v>
      </c>
      <c r="AQ1" s="46" t="s">
        <v>3350</v>
      </c>
      <c r="AR1" s="46" t="s">
        <v>3351</v>
      </c>
      <c r="AS1" s="46" t="s">
        <v>3352</v>
      </c>
      <c r="AT1" s="46" t="s">
        <v>3353</v>
      </c>
      <c r="AU1" s="46" t="s">
        <v>3354</v>
      </c>
      <c r="AV1" s="46" t="s">
        <v>3355</v>
      </c>
      <c r="AW1" s="46" t="s">
        <v>3356</v>
      </c>
      <c r="AX1" s="46" t="s">
        <v>3357</v>
      </c>
      <c r="AY1" s="46" t="s">
        <v>3358</v>
      </c>
      <c r="AZ1" s="46" t="s">
        <v>3359</v>
      </c>
      <c r="BA1" s="46" t="s">
        <v>3360</v>
      </c>
      <c r="BB1" s="46" t="s">
        <v>3361</v>
      </c>
      <c r="BC1" s="46" t="s">
        <v>3362</v>
      </c>
      <c r="BD1" s="46" t="s">
        <v>3363</v>
      </c>
      <c r="BE1" s="46" t="s">
        <v>3364</v>
      </c>
      <c r="BF1" s="46" t="s">
        <v>3365</v>
      </c>
      <c r="BG1" s="46" t="s">
        <v>3366</v>
      </c>
      <c r="BH1" s="46" t="s">
        <v>3367</v>
      </c>
      <c r="BI1" s="46" t="s">
        <v>3368</v>
      </c>
      <c r="BJ1" s="46" t="s">
        <v>3369</v>
      </c>
      <c r="BK1" s="46" t="s">
        <v>3370</v>
      </c>
      <c r="BL1" s="46" t="s">
        <v>3371</v>
      </c>
      <c r="BM1" s="46" t="s">
        <v>3372</v>
      </c>
      <c r="BN1" s="46" t="s">
        <v>3373</v>
      </c>
      <c r="BO1" s="46" t="s">
        <v>3374</v>
      </c>
      <c r="BP1" s="46" t="s">
        <v>3375</v>
      </c>
      <c r="BQ1" s="46" t="s">
        <v>3376</v>
      </c>
      <c r="BR1" s="46" t="s">
        <v>3377</v>
      </c>
      <c r="BS1" s="46" t="s">
        <v>3378</v>
      </c>
      <c r="BT1" s="46" t="s">
        <v>3379</v>
      </c>
      <c r="BU1" s="46" t="s">
        <v>3380</v>
      </c>
      <c r="BV1" s="46" t="s">
        <v>3381</v>
      </c>
      <c r="BW1" s="46" t="s">
        <v>3382</v>
      </c>
      <c r="BX1" s="46" t="s">
        <v>3383</v>
      </c>
      <c r="BY1" s="46" t="s">
        <v>3384</v>
      </c>
      <c r="BZ1" s="46" t="s">
        <v>3385</v>
      </c>
      <c r="CA1" s="46" t="s">
        <v>3386</v>
      </c>
      <c r="CB1" s="46" t="s">
        <v>3387</v>
      </c>
      <c r="CC1" s="46" t="s">
        <v>3388</v>
      </c>
      <c r="CD1" s="46" t="s">
        <v>3389</v>
      </c>
      <c r="CE1" s="46" t="s">
        <v>3390</v>
      </c>
    </row>
    <row r="2" spans="1:83" ht="32.1" customHeight="1" x14ac:dyDescent="0.25">
      <c r="A2" s="12" t="s">
        <v>3282</v>
      </c>
      <c r="B2" s="60">
        <f>'CA-specific'!C24</f>
        <v>0.33</v>
      </c>
      <c r="C2" s="60">
        <f>'CA-specific'!D24</f>
        <v>0.33</v>
      </c>
      <c r="D2" s="60">
        <f>'CA-specific'!E24</f>
        <v>0.33</v>
      </c>
      <c r="E2" s="60">
        <f>'CA-specific'!F24</f>
        <v>0.33</v>
      </c>
      <c r="F2" s="60">
        <f>'CA-specific'!G24</f>
        <v>0.33</v>
      </c>
      <c r="G2" s="60">
        <f>'CA-specific'!H24</f>
        <v>0.44</v>
      </c>
      <c r="H2" s="60">
        <f>'CA-specific'!I24</f>
        <v>0.44</v>
      </c>
      <c r="I2" s="60">
        <f>'CA-specific'!J24</f>
        <v>0.44</v>
      </c>
      <c r="J2" s="60">
        <f>'CA-specific'!K24</f>
        <v>0.52</v>
      </c>
      <c r="K2" s="60">
        <f>'CA-specific'!L24</f>
        <v>0.52</v>
      </c>
      <c r="L2" s="60">
        <f>'CA-specific'!M24</f>
        <v>0.52</v>
      </c>
      <c r="M2" s="60">
        <f>'CA-specific'!N24</f>
        <v>0.6</v>
      </c>
      <c r="N2" s="60">
        <f>'CA-specific'!O24</f>
        <v>0.6</v>
      </c>
      <c r="O2" s="60">
        <f>'CA-specific'!P24</f>
        <v>0.6</v>
      </c>
      <c r="P2" s="60">
        <f>'CA-specific'!Q24</f>
        <v>0.6</v>
      </c>
      <c r="Q2" s="60">
        <f>'CA-specific'!R24</f>
        <v>0.6</v>
      </c>
      <c r="R2" s="60">
        <f>'CA-specific'!S24</f>
        <v>0.68</v>
      </c>
      <c r="S2" s="60">
        <f>'CA-specific'!T24</f>
        <v>0.68</v>
      </c>
      <c r="T2" s="60">
        <f>'CA-specific'!U24</f>
        <v>0.68</v>
      </c>
      <c r="U2" s="60">
        <f>'CA-specific'!V24</f>
        <v>0.68</v>
      </c>
      <c r="V2" s="60">
        <f>'CA-specific'!W24</f>
        <v>0.68</v>
      </c>
      <c r="W2" s="60">
        <f>'CA-specific'!X24</f>
        <v>0.77</v>
      </c>
      <c r="X2" s="60">
        <f>'CA-specific'!Y24</f>
        <v>0.77</v>
      </c>
      <c r="Y2" s="60">
        <f>'CA-specific'!Z24</f>
        <v>0.77</v>
      </c>
      <c r="Z2" s="60">
        <f>'CA-specific'!AA24</f>
        <v>0.77</v>
      </c>
      <c r="AA2" s="60">
        <f>'CA-specific'!AB24</f>
        <v>0.77</v>
      </c>
      <c r="AB2" s="60">
        <f>'CA-specific'!AC24</f>
        <v>0.86</v>
      </c>
      <c r="AC2" s="60">
        <f>'CA-specific'!AD24</f>
        <v>0.86</v>
      </c>
      <c r="AD2" s="60">
        <f>'CA-specific'!AE24</f>
        <v>0.86</v>
      </c>
      <c r="AE2" s="60">
        <f>'CA-specific'!AF24</f>
        <v>0.86</v>
      </c>
      <c r="AF2" s="60">
        <f>'CA-specific'!AG24</f>
        <v>0.86</v>
      </c>
      <c r="AG2" s="60">
        <f>'CA-specific'!AH24</f>
        <v>0.86</v>
      </c>
      <c r="AH2">
        <v>0</v>
      </c>
      <c r="AI2" s="46">
        <v>0</v>
      </c>
      <c r="AJ2" s="46">
        <v>0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0</v>
      </c>
      <c r="AQ2" s="46">
        <v>0</v>
      </c>
      <c r="AR2" s="46">
        <v>0</v>
      </c>
      <c r="AS2" s="46">
        <v>0</v>
      </c>
      <c r="AT2" s="46">
        <v>0</v>
      </c>
      <c r="AU2" s="46">
        <v>0</v>
      </c>
      <c r="AV2" s="46">
        <v>0</v>
      </c>
      <c r="AW2" s="46">
        <v>0</v>
      </c>
      <c r="AX2" s="46">
        <v>0</v>
      </c>
      <c r="AY2" s="46">
        <v>0</v>
      </c>
      <c r="AZ2" s="46">
        <v>0</v>
      </c>
      <c r="BA2" s="46">
        <v>0</v>
      </c>
      <c r="BB2" s="46">
        <v>0</v>
      </c>
      <c r="BC2" s="46">
        <v>0</v>
      </c>
      <c r="BD2" s="46">
        <v>0</v>
      </c>
      <c r="BE2" s="46">
        <v>0</v>
      </c>
      <c r="BF2" s="46">
        <v>0</v>
      </c>
      <c r="BG2" s="46">
        <v>0</v>
      </c>
      <c r="BH2" s="46">
        <v>0</v>
      </c>
      <c r="BI2" s="46">
        <v>0</v>
      </c>
      <c r="BJ2" s="46">
        <v>0</v>
      </c>
      <c r="BK2" s="46">
        <v>0</v>
      </c>
      <c r="BL2" s="46">
        <v>0</v>
      </c>
      <c r="BM2" s="46">
        <v>0</v>
      </c>
      <c r="BN2" s="46">
        <v>0</v>
      </c>
      <c r="BO2" s="46">
        <v>0</v>
      </c>
      <c r="BP2" s="46">
        <v>0</v>
      </c>
      <c r="BQ2" s="46">
        <v>0</v>
      </c>
      <c r="BR2" s="46">
        <v>0</v>
      </c>
      <c r="BS2" s="46">
        <v>0</v>
      </c>
      <c r="BT2" s="46">
        <v>0</v>
      </c>
      <c r="BU2" s="46">
        <v>0</v>
      </c>
      <c r="BV2" s="46">
        <v>0</v>
      </c>
      <c r="BW2" s="46">
        <v>0</v>
      </c>
      <c r="BX2" s="46">
        <v>0</v>
      </c>
      <c r="BY2" s="46">
        <v>0</v>
      </c>
      <c r="BZ2" s="46">
        <v>0</v>
      </c>
      <c r="CA2" s="46">
        <v>0</v>
      </c>
      <c r="CB2" s="46">
        <v>0</v>
      </c>
      <c r="CC2" s="46">
        <v>0</v>
      </c>
      <c r="CD2" s="46">
        <v>0</v>
      </c>
      <c r="CE2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CA-specific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2016-01-06T02:12:13Z</dcterms:created>
  <dcterms:modified xsi:type="dcterms:W3CDTF">2022-02-02T20:27:57Z</dcterms:modified>
</cp:coreProperties>
</file>