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olivia\Documents\EPS_Models by Region\RMI\California\CA-eps\"/>
    </mc:Choice>
  </mc:AlternateContent>
  <xr:revisionPtr revIDLastSave="0" documentId="13_ncr:1_{DFC561FC-5AAD-41D3-91F8-F88E3DAD7DB1}" xr6:coauthVersionLast="47" xr6:coauthVersionMax="47" xr10:uidLastSave="{00000000-0000-0000-0000-000000000000}"/>
  <bookViews>
    <workbookView xWindow="270" yWindow="90" windowWidth="22230" windowHeight="16305" activeTab="3" xr2:uid="{D3A3776C-914E-4E39-A2BC-21C8ED4E7C6C}"/>
    <workbookView xWindow="-120" yWindow="-120" windowWidth="29040" windowHeight="17640" firstSheet="2" activeTab="4" xr2:uid="{28E360F2-D4EE-4E61-AF86-7B1B721508B4}"/>
  </bookViews>
  <sheets>
    <sheet name="About" sheetId="1" r:id="rId1"/>
    <sheet name="Standard Descriptions" sheetId="7" r:id="rId2"/>
    <sheet name="Guidance" sheetId="9" r:id="rId3"/>
    <sheet name="Policy Characteristics" sheetId="8" r:id="rId4"/>
    <sheet name="PolicyLevers" sheetId="2" r:id="rId5"/>
    <sheet name="OutputGraphs" sheetId="3" r:id="rId6"/>
    <sheet name="ReferenceScenarios" sheetId="4" r:id="rId7"/>
    <sheet name="Targets" sheetId="5" r:id="rId8"/>
    <sheet name="MaxBoundCalculations" sheetId="6" r:id="rId9"/>
  </sheets>
  <definedNames>
    <definedName name="_xlnm._FilterDatabase" localSheetId="4" hidden="1">PolicyLevers!$A$1:$T$326</definedName>
    <definedName name="Z_EACAC692_6FA5_4207_B9A8_44B823BD87B2_.wvu.FilterData" localSheetId="4" hidden="1">PolicyLevers!$A$1:$T$326</definedName>
  </definedNames>
  <calcPr calcId="191029" iterate="1" iterateDelta="1.0000000000000001E-5"/>
  <customWorkbookViews>
    <customWorkbookView name="Chris Busch - Personal View" guid="{EACAC692-6FA5-4207-B9A8-44B823BD87B2}" mergeInterval="0" personalView="1" maximized="1" windowWidth="1276" windowHeight="434"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2" l="1"/>
  <c r="L2" i="2"/>
  <c r="M2" i="2"/>
  <c r="N2" i="2"/>
  <c r="O2" i="2"/>
  <c r="P2" i="2"/>
  <c r="K3" i="2"/>
  <c r="L3" i="2"/>
  <c r="M3" i="2"/>
  <c r="N3" i="2"/>
  <c r="O3" i="2"/>
  <c r="P3" i="2"/>
  <c r="K4" i="2"/>
  <c r="L4" i="2"/>
  <c r="M4" i="2"/>
  <c r="N4" i="2"/>
  <c r="O4" i="2"/>
  <c r="P4" i="2"/>
  <c r="K5" i="2"/>
  <c r="L5" i="2"/>
  <c r="M5" i="2"/>
  <c r="N5" i="2"/>
  <c r="O5" i="2"/>
  <c r="P5" i="2"/>
  <c r="K6" i="2"/>
  <c r="L6" i="2"/>
  <c r="M6" i="2"/>
  <c r="N6" i="2"/>
  <c r="O6" i="2"/>
  <c r="P6" i="2"/>
  <c r="K7" i="2"/>
  <c r="L7" i="2"/>
  <c r="M7" i="2"/>
  <c r="N7" i="2"/>
  <c r="O7" i="2"/>
  <c r="P7" i="2"/>
  <c r="K8" i="2"/>
  <c r="L8" i="2"/>
  <c r="M8" i="2"/>
  <c r="N8" i="2"/>
  <c r="O8" i="2"/>
  <c r="P8" i="2"/>
  <c r="K9" i="2"/>
  <c r="L9" i="2"/>
  <c r="M9" i="2"/>
  <c r="N9" i="2"/>
  <c r="O9" i="2"/>
  <c r="P9" i="2"/>
  <c r="K10" i="2"/>
  <c r="L10" i="2"/>
  <c r="M10" i="2"/>
  <c r="N10" i="2"/>
  <c r="O10" i="2"/>
  <c r="P10" i="2"/>
  <c r="K11" i="2"/>
  <c r="L11" i="2"/>
  <c r="M11" i="2"/>
  <c r="N11" i="2"/>
  <c r="O11" i="2"/>
  <c r="P11" i="2"/>
  <c r="K12" i="2"/>
  <c r="L12" i="2"/>
  <c r="M12" i="2"/>
  <c r="N12" i="2"/>
  <c r="O12" i="2"/>
  <c r="P12" i="2"/>
  <c r="K13" i="2"/>
  <c r="L13" i="2"/>
  <c r="M13" i="2"/>
  <c r="N13" i="2"/>
  <c r="O13" i="2"/>
  <c r="P13" i="2"/>
  <c r="K14" i="2"/>
  <c r="L14" i="2"/>
  <c r="M14" i="2"/>
  <c r="N14" i="2"/>
  <c r="O14" i="2"/>
  <c r="P14" i="2"/>
  <c r="K15" i="2"/>
  <c r="L15" i="2"/>
  <c r="M15" i="2"/>
  <c r="N15" i="2"/>
  <c r="O15" i="2"/>
  <c r="P15" i="2"/>
  <c r="K16" i="2"/>
  <c r="L16" i="2"/>
  <c r="M16" i="2"/>
  <c r="N16" i="2"/>
  <c r="O16" i="2"/>
  <c r="P16" i="2"/>
  <c r="K17" i="2"/>
  <c r="L17" i="2"/>
  <c r="M17" i="2"/>
  <c r="N17" i="2"/>
  <c r="O17" i="2"/>
  <c r="P17" i="2"/>
  <c r="K18" i="2"/>
  <c r="L18" i="2"/>
  <c r="M18" i="2"/>
  <c r="N18" i="2"/>
  <c r="O18" i="2"/>
  <c r="P18" i="2"/>
  <c r="K19" i="2"/>
  <c r="L19" i="2"/>
  <c r="M19" i="2"/>
  <c r="N19" i="2"/>
  <c r="O19" i="2"/>
  <c r="P19" i="2"/>
  <c r="K20" i="2"/>
  <c r="L20" i="2"/>
  <c r="M20" i="2"/>
  <c r="N20" i="2"/>
  <c r="O20" i="2"/>
  <c r="P20" i="2"/>
  <c r="K21" i="2"/>
  <c r="L21" i="2"/>
  <c r="M21" i="2"/>
  <c r="N21" i="2"/>
  <c r="O21" i="2"/>
  <c r="P21" i="2"/>
  <c r="K22" i="2"/>
  <c r="L22" i="2"/>
  <c r="M22" i="2"/>
  <c r="N22" i="2"/>
  <c r="O22" i="2"/>
  <c r="P22" i="2"/>
  <c r="K23" i="2"/>
  <c r="L23" i="2"/>
  <c r="M23" i="2"/>
  <c r="N23" i="2"/>
  <c r="O23" i="2"/>
  <c r="P23" i="2"/>
  <c r="K24" i="2"/>
  <c r="L24" i="2"/>
  <c r="M24" i="2"/>
  <c r="N24" i="2"/>
  <c r="O24" i="2"/>
  <c r="P24" i="2"/>
  <c r="K25" i="2"/>
  <c r="L25" i="2"/>
  <c r="M25" i="2"/>
  <c r="N25" i="2"/>
  <c r="O25" i="2"/>
  <c r="P25" i="2"/>
  <c r="K26" i="2"/>
  <c r="L26" i="2"/>
  <c r="M26" i="2"/>
  <c r="N26" i="2"/>
  <c r="O26" i="2"/>
  <c r="P26" i="2"/>
  <c r="K27" i="2"/>
  <c r="L27" i="2"/>
  <c r="M27" i="2"/>
  <c r="N27" i="2"/>
  <c r="O27" i="2"/>
  <c r="P27" i="2"/>
  <c r="K28" i="2"/>
  <c r="L28" i="2"/>
  <c r="M28" i="2"/>
  <c r="N28" i="2"/>
  <c r="O28" i="2"/>
  <c r="P28" i="2"/>
  <c r="K29" i="2"/>
  <c r="L29" i="2"/>
  <c r="M29" i="2"/>
  <c r="N29" i="2"/>
  <c r="O29" i="2"/>
  <c r="P29" i="2"/>
  <c r="K30" i="2"/>
  <c r="L30" i="2"/>
  <c r="M30" i="2"/>
  <c r="N30" i="2"/>
  <c r="O30" i="2"/>
  <c r="P30" i="2"/>
  <c r="K31" i="2"/>
  <c r="L31" i="2"/>
  <c r="M31" i="2"/>
  <c r="N31" i="2"/>
  <c r="O31" i="2"/>
  <c r="P31" i="2"/>
  <c r="K32" i="2"/>
  <c r="L32" i="2"/>
  <c r="M32" i="2"/>
  <c r="N32" i="2"/>
  <c r="O32" i="2"/>
  <c r="P32" i="2"/>
  <c r="K33" i="2"/>
  <c r="L33" i="2"/>
  <c r="M33" i="2"/>
  <c r="N33" i="2"/>
  <c r="O33" i="2"/>
  <c r="P33" i="2"/>
  <c r="K34" i="2"/>
  <c r="L34" i="2"/>
  <c r="M34" i="2"/>
  <c r="N34" i="2"/>
  <c r="O34" i="2"/>
  <c r="P34" i="2"/>
  <c r="K35" i="2"/>
  <c r="L35" i="2"/>
  <c r="M35" i="2"/>
  <c r="N35" i="2"/>
  <c r="O35" i="2"/>
  <c r="P35" i="2"/>
  <c r="K36" i="2"/>
  <c r="L36" i="2"/>
  <c r="M36" i="2"/>
  <c r="N36" i="2"/>
  <c r="O36" i="2"/>
  <c r="P36" i="2"/>
  <c r="K37" i="2"/>
  <c r="L37" i="2"/>
  <c r="M37" i="2"/>
  <c r="N37" i="2"/>
  <c r="O37" i="2"/>
  <c r="P37" i="2"/>
  <c r="K38" i="2"/>
  <c r="L38" i="2"/>
  <c r="M38" i="2"/>
  <c r="N38" i="2"/>
  <c r="O38" i="2"/>
  <c r="P38" i="2"/>
  <c r="K39" i="2"/>
  <c r="L39" i="2"/>
  <c r="M39" i="2"/>
  <c r="N39" i="2"/>
  <c r="O39" i="2"/>
  <c r="P39" i="2"/>
  <c r="K40" i="2"/>
  <c r="L40" i="2"/>
  <c r="M40" i="2"/>
  <c r="N40" i="2"/>
  <c r="O40" i="2"/>
  <c r="P40" i="2"/>
  <c r="K41" i="2"/>
  <c r="L41" i="2"/>
  <c r="M41" i="2"/>
  <c r="N41" i="2"/>
  <c r="O41" i="2"/>
  <c r="P41" i="2"/>
  <c r="K42" i="2"/>
  <c r="L42" i="2"/>
  <c r="M42" i="2"/>
  <c r="N42" i="2"/>
  <c r="O42" i="2"/>
  <c r="P42" i="2"/>
  <c r="K43" i="2"/>
  <c r="L43" i="2"/>
  <c r="M43" i="2"/>
  <c r="N43" i="2"/>
  <c r="O43" i="2"/>
  <c r="P43" i="2"/>
  <c r="K44" i="2"/>
  <c r="L44" i="2"/>
  <c r="M44" i="2"/>
  <c r="N44" i="2"/>
  <c r="O44" i="2"/>
  <c r="P44" i="2"/>
  <c r="K45" i="2"/>
  <c r="L45" i="2"/>
  <c r="M45" i="2"/>
  <c r="N45" i="2"/>
  <c r="O45" i="2"/>
  <c r="P45" i="2"/>
  <c r="K46" i="2"/>
  <c r="L46" i="2"/>
  <c r="M46" i="2"/>
  <c r="N46" i="2"/>
  <c r="O46" i="2"/>
  <c r="P46" i="2"/>
  <c r="K47" i="2"/>
  <c r="L47" i="2"/>
  <c r="M47" i="2"/>
  <c r="N47" i="2"/>
  <c r="O47" i="2"/>
  <c r="P47" i="2"/>
  <c r="K48" i="2"/>
  <c r="L48" i="2"/>
  <c r="M48" i="2"/>
  <c r="N48" i="2"/>
  <c r="O48" i="2"/>
  <c r="P48" i="2"/>
  <c r="K49" i="2"/>
  <c r="L49" i="2"/>
  <c r="M49" i="2"/>
  <c r="N49" i="2"/>
  <c r="O49" i="2"/>
  <c r="P49" i="2"/>
  <c r="K50" i="2"/>
  <c r="L50" i="2"/>
  <c r="M50" i="2"/>
  <c r="N50" i="2"/>
  <c r="O50" i="2"/>
  <c r="P50" i="2"/>
  <c r="K51" i="2"/>
  <c r="L51" i="2"/>
  <c r="M51" i="2"/>
  <c r="N51" i="2"/>
  <c r="O51" i="2"/>
  <c r="P51" i="2"/>
  <c r="K52" i="2"/>
  <c r="L52" i="2"/>
  <c r="M52" i="2"/>
  <c r="N52" i="2"/>
  <c r="O52" i="2"/>
  <c r="P52" i="2"/>
  <c r="K53" i="2"/>
  <c r="L53" i="2"/>
  <c r="M53" i="2"/>
  <c r="N53" i="2"/>
  <c r="O53" i="2"/>
  <c r="P53" i="2"/>
  <c r="K54" i="2"/>
  <c r="L54" i="2"/>
  <c r="M54" i="2"/>
  <c r="N54" i="2"/>
  <c r="O54" i="2"/>
  <c r="P54" i="2"/>
  <c r="K55" i="2"/>
  <c r="L55" i="2"/>
  <c r="M55" i="2"/>
  <c r="N55" i="2"/>
  <c r="O55" i="2"/>
  <c r="P55" i="2"/>
  <c r="K56" i="2"/>
  <c r="L56" i="2"/>
  <c r="M56" i="2"/>
  <c r="N56" i="2"/>
  <c r="O56" i="2"/>
  <c r="P56" i="2"/>
  <c r="K57" i="2"/>
  <c r="L57" i="2"/>
  <c r="M57" i="2"/>
  <c r="N57" i="2"/>
  <c r="O57" i="2"/>
  <c r="P57" i="2"/>
  <c r="K58" i="2"/>
  <c r="L58" i="2"/>
  <c r="M58" i="2"/>
  <c r="N58" i="2"/>
  <c r="O58" i="2"/>
  <c r="P58" i="2"/>
  <c r="K59" i="2"/>
  <c r="L59" i="2"/>
  <c r="M59" i="2"/>
  <c r="N59" i="2"/>
  <c r="O59" i="2"/>
  <c r="P59" i="2"/>
  <c r="K60" i="2"/>
  <c r="L60" i="2"/>
  <c r="M60" i="2"/>
  <c r="N60" i="2"/>
  <c r="O60" i="2"/>
  <c r="P60" i="2"/>
  <c r="K61" i="2"/>
  <c r="L61" i="2"/>
  <c r="M61" i="2"/>
  <c r="N61" i="2"/>
  <c r="O61" i="2"/>
  <c r="P61" i="2"/>
  <c r="K62" i="2"/>
  <c r="L62" i="2"/>
  <c r="M62" i="2"/>
  <c r="N62" i="2"/>
  <c r="O62" i="2"/>
  <c r="P62" i="2"/>
  <c r="K63" i="2"/>
  <c r="L63" i="2"/>
  <c r="M63" i="2"/>
  <c r="N63" i="2"/>
  <c r="O63" i="2"/>
  <c r="P63" i="2"/>
  <c r="K64" i="2"/>
  <c r="L64" i="2"/>
  <c r="M64" i="2"/>
  <c r="N64" i="2"/>
  <c r="O64" i="2"/>
  <c r="P64" i="2"/>
  <c r="K65" i="2"/>
  <c r="L65" i="2"/>
  <c r="M65" i="2"/>
  <c r="N65" i="2"/>
  <c r="O65" i="2"/>
  <c r="P65" i="2"/>
  <c r="K66" i="2"/>
  <c r="L66" i="2"/>
  <c r="M66" i="2"/>
  <c r="N66" i="2"/>
  <c r="O66" i="2"/>
  <c r="P66" i="2"/>
  <c r="K67" i="2"/>
  <c r="L67" i="2"/>
  <c r="M67" i="2"/>
  <c r="N67" i="2"/>
  <c r="O67" i="2"/>
  <c r="P67" i="2"/>
  <c r="K68" i="2"/>
  <c r="L68" i="2"/>
  <c r="M68" i="2"/>
  <c r="N68" i="2"/>
  <c r="O68" i="2"/>
  <c r="P68" i="2"/>
  <c r="K69" i="2"/>
  <c r="L69" i="2"/>
  <c r="M69" i="2"/>
  <c r="N69" i="2"/>
  <c r="O69" i="2"/>
  <c r="P69" i="2"/>
  <c r="K70" i="2"/>
  <c r="L70" i="2"/>
  <c r="M70" i="2"/>
  <c r="N70" i="2"/>
  <c r="O70" i="2"/>
  <c r="P70" i="2"/>
  <c r="K71" i="2"/>
  <c r="L71" i="2"/>
  <c r="M71" i="2"/>
  <c r="N71" i="2"/>
  <c r="O71" i="2"/>
  <c r="P71" i="2"/>
  <c r="K72" i="2"/>
  <c r="L72" i="2"/>
  <c r="M72" i="2"/>
  <c r="N72" i="2"/>
  <c r="O72" i="2"/>
  <c r="P72" i="2"/>
  <c r="K73" i="2"/>
  <c r="L73" i="2"/>
  <c r="M73" i="2"/>
  <c r="N73" i="2"/>
  <c r="O73" i="2"/>
  <c r="P73" i="2"/>
  <c r="K74" i="2"/>
  <c r="L74" i="2"/>
  <c r="M74" i="2"/>
  <c r="N74" i="2"/>
  <c r="O74" i="2"/>
  <c r="P74" i="2"/>
  <c r="K75" i="2"/>
  <c r="L75" i="2"/>
  <c r="M75" i="2"/>
  <c r="N75" i="2"/>
  <c r="O75" i="2"/>
  <c r="P75" i="2"/>
  <c r="K76" i="2"/>
  <c r="L76" i="2"/>
  <c r="M76" i="2"/>
  <c r="N76" i="2"/>
  <c r="O76" i="2"/>
  <c r="P76" i="2"/>
  <c r="K77" i="2"/>
  <c r="L77" i="2"/>
  <c r="M77" i="2"/>
  <c r="N77" i="2"/>
  <c r="O77" i="2"/>
  <c r="P77" i="2"/>
  <c r="K78" i="2"/>
  <c r="L78" i="2"/>
  <c r="M78" i="2"/>
  <c r="N78" i="2"/>
  <c r="O78" i="2"/>
  <c r="P78" i="2"/>
  <c r="K79" i="2"/>
  <c r="L79" i="2"/>
  <c r="M79" i="2"/>
  <c r="N79" i="2"/>
  <c r="O79" i="2"/>
  <c r="P79" i="2"/>
  <c r="K80" i="2"/>
  <c r="L80" i="2"/>
  <c r="M80" i="2"/>
  <c r="N80" i="2"/>
  <c r="O80" i="2"/>
  <c r="P80" i="2"/>
  <c r="K81" i="2"/>
  <c r="L81" i="2"/>
  <c r="M81" i="2"/>
  <c r="N81" i="2"/>
  <c r="O81" i="2"/>
  <c r="P81" i="2"/>
  <c r="K82" i="2"/>
  <c r="L82" i="2"/>
  <c r="M82" i="2"/>
  <c r="N82" i="2"/>
  <c r="O82" i="2"/>
  <c r="P82" i="2"/>
  <c r="K83" i="2"/>
  <c r="L83" i="2"/>
  <c r="M83" i="2"/>
  <c r="N83" i="2"/>
  <c r="O83" i="2"/>
  <c r="P83" i="2"/>
  <c r="K84" i="2"/>
  <c r="L84" i="2"/>
  <c r="M84" i="2"/>
  <c r="N84" i="2"/>
  <c r="O84" i="2"/>
  <c r="P84" i="2"/>
  <c r="K85" i="2"/>
  <c r="L85" i="2"/>
  <c r="M85" i="2"/>
  <c r="N85" i="2"/>
  <c r="O85" i="2"/>
  <c r="P85" i="2"/>
  <c r="K86" i="2"/>
  <c r="L86" i="2"/>
  <c r="M86" i="2"/>
  <c r="N86" i="2"/>
  <c r="O86" i="2"/>
  <c r="P86" i="2"/>
  <c r="K87" i="2"/>
  <c r="L87" i="2"/>
  <c r="M87" i="2"/>
  <c r="N87" i="2"/>
  <c r="O87" i="2"/>
  <c r="P87" i="2"/>
  <c r="K88" i="2"/>
  <c r="L88" i="2"/>
  <c r="M88" i="2"/>
  <c r="N88" i="2"/>
  <c r="O88" i="2"/>
  <c r="P88" i="2"/>
  <c r="K89" i="2"/>
  <c r="L89" i="2"/>
  <c r="M89" i="2"/>
  <c r="N89" i="2"/>
  <c r="O89" i="2"/>
  <c r="P89" i="2"/>
  <c r="K90" i="2"/>
  <c r="L90" i="2"/>
  <c r="M90" i="2"/>
  <c r="N90" i="2"/>
  <c r="O90" i="2"/>
  <c r="P90" i="2"/>
  <c r="K91" i="2"/>
  <c r="L91" i="2"/>
  <c r="M91" i="2"/>
  <c r="N91" i="2"/>
  <c r="O91" i="2"/>
  <c r="P91" i="2"/>
  <c r="K92" i="2"/>
  <c r="L92" i="2"/>
  <c r="M92" i="2"/>
  <c r="N92" i="2"/>
  <c r="O92" i="2"/>
  <c r="P92" i="2"/>
  <c r="K93" i="2"/>
  <c r="L93" i="2"/>
  <c r="M93" i="2"/>
  <c r="N93" i="2"/>
  <c r="O93" i="2"/>
  <c r="P93" i="2"/>
  <c r="K94" i="2"/>
  <c r="L94" i="2"/>
  <c r="M94" i="2"/>
  <c r="N94" i="2"/>
  <c r="O94" i="2"/>
  <c r="P94" i="2"/>
  <c r="K95" i="2"/>
  <c r="L95" i="2"/>
  <c r="M95" i="2"/>
  <c r="N95" i="2"/>
  <c r="O95" i="2"/>
  <c r="P95" i="2"/>
  <c r="K96" i="2"/>
  <c r="L96" i="2"/>
  <c r="M96" i="2"/>
  <c r="N96" i="2"/>
  <c r="O96" i="2"/>
  <c r="P96" i="2"/>
  <c r="K97" i="2"/>
  <c r="L97" i="2"/>
  <c r="M97" i="2"/>
  <c r="N97" i="2"/>
  <c r="O97" i="2"/>
  <c r="P97" i="2"/>
  <c r="K98" i="2"/>
  <c r="L98" i="2"/>
  <c r="M98" i="2"/>
  <c r="N98" i="2"/>
  <c r="O98" i="2"/>
  <c r="P98" i="2"/>
  <c r="K99" i="2"/>
  <c r="L99" i="2"/>
  <c r="M99" i="2"/>
  <c r="N99" i="2"/>
  <c r="O99" i="2"/>
  <c r="P99" i="2"/>
  <c r="K100" i="2"/>
  <c r="L100" i="2"/>
  <c r="M100" i="2"/>
  <c r="N100" i="2"/>
  <c r="O100" i="2"/>
  <c r="P100" i="2"/>
  <c r="K101" i="2"/>
  <c r="L101" i="2"/>
  <c r="M101" i="2"/>
  <c r="N101" i="2"/>
  <c r="O101" i="2"/>
  <c r="P101" i="2"/>
  <c r="K102" i="2"/>
  <c r="L102" i="2"/>
  <c r="M102" i="2"/>
  <c r="N102" i="2"/>
  <c r="O102" i="2"/>
  <c r="P102" i="2"/>
  <c r="K103" i="2"/>
  <c r="L103" i="2"/>
  <c r="M103" i="2"/>
  <c r="N103" i="2"/>
  <c r="O103" i="2"/>
  <c r="P103" i="2"/>
  <c r="K104" i="2"/>
  <c r="L104" i="2"/>
  <c r="M104" i="2"/>
  <c r="N104" i="2"/>
  <c r="O104" i="2"/>
  <c r="P104" i="2"/>
  <c r="K105" i="2"/>
  <c r="L105" i="2"/>
  <c r="M105" i="2"/>
  <c r="N105" i="2"/>
  <c r="O105" i="2"/>
  <c r="P105" i="2"/>
  <c r="K106" i="2"/>
  <c r="L106" i="2"/>
  <c r="M106" i="2"/>
  <c r="N106" i="2"/>
  <c r="O106" i="2"/>
  <c r="P106" i="2"/>
  <c r="K107" i="2"/>
  <c r="L107" i="2"/>
  <c r="M107" i="2"/>
  <c r="N107" i="2"/>
  <c r="O107" i="2"/>
  <c r="P107" i="2"/>
  <c r="K108" i="2"/>
  <c r="L108" i="2"/>
  <c r="M108" i="2"/>
  <c r="N108" i="2"/>
  <c r="O108" i="2"/>
  <c r="P108" i="2"/>
  <c r="K109" i="2"/>
  <c r="L109" i="2"/>
  <c r="M109" i="2"/>
  <c r="N109" i="2"/>
  <c r="O109" i="2"/>
  <c r="P109" i="2"/>
  <c r="K110" i="2"/>
  <c r="L110" i="2"/>
  <c r="M110" i="2"/>
  <c r="N110" i="2"/>
  <c r="O110" i="2"/>
  <c r="P110" i="2"/>
  <c r="K111" i="2"/>
  <c r="L111" i="2"/>
  <c r="M111" i="2"/>
  <c r="N111" i="2"/>
  <c r="O111" i="2"/>
  <c r="P111" i="2"/>
  <c r="K112" i="2"/>
  <c r="L112" i="2"/>
  <c r="M112" i="2"/>
  <c r="N112" i="2"/>
  <c r="O112" i="2"/>
  <c r="P112" i="2"/>
  <c r="K113" i="2"/>
  <c r="L113" i="2"/>
  <c r="M113" i="2"/>
  <c r="N113" i="2"/>
  <c r="O113" i="2"/>
  <c r="P113" i="2"/>
  <c r="K114" i="2"/>
  <c r="L114" i="2"/>
  <c r="M114" i="2"/>
  <c r="N114" i="2"/>
  <c r="O114" i="2"/>
  <c r="P114" i="2"/>
  <c r="K115" i="2"/>
  <c r="L115" i="2"/>
  <c r="M115" i="2"/>
  <c r="N115" i="2"/>
  <c r="O115" i="2"/>
  <c r="P115" i="2"/>
  <c r="K116" i="2"/>
  <c r="L116" i="2"/>
  <c r="M116" i="2"/>
  <c r="N116" i="2"/>
  <c r="O116" i="2"/>
  <c r="P116" i="2"/>
  <c r="K117" i="2"/>
  <c r="L117" i="2"/>
  <c r="M117" i="2"/>
  <c r="N117" i="2"/>
  <c r="O117" i="2"/>
  <c r="P117" i="2"/>
  <c r="K118" i="2"/>
  <c r="L118" i="2"/>
  <c r="M118" i="2"/>
  <c r="N118" i="2"/>
  <c r="O118" i="2"/>
  <c r="P118" i="2"/>
  <c r="K119" i="2"/>
  <c r="L119" i="2"/>
  <c r="M119" i="2"/>
  <c r="N119" i="2"/>
  <c r="O119" i="2"/>
  <c r="P119" i="2"/>
  <c r="K120" i="2"/>
  <c r="L120" i="2"/>
  <c r="M120" i="2"/>
  <c r="N120" i="2"/>
  <c r="O120" i="2"/>
  <c r="P120" i="2"/>
  <c r="K121" i="2"/>
  <c r="L121" i="2"/>
  <c r="M121" i="2"/>
  <c r="N121" i="2"/>
  <c r="O121" i="2"/>
  <c r="P121" i="2"/>
  <c r="K122" i="2"/>
  <c r="L122" i="2"/>
  <c r="M122" i="2"/>
  <c r="N122" i="2"/>
  <c r="O122" i="2"/>
  <c r="P122" i="2"/>
  <c r="K123" i="2"/>
  <c r="L123" i="2"/>
  <c r="M123" i="2"/>
  <c r="N123" i="2"/>
  <c r="O123" i="2"/>
  <c r="P123" i="2"/>
  <c r="K124" i="2"/>
  <c r="L124" i="2"/>
  <c r="M124" i="2"/>
  <c r="N124" i="2"/>
  <c r="O124" i="2"/>
  <c r="P124" i="2"/>
  <c r="K125" i="2"/>
  <c r="L125" i="2"/>
  <c r="M125" i="2"/>
  <c r="N125" i="2"/>
  <c r="O125" i="2"/>
  <c r="P125" i="2"/>
  <c r="K126" i="2"/>
  <c r="L126" i="2"/>
  <c r="M126" i="2"/>
  <c r="N126" i="2"/>
  <c r="O126" i="2"/>
  <c r="P126" i="2"/>
  <c r="K127" i="2"/>
  <c r="L127" i="2"/>
  <c r="M127" i="2"/>
  <c r="N127" i="2"/>
  <c r="O127" i="2"/>
  <c r="P127" i="2"/>
  <c r="K128" i="2"/>
  <c r="L128" i="2"/>
  <c r="M128" i="2"/>
  <c r="N128" i="2"/>
  <c r="O128" i="2"/>
  <c r="P128" i="2"/>
  <c r="K129" i="2"/>
  <c r="L129" i="2"/>
  <c r="M129" i="2"/>
  <c r="N129" i="2"/>
  <c r="O129" i="2"/>
  <c r="P129" i="2"/>
  <c r="K130" i="2"/>
  <c r="L130" i="2"/>
  <c r="M130" i="2"/>
  <c r="N130" i="2"/>
  <c r="O130" i="2"/>
  <c r="P130" i="2"/>
  <c r="K131" i="2"/>
  <c r="L131" i="2"/>
  <c r="M131" i="2"/>
  <c r="N131" i="2"/>
  <c r="O131" i="2"/>
  <c r="P131" i="2"/>
  <c r="K132" i="2"/>
  <c r="L132" i="2"/>
  <c r="M132" i="2"/>
  <c r="N132" i="2"/>
  <c r="O132" i="2"/>
  <c r="P132" i="2"/>
  <c r="K133" i="2"/>
  <c r="L133" i="2"/>
  <c r="M133" i="2"/>
  <c r="N133" i="2"/>
  <c r="O133" i="2"/>
  <c r="P133" i="2"/>
  <c r="K134" i="2"/>
  <c r="L134" i="2"/>
  <c r="M134" i="2"/>
  <c r="N134" i="2"/>
  <c r="O134" i="2"/>
  <c r="P134" i="2"/>
  <c r="K135" i="2"/>
  <c r="L135" i="2"/>
  <c r="M135" i="2"/>
  <c r="N135" i="2"/>
  <c r="O135" i="2"/>
  <c r="P135" i="2"/>
  <c r="K136" i="2"/>
  <c r="L136" i="2"/>
  <c r="M136" i="2"/>
  <c r="N136" i="2"/>
  <c r="O136" i="2"/>
  <c r="P136" i="2"/>
  <c r="K137" i="2"/>
  <c r="L137" i="2"/>
  <c r="M137" i="2"/>
  <c r="N137" i="2"/>
  <c r="O137" i="2"/>
  <c r="P137" i="2"/>
  <c r="K138" i="2"/>
  <c r="L138" i="2"/>
  <c r="M138" i="2"/>
  <c r="N138" i="2"/>
  <c r="O138" i="2"/>
  <c r="P138" i="2"/>
  <c r="K139" i="2"/>
  <c r="L139" i="2"/>
  <c r="M139" i="2"/>
  <c r="N139" i="2"/>
  <c r="O139" i="2"/>
  <c r="P139" i="2"/>
  <c r="K140" i="2"/>
  <c r="L140" i="2"/>
  <c r="M140" i="2"/>
  <c r="N140" i="2"/>
  <c r="O140" i="2"/>
  <c r="P140" i="2"/>
  <c r="K141" i="2"/>
  <c r="L141" i="2"/>
  <c r="M141" i="2"/>
  <c r="N141" i="2"/>
  <c r="O141" i="2"/>
  <c r="P141" i="2"/>
  <c r="K142" i="2"/>
  <c r="L142" i="2"/>
  <c r="M142" i="2"/>
  <c r="N142" i="2"/>
  <c r="O142" i="2"/>
  <c r="P142" i="2"/>
  <c r="K143" i="2"/>
  <c r="L143" i="2"/>
  <c r="M143" i="2"/>
  <c r="N143" i="2"/>
  <c r="O143" i="2"/>
  <c r="P143" i="2"/>
  <c r="K144" i="2"/>
  <c r="L144" i="2"/>
  <c r="M144" i="2"/>
  <c r="N144" i="2"/>
  <c r="O144" i="2"/>
  <c r="P144" i="2"/>
  <c r="K145" i="2"/>
  <c r="L145" i="2"/>
  <c r="M145" i="2"/>
  <c r="N145" i="2"/>
  <c r="O145" i="2"/>
  <c r="P145" i="2"/>
  <c r="K146" i="2"/>
  <c r="L146" i="2"/>
  <c r="M146" i="2"/>
  <c r="N146" i="2"/>
  <c r="O146" i="2"/>
  <c r="P146" i="2"/>
  <c r="K147" i="2"/>
  <c r="L147" i="2"/>
  <c r="M147" i="2"/>
  <c r="N147" i="2"/>
  <c r="O147" i="2"/>
  <c r="P147" i="2"/>
  <c r="K148" i="2"/>
  <c r="L148" i="2"/>
  <c r="M148" i="2"/>
  <c r="N148" i="2"/>
  <c r="O148" i="2"/>
  <c r="P148" i="2"/>
  <c r="K149" i="2"/>
  <c r="L149" i="2"/>
  <c r="M149" i="2"/>
  <c r="N149" i="2"/>
  <c r="O149" i="2"/>
  <c r="P149" i="2"/>
  <c r="K150" i="2"/>
  <c r="L150" i="2"/>
  <c r="M150" i="2"/>
  <c r="N150" i="2"/>
  <c r="O150" i="2"/>
  <c r="P150" i="2"/>
  <c r="K151" i="2"/>
  <c r="L151" i="2"/>
  <c r="M151" i="2"/>
  <c r="N151" i="2"/>
  <c r="O151" i="2"/>
  <c r="P151" i="2"/>
  <c r="K152" i="2"/>
  <c r="L152" i="2"/>
  <c r="M152" i="2"/>
  <c r="N152" i="2"/>
  <c r="O152" i="2"/>
  <c r="P152" i="2"/>
  <c r="K153" i="2"/>
  <c r="L153" i="2"/>
  <c r="M153" i="2"/>
  <c r="N153" i="2"/>
  <c r="O153" i="2"/>
  <c r="P153" i="2"/>
  <c r="K154" i="2"/>
  <c r="L154" i="2"/>
  <c r="M154" i="2"/>
  <c r="N154" i="2"/>
  <c r="O154" i="2"/>
  <c r="P154" i="2"/>
  <c r="K155" i="2"/>
  <c r="L155" i="2"/>
  <c r="M155" i="2"/>
  <c r="N155" i="2"/>
  <c r="O155" i="2"/>
  <c r="P155" i="2"/>
  <c r="K156" i="2"/>
  <c r="L156" i="2"/>
  <c r="M156" i="2"/>
  <c r="N156" i="2"/>
  <c r="O156" i="2"/>
  <c r="P156" i="2"/>
  <c r="K157" i="2"/>
  <c r="L157" i="2"/>
  <c r="M157" i="2"/>
  <c r="N157" i="2"/>
  <c r="O157" i="2"/>
  <c r="P157" i="2"/>
  <c r="K158" i="2"/>
  <c r="L158" i="2"/>
  <c r="M158" i="2"/>
  <c r="N158" i="2"/>
  <c r="O158" i="2"/>
  <c r="P158" i="2"/>
  <c r="K159" i="2"/>
  <c r="L159" i="2"/>
  <c r="M159" i="2"/>
  <c r="N159" i="2"/>
  <c r="O159" i="2"/>
  <c r="P159" i="2"/>
  <c r="K160" i="2"/>
  <c r="L160" i="2"/>
  <c r="M160" i="2"/>
  <c r="N160" i="2"/>
  <c r="O160" i="2"/>
  <c r="P160" i="2"/>
  <c r="K161" i="2"/>
  <c r="L161" i="2"/>
  <c r="M161" i="2"/>
  <c r="N161" i="2"/>
  <c r="O161" i="2"/>
  <c r="P161" i="2"/>
  <c r="K162" i="2"/>
  <c r="L162" i="2"/>
  <c r="M162" i="2"/>
  <c r="N162" i="2"/>
  <c r="O162" i="2"/>
  <c r="P162" i="2"/>
  <c r="K163" i="2"/>
  <c r="L163" i="2"/>
  <c r="M163" i="2"/>
  <c r="N163" i="2"/>
  <c r="O163" i="2"/>
  <c r="P163" i="2"/>
  <c r="K164" i="2"/>
  <c r="L164" i="2"/>
  <c r="M164" i="2"/>
  <c r="N164" i="2"/>
  <c r="O164" i="2"/>
  <c r="P164" i="2"/>
  <c r="K165" i="2"/>
  <c r="L165" i="2"/>
  <c r="M165" i="2"/>
  <c r="N165" i="2"/>
  <c r="O165" i="2"/>
  <c r="P165" i="2"/>
  <c r="K166" i="2"/>
  <c r="L166" i="2"/>
  <c r="M166" i="2"/>
  <c r="N166" i="2"/>
  <c r="O166" i="2"/>
  <c r="P166" i="2"/>
  <c r="K167" i="2"/>
  <c r="L167" i="2"/>
  <c r="M167" i="2"/>
  <c r="N167" i="2"/>
  <c r="O167" i="2"/>
  <c r="P167" i="2"/>
  <c r="K168" i="2"/>
  <c r="L168" i="2"/>
  <c r="M168" i="2"/>
  <c r="N168" i="2"/>
  <c r="O168" i="2"/>
  <c r="P168" i="2"/>
  <c r="K169" i="2"/>
  <c r="L169" i="2"/>
  <c r="M169" i="2"/>
  <c r="N169" i="2"/>
  <c r="O169" i="2"/>
  <c r="P169" i="2"/>
  <c r="K170" i="2"/>
  <c r="L170" i="2"/>
  <c r="M170" i="2"/>
  <c r="N170" i="2"/>
  <c r="O170" i="2"/>
  <c r="P170" i="2"/>
  <c r="K171" i="2"/>
  <c r="L171" i="2"/>
  <c r="M171" i="2"/>
  <c r="N171" i="2"/>
  <c r="O171" i="2"/>
  <c r="P171" i="2"/>
  <c r="K172" i="2"/>
  <c r="L172" i="2"/>
  <c r="M172" i="2"/>
  <c r="N172" i="2"/>
  <c r="O172" i="2"/>
  <c r="P172" i="2"/>
  <c r="K173" i="2"/>
  <c r="L173" i="2"/>
  <c r="M173" i="2"/>
  <c r="N173" i="2"/>
  <c r="O173" i="2"/>
  <c r="P173" i="2"/>
  <c r="K174" i="2"/>
  <c r="L174" i="2"/>
  <c r="M174" i="2"/>
  <c r="N174" i="2"/>
  <c r="O174" i="2"/>
  <c r="P174" i="2"/>
  <c r="K175" i="2"/>
  <c r="L175" i="2"/>
  <c r="M175" i="2"/>
  <c r="N175" i="2"/>
  <c r="O175" i="2"/>
  <c r="P175" i="2"/>
  <c r="K176" i="2"/>
  <c r="L176" i="2"/>
  <c r="M176" i="2"/>
  <c r="N176" i="2"/>
  <c r="O176" i="2"/>
  <c r="P176" i="2"/>
  <c r="K177" i="2"/>
  <c r="L177" i="2"/>
  <c r="M177" i="2"/>
  <c r="N177" i="2"/>
  <c r="O177" i="2"/>
  <c r="P177" i="2"/>
  <c r="K178" i="2"/>
  <c r="L178" i="2"/>
  <c r="M178" i="2"/>
  <c r="N178" i="2"/>
  <c r="O178" i="2"/>
  <c r="P178" i="2"/>
  <c r="K179" i="2"/>
  <c r="L179" i="2"/>
  <c r="M179" i="2"/>
  <c r="N179" i="2"/>
  <c r="O179" i="2"/>
  <c r="P179" i="2"/>
  <c r="K180" i="2"/>
  <c r="L180" i="2"/>
  <c r="M180" i="2"/>
  <c r="N180" i="2"/>
  <c r="O180" i="2"/>
  <c r="P180" i="2"/>
  <c r="K181" i="2"/>
  <c r="L181" i="2"/>
  <c r="M181" i="2"/>
  <c r="N181" i="2"/>
  <c r="O181" i="2"/>
  <c r="P181" i="2"/>
  <c r="K182" i="2"/>
  <c r="L182" i="2"/>
  <c r="M182" i="2"/>
  <c r="N182" i="2"/>
  <c r="O182" i="2"/>
  <c r="P182" i="2"/>
  <c r="K183" i="2"/>
  <c r="L183" i="2"/>
  <c r="M183" i="2"/>
  <c r="N183" i="2"/>
  <c r="O183" i="2"/>
  <c r="P183" i="2"/>
  <c r="K184" i="2"/>
  <c r="L184" i="2"/>
  <c r="M184" i="2"/>
  <c r="N184" i="2"/>
  <c r="O184" i="2"/>
  <c r="P184" i="2"/>
  <c r="K185" i="2"/>
  <c r="L185" i="2"/>
  <c r="M185" i="2"/>
  <c r="N185" i="2"/>
  <c r="O185" i="2"/>
  <c r="P185" i="2"/>
  <c r="K186" i="2"/>
  <c r="L186" i="2"/>
  <c r="M186" i="2"/>
  <c r="N186" i="2"/>
  <c r="O186" i="2"/>
  <c r="P186" i="2"/>
  <c r="K187" i="2"/>
  <c r="L187" i="2"/>
  <c r="M187" i="2"/>
  <c r="N187" i="2"/>
  <c r="O187" i="2"/>
  <c r="P187" i="2"/>
  <c r="K188" i="2"/>
  <c r="L188" i="2"/>
  <c r="M188" i="2"/>
  <c r="N188" i="2"/>
  <c r="O188" i="2"/>
  <c r="P188" i="2"/>
  <c r="K189" i="2"/>
  <c r="L189" i="2"/>
  <c r="M189" i="2"/>
  <c r="N189" i="2"/>
  <c r="O189" i="2"/>
  <c r="P189" i="2"/>
  <c r="K190" i="2"/>
  <c r="L190" i="2"/>
  <c r="M190" i="2"/>
  <c r="N190" i="2"/>
  <c r="O190" i="2"/>
  <c r="P190" i="2"/>
  <c r="K191" i="2"/>
  <c r="L191" i="2"/>
  <c r="M191" i="2"/>
  <c r="N191" i="2"/>
  <c r="O191" i="2"/>
  <c r="P191" i="2"/>
  <c r="K192" i="2"/>
  <c r="L192" i="2"/>
  <c r="M192" i="2"/>
  <c r="N192" i="2"/>
  <c r="O192" i="2"/>
  <c r="P192" i="2"/>
  <c r="K193" i="2"/>
  <c r="L193" i="2"/>
  <c r="M193" i="2"/>
  <c r="N193" i="2"/>
  <c r="O193" i="2"/>
  <c r="P193" i="2"/>
  <c r="K194" i="2"/>
  <c r="L194" i="2"/>
  <c r="M194" i="2"/>
  <c r="N194" i="2"/>
  <c r="O194" i="2"/>
  <c r="P194" i="2"/>
  <c r="K195" i="2"/>
  <c r="L195" i="2"/>
  <c r="M195" i="2"/>
  <c r="N195" i="2"/>
  <c r="O195" i="2"/>
  <c r="P195" i="2"/>
  <c r="K196" i="2"/>
  <c r="L196" i="2"/>
  <c r="M196" i="2"/>
  <c r="N196" i="2"/>
  <c r="O196" i="2"/>
  <c r="P196" i="2"/>
  <c r="K197" i="2"/>
  <c r="L197" i="2"/>
  <c r="M197" i="2"/>
  <c r="N197" i="2"/>
  <c r="O197" i="2"/>
  <c r="P197" i="2"/>
  <c r="K198" i="2"/>
  <c r="L198" i="2"/>
  <c r="M198" i="2"/>
  <c r="N198" i="2"/>
  <c r="O198" i="2"/>
  <c r="P198" i="2"/>
  <c r="K199" i="2"/>
  <c r="L199" i="2"/>
  <c r="M199" i="2"/>
  <c r="N199" i="2"/>
  <c r="O199" i="2"/>
  <c r="P199" i="2"/>
  <c r="K200" i="2"/>
  <c r="L200" i="2"/>
  <c r="M200" i="2"/>
  <c r="N200" i="2"/>
  <c r="O200" i="2"/>
  <c r="P200" i="2"/>
  <c r="K201" i="2"/>
  <c r="L201" i="2"/>
  <c r="M201" i="2"/>
  <c r="N201" i="2"/>
  <c r="O201" i="2"/>
  <c r="P201" i="2"/>
  <c r="K202" i="2"/>
  <c r="L202" i="2"/>
  <c r="M202" i="2"/>
  <c r="N202" i="2"/>
  <c r="O202" i="2"/>
  <c r="P202" i="2"/>
  <c r="K203" i="2"/>
  <c r="L203" i="2"/>
  <c r="M203" i="2"/>
  <c r="N203" i="2"/>
  <c r="O203" i="2"/>
  <c r="P203" i="2"/>
  <c r="K204" i="2"/>
  <c r="L204" i="2"/>
  <c r="M204" i="2"/>
  <c r="N204" i="2"/>
  <c r="O204" i="2"/>
  <c r="P204" i="2"/>
  <c r="K205" i="2"/>
  <c r="L205" i="2"/>
  <c r="M205" i="2"/>
  <c r="N205" i="2"/>
  <c r="O205" i="2"/>
  <c r="P205" i="2"/>
  <c r="K206" i="2"/>
  <c r="L206" i="2"/>
  <c r="M206" i="2"/>
  <c r="N206" i="2"/>
  <c r="O206" i="2"/>
  <c r="P206" i="2"/>
  <c r="K207" i="2"/>
  <c r="L207" i="2"/>
  <c r="M207" i="2"/>
  <c r="N207" i="2"/>
  <c r="O207" i="2"/>
  <c r="P207" i="2"/>
  <c r="K208" i="2"/>
  <c r="L208" i="2"/>
  <c r="M208" i="2"/>
  <c r="N208" i="2"/>
  <c r="O208" i="2"/>
  <c r="P208" i="2"/>
  <c r="K209" i="2"/>
  <c r="L209" i="2"/>
  <c r="M209" i="2"/>
  <c r="N209" i="2"/>
  <c r="O209" i="2"/>
  <c r="P209" i="2"/>
  <c r="K210" i="2"/>
  <c r="L210" i="2"/>
  <c r="M210" i="2"/>
  <c r="N210" i="2"/>
  <c r="O210" i="2"/>
  <c r="P210" i="2"/>
  <c r="K211" i="2"/>
  <c r="L211" i="2"/>
  <c r="M211" i="2"/>
  <c r="N211" i="2"/>
  <c r="O211" i="2"/>
  <c r="P211" i="2"/>
  <c r="K212" i="2"/>
  <c r="L212" i="2"/>
  <c r="M212" i="2"/>
  <c r="N212" i="2"/>
  <c r="O212" i="2"/>
  <c r="P212" i="2"/>
  <c r="K213" i="2"/>
  <c r="L213" i="2"/>
  <c r="M213" i="2"/>
  <c r="N213" i="2"/>
  <c r="O213" i="2"/>
  <c r="P213" i="2"/>
  <c r="K214" i="2"/>
  <c r="L214" i="2"/>
  <c r="M214" i="2"/>
  <c r="N214" i="2"/>
  <c r="O214" i="2"/>
  <c r="P214" i="2"/>
  <c r="K215" i="2"/>
  <c r="L215" i="2"/>
  <c r="M215" i="2"/>
  <c r="N215" i="2"/>
  <c r="O215" i="2"/>
  <c r="P215" i="2"/>
  <c r="K216" i="2"/>
  <c r="L216" i="2"/>
  <c r="M216" i="2"/>
  <c r="N216" i="2"/>
  <c r="O216" i="2"/>
  <c r="P216" i="2"/>
  <c r="K217" i="2"/>
  <c r="L217" i="2"/>
  <c r="M217" i="2"/>
  <c r="N217" i="2"/>
  <c r="O217" i="2"/>
  <c r="P217" i="2"/>
  <c r="K218" i="2"/>
  <c r="L218" i="2"/>
  <c r="M218" i="2"/>
  <c r="N218" i="2"/>
  <c r="O218" i="2"/>
  <c r="P218" i="2"/>
  <c r="K219" i="2"/>
  <c r="L219" i="2"/>
  <c r="M219" i="2"/>
  <c r="N219" i="2"/>
  <c r="O219" i="2"/>
  <c r="P219" i="2"/>
  <c r="K220" i="2"/>
  <c r="L220" i="2"/>
  <c r="M220" i="2"/>
  <c r="N220" i="2"/>
  <c r="O220" i="2"/>
  <c r="P220" i="2"/>
  <c r="K221" i="2"/>
  <c r="L221" i="2"/>
  <c r="M221" i="2"/>
  <c r="N221" i="2"/>
  <c r="O221" i="2"/>
  <c r="P221" i="2"/>
  <c r="K222" i="2"/>
  <c r="L222" i="2"/>
  <c r="M222" i="2"/>
  <c r="N222" i="2"/>
  <c r="O222" i="2"/>
  <c r="P222" i="2"/>
  <c r="K223" i="2"/>
  <c r="L223" i="2"/>
  <c r="M223" i="2"/>
  <c r="N223" i="2"/>
  <c r="O223" i="2"/>
  <c r="P223" i="2"/>
  <c r="K224" i="2"/>
  <c r="L224" i="2"/>
  <c r="M224" i="2"/>
  <c r="N224" i="2"/>
  <c r="O224" i="2"/>
  <c r="P224" i="2"/>
  <c r="K225" i="2"/>
  <c r="L225" i="2"/>
  <c r="M225" i="2"/>
  <c r="N225" i="2"/>
  <c r="O225" i="2"/>
  <c r="P225" i="2"/>
  <c r="K226" i="2"/>
  <c r="L226" i="2"/>
  <c r="M226" i="2"/>
  <c r="N226" i="2"/>
  <c r="O226" i="2"/>
  <c r="P226" i="2"/>
  <c r="K227" i="2"/>
  <c r="L227" i="2"/>
  <c r="M227" i="2"/>
  <c r="N227" i="2"/>
  <c r="O227" i="2"/>
  <c r="P227" i="2"/>
  <c r="K228" i="2"/>
  <c r="L228" i="2"/>
  <c r="M228" i="2"/>
  <c r="N228" i="2"/>
  <c r="O228" i="2"/>
  <c r="P228" i="2"/>
  <c r="K229" i="2"/>
  <c r="L229" i="2"/>
  <c r="M229" i="2"/>
  <c r="N229" i="2"/>
  <c r="O229" i="2"/>
  <c r="P229" i="2"/>
  <c r="K230" i="2"/>
  <c r="L230" i="2"/>
  <c r="M230" i="2"/>
  <c r="N230" i="2"/>
  <c r="O230" i="2"/>
  <c r="P230" i="2"/>
  <c r="K231" i="2"/>
  <c r="L231" i="2"/>
  <c r="M231" i="2"/>
  <c r="N231" i="2"/>
  <c r="O231" i="2"/>
  <c r="P231" i="2"/>
  <c r="K232" i="2"/>
  <c r="L232" i="2"/>
  <c r="M232" i="2"/>
  <c r="N232" i="2"/>
  <c r="O232" i="2"/>
  <c r="P232" i="2"/>
  <c r="K233" i="2"/>
  <c r="L233" i="2"/>
  <c r="M233" i="2"/>
  <c r="N233" i="2"/>
  <c r="O233" i="2"/>
  <c r="P233" i="2"/>
  <c r="K234" i="2"/>
  <c r="L234" i="2"/>
  <c r="M234" i="2"/>
  <c r="N234" i="2"/>
  <c r="O234" i="2"/>
  <c r="P234" i="2"/>
  <c r="K235" i="2"/>
  <c r="L235" i="2"/>
  <c r="M235" i="2"/>
  <c r="N235" i="2"/>
  <c r="O235" i="2"/>
  <c r="P235" i="2"/>
  <c r="K236" i="2"/>
  <c r="L236" i="2"/>
  <c r="M236" i="2"/>
  <c r="N236" i="2"/>
  <c r="O236" i="2"/>
  <c r="P236" i="2"/>
  <c r="K237" i="2"/>
  <c r="L237" i="2"/>
  <c r="M237" i="2"/>
  <c r="N237" i="2"/>
  <c r="O237" i="2"/>
  <c r="P237" i="2"/>
  <c r="K238" i="2"/>
  <c r="L238" i="2"/>
  <c r="M238" i="2"/>
  <c r="N238" i="2"/>
  <c r="O238" i="2"/>
  <c r="P238" i="2"/>
  <c r="K239" i="2"/>
  <c r="L239" i="2"/>
  <c r="M239" i="2"/>
  <c r="N239" i="2"/>
  <c r="O239" i="2"/>
  <c r="P239" i="2"/>
  <c r="K240" i="2"/>
  <c r="L240" i="2"/>
  <c r="M240" i="2"/>
  <c r="N240" i="2"/>
  <c r="O240" i="2"/>
  <c r="P240" i="2"/>
  <c r="K241" i="2"/>
  <c r="L241" i="2"/>
  <c r="M241" i="2"/>
  <c r="N241" i="2"/>
  <c r="O241" i="2"/>
  <c r="P241" i="2"/>
  <c r="K242" i="2"/>
  <c r="L242" i="2"/>
  <c r="M242" i="2"/>
  <c r="N242" i="2"/>
  <c r="O242" i="2"/>
  <c r="P242" i="2"/>
  <c r="K243" i="2"/>
  <c r="L243" i="2"/>
  <c r="M243" i="2"/>
  <c r="N243" i="2"/>
  <c r="O243" i="2"/>
  <c r="P243" i="2"/>
  <c r="K244" i="2"/>
  <c r="L244" i="2"/>
  <c r="M244" i="2"/>
  <c r="N244" i="2"/>
  <c r="O244" i="2"/>
  <c r="P244" i="2"/>
  <c r="K245" i="2"/>
  <c r="L245" i="2"/>
  <c r="M245" i="2"/>
  <c r="N245" i="2"/>
  <c r="O245" i="2"/>
  <c r="P245" i="2"/>
  <c r="K246" i="2"/>
  <c r="L246" i="2"/>
  <c r="M246" i="2"/>
  <c r="N246" i="2"/>
  <c r="O246" i="2"/>
  <c r="P246" i="2"/>
  <c r="K247" i="2"/>
  <c r="L247" i="2"/>
  <c r="M247" i="2"/>
  <c r="N247" i="2"/>
  <c r="O247" i="2"/>
  <c r="P247" i="2"/>
  <c r="K248" i="2"/>
  <c r="L248" i="2"/>
  <c r="M248" i="2"/>
  <c r="N248" i="2"/>
  <c r="O248" i="2"/>
  <c r="P248" i="2"/>
  <c r="K249" i="2"/>
  <c r="L249" i="2"/>
  <c r="M249" i="2"/>
  <c r="N249" i="2"/>
  <c r="O249" i="2"/>
  <c r="P249" i="2"/>
  <c r="K250" i="2"/>
  <c r="L250" i="2"/>
  <c r="M250" i="2"/>
  <c r="N250" i="2"/>
  <c r="O250" i="2"/>
  <c r="P250" i="2"/>
  <c r="K251" i="2"/>
  <c r="L251" i="2"/>
  <c r="M251" i="2"/>
  <c r="N251" i="2"/>
  <c r="O251" i="2"/>
  <c r="P251" i="2"/>
  <c r="K252" i="2"/>
  <c r="L252" i="2"/>
  <c r="M252" i="2"/>
  <c r="N252" i="2"/>
  <c r="O252" i="2"/>
  <c r="P252" i="2"/>
  <c r="K253" i="2"/>
  <c r="L253" i="2"/>
  <c r="M253" i="2"/>
  <c r="N253" i="2"/>
  <c r="O253" i="2"/>
  <c r="P253" i="2"/>
  <c r="K254" i="2"/>
  <c r="L254" i="2"/>
  <c r="M254" i="2"/>
  <c r="N254" i="2"/>
  <c r="O254" i="2"/>
  <c r="P254" i="2"/>
  <c r="K255" i="2"/>
  <c r="L255" i="2"/>
  <c r="M255" i="2"/>
  <c r="N255" i="2"/>
  <c r="O255" i="2"/>
  <c r="P255" i="2"/>
  <c r="K256" i="2"/>
  <c r="L256" i="2"/>
  <c r="M256" i="2"/>
  <c r="N256" i="2"/>
  <c r="O256" i="2"/>
  <c r="P256" i="2"/>
  <c r="K257" i="2"/>
  <c r="L257" i="2"/>
  <c r="M257" i="2"/>
  <c r="N257" i="2"/>
  <c r="O257" i="2"/>
  <c r="P257" i="2"/>
  <c r="K258" i="2"/>
  <c r="L258" i="2"/>
  <c r="M258" i="2"/>
  <c r="N258" i="2"/>
  <c r="O258" i="2"/>
  <c r="P258" i="2"/>
  <c r="K259" i="2"/>
  <c r="L259" i="2"/>
  <c r="M259" i="2"/>
  <c r="N259" i="2"/>
  <c r="O259" i="2"/>
  <c r="P259" i="2"/>
  <c r="K260" i="2"/>
  <c r="L260" i="2"/>
  <c r="M260" i="2"/>
  <c r="N260" i="2"/>
  <c r="O260" i="2"/>
  <c r="P260" i="2"/>
  <c r="K261" i="2"/>
  <c r="L261" i="2"/>
  <c r="M261" i="2"/>
  <c r="N261" i="2"/>
  <c r="O261" i="2"/>
  <c r="P261" i="2"/>
  <c r="K262" i="2"/>
  <c r="L262" i="2"/>
  <c r="M262" i="2"/>
  <c r="N262" i="2"/>
  <c r="O262" i="2"/>
  <c r="P262" i="2"/>
  <c r="K263" i="2"/>
  <c r="L263" i="2"/>
  <c r="M263" i="2"/>
  <c r="N263" i="2"/>
  <c r="O263" i="2"/>
  <c r="P263" i="2"/>
  <c r="K264" i="2"/>
  <c r="L264" i="2"/>
  <c r="M264" i="2"/>
  <c r="N264" i="2"/>
  <c r="O264" i="2"/>
  <c r="P264" i="2"/>
  <c r="K265" i="2"/>
  <c r="L265" i="2"/>
  <c r="M265" i="2"/>
  <c r="N265" i="2"/>
  <c r="O265" i="2"/>
  <c r="P265" i="2"/>
  <c r="K266" i="2"/>
  <c r="L266" i="2"/>
  <c r="M266" i="2"/>
  <c r="N266" i="2"/>
  <c r="O266" i="2"/>
  <c r="P266" i="2"/>
  <c r="K267" i="2"/>
  <c r="L267" i="2"/>
  <c r="M267" i="2"/>
  <c r="N267" i="2"/>
  <c r="O267" i="2"/>
  <c r="P267" i="2"/>
  <c r="K268" i="2"/>
  <c r="L268" i="2"/>
  <c r="M268" i="2"/>
  <c r="N268" i="2"/>
  <c r="O268" i="2"/>
  <c r="P268" i="2"/>
  <c r="K269" i="2"/>
  <c r="L269" i="2"/>
  <c r="M269" i="2"/>
  <c r="N269" i="2"/>
  <c r="O269" i="2"/>
  <c r="P269" i="2"/>
  <c r="K270" i="2"/>
  <c r="L270" i="2"/>
  <c r="M270" i="2"/>
  <c r="N270" i="2"/>
  <c r="O270" i="2"/>
  <c r="P270" i="2"/>
  <c r="K271" i="2"/>
  <c r="L271" i="2"/>
  <c r="M271" i="2"/>
  <c r="N271" i="2"/>
  <c r="O271" i="2"/>
  <c r="P271" i="2"/>
  <c r="K272" i="2"/>
  <c r="L272" i="2"/>
  <c r="M272" i="2"/>
  <c r="N272" i="2"/>
  <c r="O272" i="2"/>
  <c r="P272" i="2"/>
  <c r="K273" i="2"/>
  <c r="L273" i="2"/>
  <c r="M273" i="2"/>
  <c r="N273" i="2"/>
  <c r="O273" i="2"/>
  <c r="P273" i="2"/>
  <c r="K274" i="2"/>
  <c r="L274" i="2"/>
  <c r="M274" i="2"/>
  <c r="N274" i="2"/>
  <c r="O274" i="2"/>
  <c r="P274" i="2"/>
  <c r="K275" i="2"/>
  <c r="L275" i="2"/>
  <c r="M275" i="2"/>
  <c r="N275" i="2"/>
  <c r="O275" i="2"/>
  <c r="P275" i="2"/>
  <c r="K276" i="2"/>
  <c r="L276" i="2"/>
  <c r="M276" i="2"/>
  <c r="N276" i="2"/>
  <c r="O276" i="2"/>
  <c r="P276" i="2"/>
  <c r="K277" i="2"/>
  <c r="L277" i="2"/>
  <c r="M277" i="2"/>
  <c r="N277" i="2"/>
  <c r="O277" i="2"/>
  <c r="P277" i="2"/>
  <c r="K278" i="2"/>
  <c r="L278" i="2"/>
  <c r="M278" i="2"/>
  <c r="N278" i="2"/>
  <c r="O278" i="2"/>
  <c r="P278" i="2"/>
  <c r="K279" i="2"/>
  <c r="L279" i="2"/>
  <c r="M279" i="2"/>
  <c r="N279" i="2"/>
  <c r="O279" i="2"/>
  <c r="P279" i="2"/>
  <c r="K280" i="2"/>
  <c r="L280" i="2"/>
  <c r="M280" i="2"/>
  <c r="N280" i="2"/>
  <c r="O280" i="2"/>
  <c r="P280" i="2"/>
  <c r="K281" i="2"/>
  <c r="L281" i="2"/>
  <c r="M281" i="2"/>
  <c r="N281" i="2"/>
  <c r="O281" i="2"/>
  <c r="P281" i="2"/>
  <c r="K282" i="2"/>
  <c r="L282" i="2"/>
  <c r="M282" i="2"/>
  <c r="N282" i="2"/>
  <c r="O282" i="2"/>
  <c r="P282" i="2"/>
  <c r="K283" i="2"/>
  <c r="L283" i="2"/>
  <c r="M283" i="2"/>
  <c r="N283" i="2"/>
  <c r="O283" i="2"/>
  <c r="P283" i="2"/>
  <c r="K284" i="2"/>
  <c r="L284" i="2"/>
  <c r="M284" i="2"/>
  <c r="N284" i="2"/>
  <c r="O284" i="2"/>
  <c r="P284" i="2"/>
  <c r="K285" i="2"/>
  <c r="L285" i="2"/>
  <c r="M285" i="2"/>
  <c r="N285" i="2"/>
  <c r="O285" i="2"/>
  <c r="P285" i="2"/>
  <c r="K286" i="2"/>
  <c r="L286" i="2"/>
  <c r="M286" i="2"/>
  <c r="N286" i="2"/>
  <c r="O286" i="2"/>
  <c r="P286" i="2"/>
  <c r="K287" i="2"/>
  <c r="L287" i="2"/>
  <c r="M287" i="2"/>
  <c r="N287" i="2"/>
  <c r="O287" i="2"/>
  <c r="P287" i="2"/>
  <c r="K288" i="2"/>
  <c r="L288" i="2"/>
  <c r="M288" i="2"/>
  <c r="N288" i="2"/>
  <c r="O288" i="2"/>
  <c r="P288" i="2"/>
  <c r="K289" i="2"/>
  <c r="L289" i="2"/>
  <c r="M289" i="2"/>
  <c r="N289" i="2"/>
  <c r="O289" i="2"/>
  <c r="P289" i="2"/>
  <c r="K290" i="2"/>
  <c r="L290" i="2"/>
  <c r="M290" i="2"/>
  <c r="N290" i="2"/>
  <c r="O290" i="2"/>
  <c r="P290" i="2"/>
  <c r="K291" i="2"/>
  <c r="L291" i="2"/>
  <c r="M291" i="2"/>
  <c r="N291" i="2"/>
  <c r="O291" i="2"/>
  <c r="P291" i="2"/>
  <c r="K292" i="2"/>
  <c r="L292" i="2"/>
  <c r="M292" i="2"/>
  <c r="N292" i="2"/>
  <c r="O292" i="2"/>
  <c r="P292" i="2"/>
  <c r="K293" i="2"/>
  <c r="L293" i="2"/>
  <c r="M293" i="2"/>
  <c r="N293" i="2"/>
  <c r="O293" i="2"/>
  <c r="P293" i="2"/>
  <c r="K294" i="2"/>
  <c r="L294" i="2"/>
  <c r="M294" i="2"/>
  <c r="N294" i="2"/>
  <c r="O294" i="2"/>
  <c r="P294" i="2"/>
  <c r="K295" i="2"/>
  <c r="L295" i="2"/>
  <c r="M295" i="2"/>
  <c r="N295" i="2"/>
  <c r="O295" i="2"/>
  <c r="P295" i="2"/>
  <c r="K296" i="2"/>
  <c r="L296" i="2"/>
  <c r="M296" i="2"/>
  <c r="N296" i="2"/>
  <c r="O296" i="2"/>
  <c r="P296" i="2"/>
  <c r="K297" i="2"/>
  <c r="L297" i="2"/>
  <c r="M297" i="2"/>
  <c r="N297" i="2"/>
  <c r="O297" i="2"/>
  <c r="P297" i="2"/>
  <c r="K298" i="2"/>
  <c r="L298" i="2"/>
  <c r="M298" i="2"/>
  <c r="N298" i="2"/>
  <c r="O298" i="2"/>
  <c r="P298" i="2"/>
  <c r="K299" i="2"/>
  <c r="L299" i="2"/>
  <c r="M299" i="2"/>
  <c r="N299" i="2"/>
  <c r="O299" i="2"/>
  <c r="P299" i="2"/>
  <c r="K300" i="2"/>
  <c r="L300" i="2"/>
  <c r="M300" i="2"/>
  <c r="N300" i="2"/>
  <c r="O300" i="2"/>
  <c r="P300" i="2"/>
  <c r="K301" i="2"/>
  <c r="L301" i="2"/>
  <c r="M301" i="2"/>
  <c r="N301" i="2"/>
  <c r="O301" i="2"/>
  <c r="P301" i="2"/>
  <c r="K302" i="2"/>
  <c r="L302" i="2"/>
  <c r="M302" i="2"/>
  <c r="N302" i="2"/>
  <c r="O302" i="2"/>
  <c r="P302" i="2"/>
  <c r="K303" i="2"/>
  <c r="L303" i="2"/>
  <c r="M303" i="2"/>
  <c r="N303" i="2"/>
  <c r="O303" i="2"/>
  <c r="P303" i="2"/>
  <c r="K304" i="2"/>
  <c r="L304" i="2"/>
  <c r="M304" i="2"/>
  <c r="N304" i="2"/>
  <c r="O304" i="2"/>
  <c r="P304" i="2"/>
  <c r="K305" i="2"/>
  <c r="L305" i="2"/>
  <c r="M305" i="2"/>
  <c r="N305" i="2"/>
  <c r="O305" i="2"/>
  <c r="P305" i="2"/>
  <c r="K306" i="2"/>
  <c r="L306" i="2"/>
  <c r="M306" i="2"/>
  <c r="N306" i="2"/>
  <c r="O306" i="2"/>
  <c r="P306" i="2"/>
  <c r="K307" i="2"/>
  <c r="L307" i="2"/>
  <c r="M307" i="2"/>
  <c r="N307" i="2"/>
  <c r="O307" i="2"/>
  <c r="P307" i="2"/>
  <c r="K308" i="2"/>
  <c r="L308" i="2"/>
  <c r="M308" i="2"/>
  <c r="N308" i="2"/>
  <c r="O308" i="2"/>
  <c r="P308" i="2"/>
  <c r="K309" i="2"/>
  <c r="L309" i="2"/>
  <c r="M309" i="2"/>
  <c r="N309" i="2"/>
  <c r="O309" i="2"/>
  <c r="P309" i="2"/>
  <c r="K310" i="2"/>
  <c r="L310" i="2"/>
  <c r="M310" i="2"/>
  <c r="N310" i="2"/>
  <c r="O310" i="2"/>
  <c r="P310" i="2"/>
  <c r="K311" i="2"/>
  <c r="L311" i="2"/>
  <c r="M311" i="2"/>
  <c r="N311" i="2"/>
  <c r="O311" i="2"/>
  <c r="P311" i="2"/>
  <c r="K312" i="2"/>
  <c r="L312" i="2"/>
  <c r="M312" i="2"/>
  <c r="N312" i="2"/>
  <c r="O312" i="2"/>
  <c r="P312" i="2"/>
  <c r="K313" i="2"/>
  <c r="L313" i="2"/>
  <c r="M313" i="2"/>
  <c r="N313" i="2"/>
  <c r="O313" i="2"/>
  <c r="P313" i="2"/>
  <c r="K314" i="2"/>
  <c r="L314" i="2"/>
  <c r="M314" i="2"/>
  <c r="N314" i="2"/>
  <c r="O314" i="2"/>
  <c r="P314" i="2"/>
  <c r="K315" i="2"/>
  <c r="L315" i="2"/>
  <c r="M315" i="2"/>
  <c r="N315" i="2"/>
  <c r="O315" i="2"/>
  <c r="P315" i="2"/>
  <c r="K316" i="2"/>
  <c r="L316" i="2"/>
  <c r="M316" i="2"/>
  <c r="N316" i="2"/>
  <c r="O316" i="2"/>
  <c r="P316" i="2"/>
  <c r="K317" i="2"/>
  <c r="L317" i="2"/>
  <c r="M317" i="2"/>
  <c r="N317" i="2"/>
  <c r="O317" i="2"/>
  <c r="P317" i="2"/>
  <c r="K318" i="2"/>
  <c r="L318" i="2"/>
  <c r="M318" i="2"/>
  <c r="N318" i="2"/>
  <c r="O318" i="2"/>
  <c r="P318" i="2"/>
  <c r="K319" i="2"/>
  <c r="L319" i="2"/>
  <c r="M319" i="2"/>
  <c r="N319" i="2"/>
  <c r="O319" i="2"/>
  <c r="P319" i="2"/>
  <c r="K320" i="2"/>
  <c r="L320" i="2"/>
  <c r="M320" i="2"/>
  <c r="N320" i="2"/>
  <c r="O320" i="2"/>
  <c r="P320" i="2"/>
  <c r="K321" i="2"/>
  <c r="L321" i="2"/>
  <c r="M321" i="2"/>
  <c r="N321" i="2"/>
  <c r="O321" i="2"/>
  <c r="P321" i="2"/>
  <c r="K322" i="2"/>
  <c r="L322" i="2"/>
  <c r="M322" i="2"/>
  <c r="N322" i="2"/>
  <c r="O322" i="2"/>
  <c r="P322" i="2"/>
  <c r="K323" i="2"/>
  <c r="L323" i="2"/>
  <c r="M323" i="2"/>
  <c r="N323" i="2"/>
  <c r="O323" i="2"/>
  <c r="P323" i="2"/>
  <c r="K324" i="2"/>
  <c r="L324" i="2"/>
  <c r="M324" i="2"/>
  <c r="N324" i="2"/>
  <c r="O324" i="2"/>
  <c r="P324" i="2"/>
  <c r="K325" i="2"/>
  <c r="L325" i="2"/>
  <c r="M325" i="2"/>
  <c r="N325" i="2"/>
  <c r="O325" i="2"/>
  <c r="P325" i="2"/>
  <c r="K326" i="2"/>
  <c r="L326" i="2"/>
  <c r="M326" i="2"/>
  <c r="N326" i="2"/>
  <c r="O326" i="2"/>
  <c r="P326"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2"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2" i="2"/>
  <c r="U371" i="9" l="1"/>
  <c r="U362" i="9"/>
  <c r="U350" i="9"/>
  <c r="U335" i="9"/>
  <c r="U326" i="9"/>
  <c r="U314" i="9"/>
  <c r="O319" i="9"/>
  <c r="R319" i="9"/>
  <c r="S319" i="9" s="1"/>
  <c r="T319" i="9" s="1"/>
  <c r="O320" i="9"/>
  <c r="R320" i="9"/>
  <c r="S320" i="9" s="1"/>
  <c r="T320" i="9" s="1"/>
  <c r="O321" i="9"/>
  <c r="R321" i="9"/>
  <c r="S321" i="9" s="1"/>
  <c r="T321" i="9" s="1"/>
  <c r="O322" i="9"/>
  <c r="R322" i="9"/>
  <c r="S322" i="9" s="1"/>
  <c r="T322" i="9" s="1"/>
  <c r="O323" i="9"/>
  <c r="R323" i="9"/>
  <c r="S323" i="9" s="1"/>
  <c r="T323" i="9" s="1"/>
  <c r="O324" i="9"/>
  <c r="R324" i="9"/>
  <c r="S324" i="9" s="1"/>
  <c r="T324" i="9"/>
  <c r="O325" i="9"/>
  <c r="R325" i="9"/>
  <c r="S325" i="9" s="1"/>
  <c r="T325" i="9"/>
  <c r="U313" i="9"/>
  <c r="U306" i="9"/>
  <c r="U290" i="9"/>
  <c r="U270" i="9"/>
  <c r="U160" i="9"/>
  <c r="D326" i="9"/>
  <c r="E326" i="9"/>
  <c r="C326" i="9"/>
  <c r="D335" i="9"/>
  <c r="E335" i="9"/>
  <c r="C335" i="9"/>
  <c r="D342" i="9"/>
  <c r="E342" i="9"/>
  <c r="C342" i="9"/>
  <c r="D350" i="9"/>
  <c r="E350" i="9"/>
  <c r="C350" i="9"/>
  <c r="E362" i="9"/>
  <c r="D362" i="9"/>
  <c r="C362" i="9"/>
  <c r="D371" i="9"/>
  <c r="E371" i="9"/>
  <c r="C371" i="9"/>
  <c r="R289" i="9"/>
  <c r="O289" i="9"/>
  <c r="U289" i="9" s="1"/>
  <c r="T289" i="9"/>
  <c r="E270" i="9"/>
  <c r="D270" i="9"/>
  <c r="O264" i="9"/>
  <c r="R264" i="9"/>
  <c r="S264" i="9" s="1"/>
  <c r="T264" i="9" s="1"/>
  <c r="O265" i="9"/>
  <c r="R265" i="9"/>
  <c r="S265" i="9" s="1"/>
  <c r="T265" i="9" s="1"/>
  <c r="O266" i="9"/>
  <c r="R266" i="9"/>
  <c r="S266" i="9" s="1"/>
  <c r="T266" i="9" s="1"/>
  <c r="O267" i="9"/>
  <c r="R267" i="9"/>
  <c r="S267" i="9" s="1"/>
  <c r="T267" i="9" s="1"/>
  <c r="O268" i="9"/>
  <c r="R268" i="9"/>
  <c r="S268" i="9" s="1"/>
  <c r="T268" i="9"/>
  <c r="O269" i="9"/>
  <c r="R269" i="9"/>
  <c r="S269" i="9" s="1"/>
  <c r="T269" i="9"/>
  <c r="O261" i="9"/>
  <c r="R261" i="9"/>
  <c r="T261" i="9"/>
  <c r="O243" i="9"/>
  <c r="R243" i="9"/>
  <c r="T243" i="9"/>
  <c r="O244" i="9"/>
  <c r="R244" i="9"/>
  <c r="T244" i="9"/>
  <c r="O245" i="9"/>
  <c r="R245" i="9"/>
  <c r="T245" i="9"/>
  <c r="O246" i="9"/>
  <c r="R246" i="9"/>
  <c r="T246" i="9"/>
  <c r="O247" i="9"/>
  <c r="R247" i="9"/>
  <c r="T247" i="9"/>
  <c r="O248" i="9"/>
  <c r="R248" i="9"/>
  <c r="T248" i="9"/>
  <c r="O249" i="9"/>
  <c r="R249" i="9"/>
  <c r="T249" i="9"/>
  <c r="E234" i="9"/>
  <c r="D234" i="9"/>
  <c r="E178" i="9"/>
  <c r="O178" i="9" s="1"/>
  <c r="D178" i="9"/>
  <c r="T177" i="9"/>
  <c r="R177" i="9"/>
  <c r="O177" i="9"/>
  <c r="T176" i="9"/>
  <c r="R176" i="9"/>
  <c r="O176" i="9"/>
  <c r="O175" i="9"/>
  <c r="R175" i="9"/>
  <c r="T175" i="9"/>
  <c r="E135" i="9"/>
  <c r="D135" i="9"/>
  <c r="R130" i="9"/>
  <c r="S130" i="9" s="1"/>
  <c r="R131" i="9"/>
  <c r="S131" i="9" s="1"/>
  <c r="R132" i="9"/>
  <c r="S132" i="9" s="1"/>
  <c r="R133" i="9"/>
  <c r="S133" i="9" s="1"/>
  <c r="R134" i="9"/>
  <c r="S134" i="9" s="1"/>
  <c r="O130" i="9"/>
  <c r="O131" i="9"/>
  <c r="O132" i="9"/>
  <c r="O133" i="9"/>
  <c r="O134" i="9"/>
  <c r="E128" i="9"/>
  <c r="D128" i="9"/>
  <c r="O124" i="9"/>
  <c r="E89" i="9"/>
  <c r="D89" i="9"/>
  <c r="E76" i="9"/>
  <c r="O76" i="9" s="1"/>
  <c r="D76" i="9"/>
  <c r="T50" i="9"/>
  <c r="T51" i="9"/>
  <c r="T52" i="9"/>
  <c r="T53" i="9"/>
  <c r="T54" i="9"/>
  <c r="T55" i="9"/>
  <c r="T56" i="9"/>
  <c r="T57" i="9"/>
  <c r="T58" i="9"/>
  <c r="T59" i="9"/>
  <c r="T60" i="9"/>
  <c r="T61" i="9"/>
  <c r="T63" i="9"/>
  <c r="T64" i="9"/>
  <c r="T65" i="9"/>
  <c r="T66" i="9"/>
  <c r="T67" i="9"/>
  <c r="T69" i="9"/>
  <c r="T70" i="9"/>
  <c r="T72" i="9"/>
  <c r="T73" i="9"/>
  <c r="T74" i="9"/>
  <c r="U261" i="9" l="1"/>
  <c r="U244" i="9"/>
  <c r="U246" i="9"/>
  <c r="U243" i="9"/>
  <c r="U248" i="9"/>
  <c r="U245" i="9"/>
  <c r="U247" i="9"/>
  <c r="U177" i="9"/>
  <c r="U249" i="9"/>
  <c r="U176" i="9"/>
  <c r="U175" i="9"/>
  <c r="O51" i="9" l="1"/>
  <c r="R51" i="9"/>
  <c r="S51" i="9" s="1"/>
  <c r="O52" i="9"/>
  <c r="R52" i="9"/>
  <c r="S52" i="9" s="1"/>
  <c r="O53" i="9"/>
  <c r="R53" i="9"/>
  <c r="S53" i="9" s="1"/>
  <c r="O54" i="9"/>
  <c r="R54" i="9"/>
  <c r="S54" i="9" s="1"/>
  <c r="O55" i="9"/>
  <c r="R55" i="9"/>
  <c r="S55" i="9" s="1"/>
  <c r="O56" i="9"/>
  <c r="R56" i="9"/>
  <c r="S56" i="9" s="1"/>
  <c r="O57" i="9"/>
  <c r="R57" i="9"/>
  <c r="S57" i="9" s="1"/>
  <c r="O58" i="9"/>
  <c r="R58" i="9"/>
  <c r="S58" i="9" s="1"/>
  <c r="O59" i="9"/>
  <c r="R59" i="9"/>
  <c r="S59" i="9" s="1"/>
  <c r="O60" i="9"/>
  <c r="R60" i="9"/>
  <c r="S60" i="9"/>
  <c r="O61" i="9"/>
  <c r="R61" i="9"/>
  <c r="S61" i="9" s="1"/>
  <c r="O62" i="9"/>
  <c r="R62" i="9"/>
  <c r="S62" i="9" s="1"/>
  <c r="T62" i="9" s="1"/>
  <c r="O63" i="9"/>
  <c r="R63" i="9"/>
  <c r="S63" i="9" s="1"/>
  <c r="O64" i="9"/>
  <c r="R64" i="9"/>
  <c r="S64" i="9" s="1"/>
  <c r="O65" i="9"/>
  <c r="R65" i="9"/>
  <c r="S65" i="9" s="1"/>
  <c r="O66" i="9"/>
  <c r="R66" i="9"/>
  <c r="S66" i="9" s="1"/>
  <c r="O67" i="9"/>
  <c r="R67" i="9"/>
  <c r="S67" i="9" s="1"/>
  <c r="O68" i="9"/>
  <c r="R68" i="9"/>
  <c r="S68" i="9" s="1"/>
  <c r="T68" i="9" s="1"/>
  <c r="O69" i="9"/>
  <c r="R69" i="9"/>
  <c r="S69" i="9" s="1"/>
  <c r="O70" i="9"/>
  <c r="R70" i="9"/>
  <c r="S70" i="9" s="1"/>
  <c r="O71" i="9"/>
  <c r="R71" i="9"/>
  <c r="S71" i="9" s="1"/>
  <c r="T71" i="9" s="1"/>
  <c r="O72" i="9"/>
  <c r="R72" i="9"/>
  <c r="S72" i="9" s="1"/>
  <c r="O73" i="9"/>
  <c r="R73" i="9"/>
  <c r="S73" i="9" s="1"/>
  <c r="O74" i="9"/>
  <c r="R74" i="9"/>
  <c r="S74" i="9" s="1"/>
  <c r="O50" i="9"/>
  <c r="E38" i="9"/>
  <c r="D38" i="9"/>
  <c r="O377" i="9"/>
  <c r="O376" i="9"/>
  <c r="O375" i="9"/>
  <c r="O374" i="9"/>
  <c r="O373" i="9"/>
  <c r="O372" i="9"/>
  <c r="O371" i="9"/>
  <c r="O370" i="9"/>
  <c r="O369" i="9"/>
  <c r="O368" i="9"/>
  <c r="O367" i="9"/>
  <c r="O366" i="9"/>
  <c r="O365" i="9"/>
  <c r="O364" i="9"/>
  <c r="O363" i="9"/>
  <c r="O362" i="9"/>
  <c r="O361" i="9"/>
  <c r="O360" i="9"/>
  <c r="O359" i="9"/>
  <c r="O358" i="9"/>
  <c r="O357" i="9"/>
  <c r="O356" i="9"/>
  <c r="O355" i="9"/>
  <c r="O354" i="9"/>
  <c r="O353" i="9"/>
  <c r="O352" i="9"/>
  <c r="O351" i="9"/>
  <c r="O350" i="9"/>
  <c r="O349" i="9"/>
  <c r="O348" i="9"/>
  <c r="O347" i="9"/>
  <c r="O346" i="9"/>
  <c r="O345" i="9"/>
  <c r="O344" i="9"/>
  <c r="O343" i="9"/>
  <c r="O342" i="9"/>
  <c r="O341" i="9"/>
  <c r="O340" i="9"/>
  <c r="O339" i="9"/>
  <c r="O338" i="9"/>
  <c r="O337" i="9"/>
  <c r="O336" i="9"/>
  <c r="O335" i="9"/>
  <c r="O334" i="9"/>
  <c r="O333" i="9"/>
  <c r="O332" i="9"/>
  <c r="O331" i="9"/>
  <c r="O330" i="9"/>
  <c r="O329" i="9"/>
  <c r="O328" i="9"/>
  <c r="O327" i="9"/>
  <c r="O326" i="9"/>
  <c r="O318" i="9"/>
  <c r="O317" i="9"/>
  <c r="O316" i="9"/>
  <c r="O315" i="9"/>
  <c r="O314" i="9"/>
  <c r="O313" i="9"/>
  <c r="O312" i="9"/>
  <c r="O311" i="9"/>
  <c r="O310" i="9"/>
  <c r="O309" i="9"/>
  <c r="O308" i="9"/>
  <c r="O307" i="9"/>
  <c r="O306" i="9"/>
  <c r="O305" i="9"/>
  <c r="O304" i="9"/>
  <c r="O303" i="9"/>
  <c r="O302" i="9"/>
  <c r="O301" i="9"/>
  <c r="O300" i="9"/>
  <c r="O299" i="9"/>
  <c r="O298" i="9"/>
  <c r="O297" i="9"/>
  <c r="O296" i="9"/>
  <c r="O295" i="9"/>
  <c r="O294" i="9"/>
  <c r="O293" i="9"/>
  <c r="O292" i="9"/>
  <c r="O291" i="9"/>
  <c r="O288" i="9"/>
  <c r="O287" i="9"/>
  <c r="O286" i="9"/>
  <c r="O285" i="9"/>
  <c r="O284" i="9"/>
  <c r="O283" i="9"/>
  <c r="O282" i="9"/>
  <c r="O281" i="9"/>
  <c r="O280" i="9"/>
  <c r="O279" i="9"/>
  <c r="O278" i="9"/>
  <c r="O277" i="9"/>
  <c r="O276" i="9"/>
  <c r="O275" i="9"/>
  <c r="O274" i="9"/>
  <c r="O273" i="9"/>
  <c r="O272" i="9"/>
  <c r="O271" i="9"/>
  <c r="O263" i="9"/>
  <c r="O260" i="9"/>
  <c r="O259" i="9"/>
  <c r="O258" i="9"/>
  <c r="O257" i="9"/>
  <c r="O256" i="9"/>
  <c r="O255" i="9"/>
  <c r="O254" i="9"/>
  <c r="O253" i="9"/>
  <c r="O252" i="9"/>
  <c r="O251" i="9"/>
  <c r="O250" i="9"/>
  <c r="O242" i="9"/>
  <c r="O241" i="9"/>
  <c r="O240" i="9"/>
  <c r="O239" i="9"/>
  <c r="O238" i="9"/>
  <c r="O237" i="9"/>
  <c r="O236" i="9"/>
  <c r="O235" i="9"/>
  <c r="O233" i="9"/>
  <c r="O232" i="9"/>
  <c r="O231" i="9"/>
  <c r="O230" i="9"/>
  <c r="O229" i="9"/>
  <c r="O228" i="9"/>
  <c r="O227" i="9"/>
  <c r="O226" i="9"/>
  <c r="O225" i="9"/>
  <c r="O224" i="9"/>
  <c r="O223" i="9"/>
  <c r="O222" i="9"/>
  <c r="O221" i="9"/>
  <c r="O219" i="9"/>
  <c r="O218" i="9"/>
  <c r="O217" i="9"/>
  <c r="O216" i="9"/>
  <c r="O214" i="9"/>
  <c r="O213" i="9"/>
  <c r="O212" i="9"/>
  <c r="O211" i="9"/>
  <c r="O210" i="9"/>
  <c r="O209" i="9"/>
  <c r="O208" i="9"/>
  <c r="O207" i="9"/>
  <c r="O206" i="9"/>
  <c r="O205" i="9"/>
  <c r="O204" i="9"/>
  <c r="O203" i="9"/>
  <c r="O202" i="9"/>
  <c r="O201" i="9"/>
  <c r="O200" i="9"/>
  <c r="O199" i="9"/>
  <c r="O198" i="9"/>
  <c r="O197" i="9"/>
  <c r="O196" i="9"/>
  <c r="O195" i="9"/>
  <c r="O194" i="9"/>
  <c r="O193" i="9"/>
  <c r="O192" i="9"/>
  <c r="O191" i="9"/>
  <c r="O190" i="9"/>
  <c r="O189" i="9"/>
  <c r="O188" i="9"/>
  <c r="O187" i="9"/>
  <c r="O186" i="9"/>
  <c r="O185" i="9"/>
  <c r="O184" i="9"/>
  <c r="O183" i="9"/>
  <c r="O182" i="9"/>
  <c r="O181" i="9"/>
  <c r="O180" i="9"/>
  <c r="O179" i="9"/>
  <c r="O174" i="9"/>
  <c r="O173" i="9"/>
  <c r="O172" i="9"/>
  <c r="O171" i="9"/>
  <c r="O170" i="9"/>
  <c r="O169" i="9"/>
  <c r="O168" i="9"/>
  <c r="O167" i="9"/>
  <c r="O166" i="9"/>
  <c r="O165" i="9"/>
  <c r="O164" i="9"/>
  <c r="O163" i="9"/>
  <c r="O162" i="9"/>
  <c r="O161" i="9"/>
  <c r="O159" i="9"/>
  <c r="O158" i="9"/>
  <c r="O156" i="9"/>
  <c r="O155" i="9"/>
  <c r="O154" i="9"/>
  <c r="O153" i="9"/>
  <c r="O152" i="9"/>
  <c r="O151" i="9"/>
  <c r="O150" i="9"/>
  <c r="O149" i="9"/>
  <c r="O148" i="9"/>
  <c r="O147" i="9"/>
  <c r="O146" i="9"/>
  <c r="O145" i="9"/>
  <c r="O144" i="9"/>
  <c r="O143" i="9"/>
  <c r="O141" i="9"/>
  <c r="O140" i="9"/>
  <c r="O139" i="9"/>
  <c r="O138" i="9"/>
  <c r="O137" i="9"/>
  <c r="O136" i="9"/>
  <c r="O129" i="9"/>
  <c r="O127" i="9"/>
  <c r="O126" i="9"/>
  <c r="O125" i="9"/>
  <c r="O123" i="9"/>
  <c r="O122" i="9"/>
  <c r="O121" i="9"/>
  <c r="O120" i="9"/>
  <c r="O119" i="9"/>
  <c r="O118" i="9"/>
  <c r="O117" i="9"/>
  <c r="O116" i="9"/>
  <c r="O115" i="9"/>
  <c r="O114" i="9"/>
  <c r="O113" i="9"/>
  <c r="O112" i="9"/>
  <c r="O111" i="9"/>
  <c r="O110" i="9"/>
  <c r="O109" i="9"/>
  <c r="O108" i="9"/>
  <c r="O107" i="9"/>
  <c r="O106" i="9"/>
  <c r="O104" i="9"/>
  <c r="O103" i="9"/>
  <c r="O102" i="9"/>
  <c r="O101" i="9"/>
  <c r="O100" i="9"/>
  <c r="O99" i="9"/>
  <c r="O98" i="9"/>
  <c r="O97" i="9"/>
  <c r="O96" i="9"/>
  <c r="O95" i="9"/>
  <c r="O94" i="9"/>
  <c r="O93" i="9"/>
  <c r="O92" i="9"/>
  <c r="O91" i="9"/>
  <c r="O90" i="9"/>
  <c r="O88" i="9"/>
  <c r="O87" i="9"/>
  <c r="O86" i="9"/>
  <c r="O85" i="9"/>
  <c r="O84" i="9"/>
  <c r="O83" i="9"/>
  <c r="O82" i="9"/>
  <c r="O81" i="9"/>
  <c r="O80" i="9"/>
  <c r="O79" i="9"/>
  <c r="O78" i="9"/>
  <c r="O77" i="9"/>
  <c r="O75" i="9"/>
  <c r="O49" i="9"/>
  <c r="O48" i="9"/>
  <c r="O47" i="9"/>
  <c r="O46" i="9"/>
  <c r="O45" i="9"/>
  <c r="O44" i="9"/>
  <c r="O43" i="9"/>
  <c r="O42" i="9"/>
  <c r="O41" i="9"/>
  <c r="O40" i="9"/>
  <c r="O39" i="9"/>
  <c r="O37" i="9"/>
  <c r="O36" i="9"/>
  <c r="O35" i="9"/>
  <c r="O34" i="9"/>
  <c r="O33" i="9"/>
  <c r="O32" i="9"/>
  <c r="O31" i="9"/>
  <c r="O30" i="9"/>
  <c r="O29" i="9"/>
  <c r="O28" i="9"/>
  <c r="O27" i="9"/>
  <c r="O26" i="9"/>
  <c r="O25" i="9"/>
  <c r="O23" i="9"/>
  <c r="O22" i="9"/>
  <c r="O21" i="9"/>
  <c r="O20" i="9"/>
  <c r="O19" i="9"/>
  <c r="O18" i="9"/>
  <c r="O17" i="9"/>
  <c r="O16" i="9"/>
  <c r="O15" i="9"/>
  <c r="O14" i="9"/>
  <c r="O13" i="9"/>
  <c r="O12" i="9"/>
  <c r="O10" i="9"/>
  <c r="O9" i="9"/>
  <c r="O8" i="9"/>
  <c r="O7" i="9"/>
  <c r="O6" i="9"/>
  <c r="O5" i="9"/>
  <c r="O4" i="9"/>
  <c r="R5" i="9"/>
  <c r="R6" i="9"/>
  <c r="R7" i="9"/>
  <c r="R8" i="9"/>
  <c r="R9" i="9"/>
  <c r="R4" i="9"/>
  <c r="E3" i="9"/>
  <c r="O3" i="9" l="1"/>
  <c r="R377" i="9"/>
  <c r="S377" i="9" s="1"/>
  <c r="T377" i="9" s="1"/>
  <c r="R376" i="9"/>
  <c r="S376" i="9" s="1"/>
  <c r="T376" i="9" s="1"/>
  <c r="R375" i="9"/>
  <c r="S375" i="9" s="1"/>
  <c r="T375" i="9" s="1"/>
  <c r="R374" i="9"/>
  <c r="S374" i="9" s="1"/>
  <c r="T374" i="9" s="1"/>
  <c r="R373" i="9"/>
  <c r="S373" i="9" s="1"/>
  <c r="T373" i="9" s="1"/>
  <c r="R372" i="9"/>
  <c r="S372" i="9" s="1"/>
  <c r="T372" i="9" s="1"/>
  <c r="T371" i="9"/>
  <c r="S371" i="9"/>
  <c r="R370" i="9"/>
  <c r="S370" i="9" s="1"/>
  <c r="T370" i="9" s="1"/>
  <c r="R369" i="9"/>
  <c r="S369" i="9" s="1"/>
  <c r="T369" i="9" s="1"/>
  <c r="R368" i="9"/>
  <c r="S368" i="9" s="1"/>
  <c r="T368" i="9" s="1"/>
  <c r="R367" i="9"/>
  <c r="S367" i="9" s="1"/>
  <c r="T367" i="9" s="1"/>
  <c r="R366" i="9"/>
  <c r="S366" i="9" s="1"/>
  <c r="T366" i="9" s="1"/>
  <c r="R365" i="9"/>
  <c r="S365" i="9" s="1"/>
  <c r="T365" i="9" s="1"/>
  <c r="R364" i="9"/>
  <c r="S364" i="9" s="1"/>
  <c r="T364" i="9" s="1"/>
  <c r="R363" i="9"/>
  <c r="S363" i="9" s="1"/>
  <c r="T363" i="9" s="1"/>
  <c r="T362" i="9"/>
  <c r="S362" i="9"/>
  <c r="T361" i="9"/>
  <c r="R361" i="9"/>
  <c r="S361" i="9" s="1"/>
  <c r="R360" i="9"/>
  <c r="S360" i="9" s="1"/>
  <c r="T360" i="9" s="1"/>
  <c r="R359" i="9"/>
  <c r="S359" i="9" s="1"/>
  <c r="T359" i="9" s="1"/>
  <c r="R358" i="9"/>
  <c r="S358" i="9" s="1"/>
  <c r="T358" i="9" s="1"/>
  <c r="T357" i="9"/>
  <c r="R357" i="9"/>
  <c r="S357" i="9" s="1"/>
  <c r="T356" i="9"/>
  <c r="R356" i="9"/>
  <c r="S356" i="9" s="1"/>
  <c r="T355" i="9"/>
  <c r="R355" i="9"/>
  <c r="S355" i="9" s="1"/>
  <c r="T354" i="9"/>
  <c r="R354" i="9"/>
  <c r="S354" i="9" s="1"/>
  <c r="R353" i="9"/>
  <c r="S353" i="9" s="1"/>
  <c r="T353" i="9" s="1"/>
  <c r="R352" i="9"/>
  <c r="S352" i="9" s="1"/>
  <c r="T352" i="9" s="1"/>
  <c r="R351" i="9"/>
  <c r="S351" i="9" s="1"/>
  <c r="T351" i="9" s="1"/>
  <c r="T350" i="9"/>
  <c r="S350" i="9"/>
  <c r="R349" i="9"/>
  <c r="S349" i="9" s="1"/>
  <c r="T349" i="9" s="1"/>
  <c r="R348" i="9"/>
  <c r="S348" i="9" s="1"/>
  <c r="T348" i="9" s="1"/>
  <c r="R347" i="9"/>
  <c r="S347" i="9" s="1"/>
  <c r="T347" i="9" s="1"/>
  <c r="R346" i="9"/>
  <c r="S346" i="9" s="1"/>
  <c r="T346" i="9" s="1"/>
  <c r="T345" i="9"/>
  <c r="R345" i="9"/>
  <c r="S345" i="9" s="1"/>
  <c r="R344" i="9"/>
  <c r="S344" i="9" s="1"/>
  <c r="T344" i="9" s="1"/>
  <c r="R343" i="9"/>
  <c r="S343" i="9" s="1"/>
  <c r="T343" i="9" s="1"/>
  <c r="T342" i="9"/>
  <c r="S342" i="9"/>
  <c r="R341" i="9"/>
  <c r="S341" i="9" s="1"/>
  <c r="T341" i="9" s="1"/>
  <c r="R340" i="9"/>
  <c r="S340" i="9" s="1"/>
  <c r="T340" i="9" s="1"/>
  <c r="R339" i="9"/>
  <c r="S339" i="9" s="1"/>
  <c r="T339" i="9" s="1"/>
  <c r="R338" i="9"/>
  <c r="S338" i="9" s="1"/>
  <c r="T338" i="9" s="1"/>
  <c r="R337" i="9"/>
  <c r="S337" i="9" s="1"/>
  <c r="T337" i="9" s="1"/>
  <c r="R336" i="9"/>
  <c r="S336" i="9" s="1"/>
  <c r="T336" i="9" s="1"/>
  <c r="T335" i="9"/>
  <c r="S335" i="9"/>
  <c r="R334" i="9"/>
  <c r="S334" i="9" s="1"/>
  <c r="T334" i="9" s="1"/>
  <c r="R333" i="9"/>
  <c r="S333" i="9" s="1"/>
  <c r="T333" i="9" s="1"/>
  <c r="R332" i="9"/>
  <c r="S332" i="9" s="1"/>
  <c r="T332" i="9" s="1"/>
  <c r="R331" i="9"/>
  <c r="S331" i="9" s="1"/>
  <c r="T331" i="9" s="1"/>
  <c r="R330" i="9"/>
  <c r="S330" i="9" s="1"/>
  <c r="T330" i="9" s="1"/>
  <c r="R329" i="9"/>
  <c r="S329" i="9" s="1"/>
  <c r="T329" i="9" s="1"/>
  <c r="R328" i="9"/>
  <c r="S328" i="9" s="1"/>
  <c r="T328" i="9" s="1"/>
  <c r="R327" i="9"/>
  <c r="S327" i="9" s="1"/>
  <c r="T327" i="9" s="1"/>
  <c r="T326" i="9"/>
  <c r="S326" i="9"/>
  <c r="R318" i="9"/>
  <c r="S318" i="9" s="1"/>
  <c r="T318" i="9" s="1"/>
  <c r="R317" i="9"/>
  <c r="S317" i="9" s="1"/>
  <c r="T317" i="9" s="1"/>
  <c r="R316" i="9"/>
  <c r="S316" i="9" s="1"/>
  <c r="T316" i="9" s="1"/>
  <c r="R315" i="9"/>
  <c r="S315" i="9" s="1"/>
  <c r="T315" i="9" s="1"/>
  <c r="T314" i="9"/>
  <c r="S314" i="9"/>
  <c r="R313" i="9"/>
  <c r="S313" i="9" s="1"/>
  <c r="T313" i="9" s="1"/>
  <c r="R312" i="9"/>
  <c r="S312" i="9" s="1"/>
  <c r="T312" i="9" s="1"/>
  <c r="R311" i="9"/>
  <c r="S311" i="9" s="1"/>
  <c r="T311" i="9" s="1"/>
  <c r="R310" i="9"/>
  <c r="S310" i="9" s="1"/>
  <c r="T310" i="9" s="1"/>
  <c r="R309" i="9"/>
  <c r="S309" i="9" s="1"/>
  <c r="T309" i="9" s="1"/>
  <c r="R308" i="9"/>
  <c r="S308" i="9" s="1"/>
  <c r="T308" i="9" s="1"/>
  <c r="R307" i="9"/>
  <c r="S307" i="9" s="1"/>
  <c r="T307" i="9" s="1"/>
  <c r="T306" i="9"/>
  <c r="S306" i="9"/>
  <c r="T305" i="9"/>
  <c r="R305" i="9"/>
  <c r="S305" i="9" s="1"/>
  <c r="T304" i="9"/>
  <c r="R304" i="9"/>
  <c r="S304" i="9" s="1"/>
  <c r="T303" i="9"/>
  <c r="R303" i="9"/>
  <c r="S303" i="9" s="1"/>
  <c r="T302" i="9"/>
  <c r="R302" i="9"/>
  <c r="S302" i="9" s="1"/>
  <c r="T301" i="9"/>
  <c r="R301" i="9"/>
  <c r="S301" i="9" s="1"/>
  <c r="R300" i="9"/>
  <c r="S300" i="9" s="1"/>
  <c r="T300" i="9" s="1"/>
  <c r="R299" i="9"/>
  <c r="S299" i="9" s="1"/>
  <c r="T299" i="9" s="1"/>
  <c r="T298" i="9"/>
  <c r="R298" i="9"/>
  <c r="S298" i="9" s="1"/>
  <c r="R297" i="9"/>
  <c r="S297" i="9" s="1"/>
  <c r="T297" i="9" s="1"/>
  <c r="R296" i="9"/>
  <c r="S296" i="9" s="1"/>
  <c r="T296" i="9" s="1"/>
  <c r="T295" i="9"/>
  <c r="R295" i="9"/>
  <c r="S295" i="9" s="1"/>
  <c r="T294" i="9"/>
  <c r="R294" i="9"/>
  <c r="S294" i="9" s="1"/>
  <c r="R293" i="9"/>
  <c r="S293" i="9" s="1"/>
  <c r="T293" i="9" s="1"/>
  <c r="R292" i="9"/>
  <c r="S292" i="9" s="1"/>
  <c r="T292" i="9" s="1"/>
  <c r="R291" i="9"/>
  <c r="S291" i="9" s="1"/>
  <c r="T291" i="9" s="1"/>
  <c r="T290" i="9"/>
  <c r="S290" i="9"/>
  <c r="E290" i="9"/>
  <c r="O290" i="9" s="1"/>
  <c r="T288" i="9"/>
  <c r="R288" i="9"/>
  <c r="U288" i="9"/>
  <c r="T287" i="9"/>
  <c r="R287" i="9"/>
  <c r="U287" i="9"/>
  <c r="T286" i="9"/>
  <c r="R286" i="9"/>
  <c r="S286" i="9" s="1"/>
  <c r="T285" i="9"/>
  <c r="R285" i="9"/>
  <c r="S285" i="9" s="1"/>
  <c r="T284" i="9"/>
  <c r="R284" i="9"/>
  <c r="S284" i="9" s="1"/>
  <c r="T283" i="9"/>
  <c r="R283" i="9"/>
  <c r="S283" i="9" s="1"/>
  <c r="T282" i="9"/>
  <c r="R282" i="9"/>
  <c r="S282" i="9" s="1"/>
  <c r="T281" i="9"/>
  <c r="R281" i="9"/>
  <c r="S281" i="9" s="1"/>
  <c r="R280" i="9"/>
  <c r="S280" i="9" s="1"/>
  <c r="T280" i="9" s="1"/>
  <c r="R279" i="9"/>
  <c r="S279" i="9" s="1"/>
  <c r="T279" i="9" s="1"/>
  <c r="T278" i="9"/>
  <c r="R278" i="9"/>
  <c r="S278" i="9" s="1"/>
  <c r="R277" i="9"/>
  <c r="S277" i="9" s="1"/>
  <c r="T277" i="9" s="1"/>
  <c r="T276" i="9"/>
  <c r="R276" i="9"/>
  <c r="S276" i="9" s="1"/>
  <c r="T275" i="9"/>
  <c r="R275" i="9"/>
  <c r="S275" i="9" s="1"/>
  <c r="R274" i="9"/>
  <c r="S274" i="9" s="1"/>
  <c r="T274" i="9" s="1"/>
  <c r="R273" i="9"/>
  <c r="S273" i="9" s="1"/>
  <c r="T273" i="9" s="1"/>
  <c r="R272" i="9"/>
  <c r="S272" i="9" s="1"/>
  <c r="T272" i="9" s="1"/>
  <c r="T271" i="9"/>
  <c r="R271" i="9"/>
  <c r="S271" i="9" s="1"/>
  <c r="T270" i="9"/>
  <c r="S270" i="9"/>
  <c r="O270" i="9"/>
  <c r="R263" i="9"/>
  <c r="S263" i="9" s="1"/>
  <c r="T262" i="9"/>
  <c r="S262" i="9"/>
  <c r="E262" i="9"/>
  <c r="O262" i="9" s="1"/>
  <c r="D262" i="9"/>
  <c r="T260" i="9"/>
  <c r="R260" i="9"/>
  <c r="T259" i="9"/>
  <c r="R259" i="9"/>
  <c r="T258" i="9"/>
  <c r="U258" i="9" s="1"/>
  <c r="R258" i="9"/>
  <c r="T257" i="9"/>
  <c r="U257" i="9" s="1"/>
  <c r="R257" i="9"/>
  <c r="T256" i="9"/>
  <c r="U256" i="9" s="1"/>
  <c r="R256" i="9"/>
  <c r="T255" i="9"/>
  <c r="U255" i="9" s="1"/>
  <c r="R255" i="9"/>
  <c r="T254" i="9"/>
  <c r="U254" i="9" s="1"/>
  <c r="R254" i="9"/>
  <c r="T253" i="9"/>
  <c r="U253" i="9" s="1"/>
  <c r="R253" i="9"/>
  <c r="T252" i="9"/>
  <c r="R252" i="9"/>
  <c r="T251" i="9"/>
  <c r="R251" i="9"/>
  <c r="R250" i="9"/>
  <c r="T250" i="9"/>
  <c r="U250" i="9" s="1"/>
  <c r="R242" i="9"/>
  <c r="S242" i="9" s="1"/>
  <c r="T242" i="9" s="1"/>
  <c r="R241" i="9"/>
  <c r="S241" i="9" s="1"/>
  <c r="T241" i="9" s="1"/>
  <c r="T240" i="9"/>
  <c r="R240" i="9"/>
  <c r="S240" i="9" s="1"/>
  <c r="R239" i="9"/>
  <c r="S239" i="9" s="1"/>
  <c r="T239" i="9" s="1"/>
  <c r="R238" i="9"/>
  <c r="S238" i="9" s="1"/>
  <c r="T238" i="9" s="1"/>
  <c r="R237" i="9"/>
  <c r="S237" i="9" s="1"/>
  <c r="T237" i="9" s="1"/>
  <c r="R236" i="9"/>
  <c r="S236" i="9" s="1"/>
  <c r="T236" i="9" s="1"/>
  <c r="R235" i="9"/>
  <c r="S235" i="9" s="1"/>
  <c r="T235" i="9" s="1"/>
  <c r="T234" i="9"/>
  <c r="O234" i="9"/>
  <c r="T233" i="9"/>
  <c r="R233" i="9"/>
  <c r="T232" i="9"/>
  <c r="U232" i="9" s="1"/>
  <c r="R232" i="9"/>
  <c r="T231" i="9"/>
  <c r="R231" i="9"/>
  <c r="R230" i="9"/>
  <c r="S230" i="9" s="1"/>
  <c r="T229" i="9"/>
  <c r="R229" i="9"/>
  <c r="S229" i="9" s="1"/>
  <c r="R228" i="9"/>
  <c r="S228" i="9" s="1"/>
  <c r="R227" i="9"/>
  <c r="S227" i="9" s="1"/>
  <c r="R226" i="9"/>
  <c r="S226" i="9" s="1"/>
  <c r="R225" i="9"/>
  <c r="S225" i="9" s="1"/>
  <c r="T224" i="9"/>
  <c r="R224" i="9"/>
  <c r="S224" i="9" s="1"/>
  <c r="R223" i="9"/>
  <c r="S223" i="9" s="1"/>
  <c r="T222" i="9"/>
  <c r="R222" i="9"/>
  <c r="S222" i="9" s="1"/>
  <c r="T221" i="9"/>
  <c r="R221" i="9"/>
  <c r="S221" i="9" s="1"/>
  <c r="T220" i="9"/>
  <c r="S220" i="9"/>
  <c r="E220" i="9"/>
  <c r="O220" i="9" s="1"/>
  <c r="T219" i="9"/>
  <c r="U219" i="9" s="1"/>
  <c r="R219" i="9"/>
  <c r="R218" i="9"/>
  <c r="S218" i="9" s="1"/>
  <c r="T218" i="9" s="1"/>
  <c r="R217" i="9"/>
  <c r="S217" i="9" s="1"/>
  <c r="T217" i="9" s="1"/>
  <c r="R216" i="9"/>
  <c r="S216" i="9" s="1"/>
  <c r="T216" i="9" s="1"/>
  <c r="T215" i="9"/>
  <c r="S215" i="9"/>
  <c r="E215" i="9"/>
  <c r="O215" i="9" s="1"/>
  <c r="R214" i="9"/>
  <c r="S214" i="9" s="1"/>
  <c r="T214" i="9" s="1"/>
  <c r="T213" i="9"/>
  <c r="R213" i="9"/>
  <c r="T212" i="9"/>
  <c r="R212" i="9"/>
  <c r="T211" i="9"/>
  <c r="R211" i="9"/>
  <c r="T210" i="9"/>
  <c r="R210" i="9"/>
  <c r="T209" i="9"/>
  <c r="R209" i="9"/>
  <c r="T208" i="9"/>
  <c r="R208" i="9"/>
  <c r="T207" i="9"/>
  <c r="R207" i="9"/>
  <c r="T206" i="9"/>
  <c r="R206" i="9"/>
  <c r="T205" i="9"/>
  <c r="R205" i="9"/>
  <c r="T204" i="9"/>
  <c r="R204" i="9"/>
  <c r="T203" i="9"/>
  <c r="R203" i="9"/>
  <c r="T202" i="9"/>
  <c r="R202" i="9"/>
  <c r="T201" i="9"/>
  <c r="R201" i="9"/>
  <c r="T200" i="9"/>
  <c r="R200" i="9"/>
  <c r="T199" i="9"/>
  <c r="R199" i="9"/>
  <c r="T198" i="9"/>
  <c r="R198" i="9"/>
  <c r="T197" i="9"/>
  <c r="R197" i="9"/>
  <c r="R196" i="9"/>
  <c r="S196" i="9" s="1"/>
  <c r="T196" i="9" s="1"/>
  <c r="T195" i="9"/>
  <c r="R195" i="9"/>
  <c r="T194" i="9"/>
  <c r="R194" i="9"/>
  <c r="R193" i="9"/>
  <c r="S193" i="9" s="1"/>
  <c r="T193" i="9" s="1"/>
  <c r="T192" i="9"/>
  <c r="R192" i="9"/>
  <c r="T191" i="9"/>
  <c r="R191" i="9"/>
  <c r="T190" i="9"/>
  <c r="R190" i="9"/>
  <c r="T189" i="9"/>
  <c r="R189" i="9"/>
  <c r="T188" i="9"/>
  <c r="R188" i="9"/>
  <c r="T187" i="9"/>
  <c r="R187" i="9"/>
  <c r="T186" i="9"/>
  <c r="R186" i="9"/>
  <c r="T185" i="9"/>
  <c r="R185" i="9"/>
  <c r="T184" i="9"/>
  <c r="R184" i="9"/>
  <c r="T183" i="9"/>
  <c r="R183" i="9"/>
  <c r="R182" i="9"/>
  <c r="S182" i="9" s="1"/>
  <c r="T182" i="9" s="1"/>
  <c r="T181" i="9"/>
  <c r="R181" i="9"/>
  <c r="T180" i="9"/>
  <c r="R180" i="9"/>
  <c r="T179" i="9"/>
  <c r="R179" i="9"/>
  <c r="T178" i="9"/>
  <c r="T174" i="9"/>
  <c r="U174" i="9" s="1"/>
  <c r="R174" i="9"/>
  <c r="R173" i="9"/>
  <c r="T173" i="9"/>
  <c r="U173" i="9" s="1"/>
  <c r="R172" i="9"/>
  <c r="S172" i="9" s="1"/>
  <c r="R171" i="9"/>
  <c r="S171" i="9" s="1"/>
  <c r="T170" i="9"/>
  <c r="R170" i="9"/>
  <c r="S170" i="9" s="1"/>
  <c r="T169" i="9"/>
  <c r="R169" i="9"/>
  <c r="S169" i="9" s="1"/>
  <c r="T168" i="9"/>
  <c r="R168" i="9"/>
  <c r="S168" i="9" s="1"/>
  <c r="T167" i="9"/>
  <c r="R167" i="9"/>
  <c r="S167" i="9" s="1"/>
  <c r="T166" i="9"/>
  <c r="R166" i="9"/>
  <c r="S166" i="9" s="1"/>
  <c r="T165" i="9"/>
  <c r="R165" i="9"/>
  <c r="S165" i="9" s="1"/>
  <c r="T164" i="9"/>
  <c r="R164" i="9"/>
  <c r="S164" i="9" s="1"/>
  <c r="R163" i="9"/>
  <c r="S163" i="9" s="1"/>
  <c r="R162" i="9"/>
  <c r="S162" i="9" s="1"/>
  <c r="R161" i="9"/>
  <c r="S161" i="9" s="1"/>
  <c r="T160" i="9"/>
  <c r="E160" i="9"/>
  <c r="O160" i="9" s="1"/>
  <c r="R159" i="9"/>
  <c r="T159" i="9"/>
  <c r="T158" i="9"/>
  <c r="R158" i="9"/>
  <c r="U158" i="9"/>
  <c r="S157" i="9"/>
  <c r="T157" i="9" s="1"/>
  <c r="O157" i="9"/>
  <c r="R156" i="9"/>
  <c r="T156" i="9"/>
  <c r="R155" i="9"/>
  <c r="T155" i="9"/>
  <c r="U155" i="9" s="1"/>
  <c r="R154" i="9"/>
  <c r="S154" i="9" s="1"/>
  <c r="T154" i="9" s="1"/>
  <c r="T153" i="9"/>
  <c r="R153" i="9"/>
  <c r="S153" i="9" s="1"/>
  <c r="T152" i="9"/>
  <c r="R152" i="9"/>
  <c r="S152" i="9" s="1"/>
  <c r="T151" i="9"/>
  <c r="R151" i="9"/>
  <c r="S151" i="9" s="1"/>
  <c r="T150" i="9"/>
  <c r="R150" i="9"/>
  <c r="S150" i="9" s="1"/>
  <c r="T149" i="9"/>
  <c r="R149" i="9"/>
  <c r="S149" i="9" s="1"/>
  <c r="T148" i="9"/>
  <c r="R148" i="9"/>
  <c r="S148" i="9" s="1"/>
  <c r="T147" i="9"/>
  <c r="R147" i="9"/>
  <c r="S147" i="9" s="1"/>
  <c r="R146" i="9"/>
  <c r="S146" i="9" s="1"/>
  <c r="T146" i="9" s="1"/>
  <c r="R145" i="9"/>
  <c r="S145" i="9" s="1"/>
  <c r="T145" i="9" s="1"/>
  <c r="R144" i="9"/>
  <c r="S144" i="9" s="1"/>
  <c r="T144" i="9" s="1"/>
  <c r="R143" i="9"/>
  <c r="S143" i="9" s="1"/>
  <c r="T142" i="9"/>
  <c r="S142" i="9"/>
  <c r="E142" i="9"/>
  <c r="O142" i="9" s="1"/>
  <c r="T141" i="9"/>
  <c r="R141" i="9"/>
  <c r="S141" i="9" s="1"/>
  <c r="R140" i="9"/>
  <c r="S140" i="9" s="1"/>
  <c r="T140" i="9" s="1"/>
  <c r="T139" i="9"/>
  <c r="R139" i="9"/>
  <c r="S139" i="9" s="1"/>
  <c r="T138" i="9"/>
  <c r="R138" i="9"/>
  <c r="S138" i="9" s="1"/>
  <c r="R137" i="9"/>
  <c r="S137" i="9" s="1"/>
  <c r="T137" i="9" s="1"/>
  <c r="R136" i="9"/>
  <c r="S136" i="9" s="1"/>
  <c r="T136" i="9" s="1"/>
  <c r="T135" i="9"/>
  <c r="S135" i="9"/>
  <c r="O135" i="9"/>
  <c r="R129" i="9"/>
  <c r="S129" i="9" s="1"/>
  <c r="T129" i="9" s="1"/>
  <c r="T128" i="9"/>
  <c r="S128" i="9"/>
  <c r="O128" i="9"/>
  <c r="U128" i="9" s="1"/>
  <c r="S127" i="9"/>
  <c r="T127" i="9" s="1"/>
  <c r="U127" i="9"/>
  <c r="S126" i="9"/>
  <c r="T126" i="9" s="1"/>
  <c r="S125" i="9"/>
  <c r="T125" i="9" s="1"/>
  <c r="S124" i="9"/>
  <c r="T124" i="9" s="1"/>
  <c r="U124" i="9"/>
  <c r="R123" i="9"/>
  <c r="S123" i="9" s="1"/>
  <c r="R122" i="9"/>
  <c r="S122" i="9" s="1"/>
  <c r="R121" i="9"/>
  <c r="S121" i="9" s="1"/>
  <c r="R120" i="9"/>
  <c r="S120" i="9" s="1"/>
  <c r="R119" i="9"/>
  <c r="S119" i="9" s="1"/>
  <c r="R118" i="9"/>
  <c r="S118" i="9" s="1"/>
  <c r="R117" i="9"/>
  <c r="S117" i="9" s="1"/>
  <c r="R116" i="9"/>
  <c r="S116" i="9" s="1"/>
  <c r="T116" i="9" s="1"/>
  <c r="R115" i="9"/>
  <c r="S115" i="9" s="1"/>
  <c r="R114" i="9"/>
  <c r="S114" i="9" s="1"/>
  <c r="R113" i="9"/>
  <c r="S113" i="9" s="1"/>
  <c r="R112" i="9"/>
  <c r="S112" i="9" s="1"/>
  <c r="R111" i="9"/>
  <c r="S111" i="9" s="1"/>
  <c r="R110" i="9"/>
  <c r="S110" i="9" s="1"/>
  <c r="R109" i="9"/>
  <c r="S109" i="9" s="1"/>
  <c r="R108" i="9"/>
  <c r="S108" i="9" s="1"/>
  <c r="R107" i="9"/>
  <c r="S107" i="9" s="1"/>
  <c r="R106" i="9"/>
  <c r="S106" i="9" s="1"/>
  <c r="T105" i="9"/>
  <c r="S105" i="9"/>
  <c r="E105" i="9"/>
  <c r="O105" i="9" s="1"/>
  <c r="R104" i="9"/>
  <c r="S104" i="9" s="1"/>
  <c r="R103" i="9"/>
  <c r="S103" i="9" s="1"/>
  <c r="T102" i="9"/>
  <c r="R102" i="9"/>
  <c r="S102" i="9" s="1"/>
  <c r="T101" i="9"/>
  <c r="R101" i="9"/>
  <c r="S101" i="9" s="1"/>
  <c r="R100" i="9"/>
  <c r="S100" i="9" s="1"/>
  <c r="R99" i="9"/>
  <c r="S99" i="9" s="1"/>
  <c r="T99" i="9" s="1"/>
  <c r="R98" i="9"/>
  <c r="S98" i="9" s="1"/>
  <c r="T97" i="9"/>
  <c r="R97" i="9"/>
  <c r="S97" i="9" s="1"/>
  <c r="T96" i="9"/>
  <c r="R96" i="9"/>
  <c r="S96" i="9" s="1"/>
  <c r="R95" i="9"/>
  <c r="S95" i="9" s="1"/>
  <c r="R94" i="9"/>
  <c r="S94" i="9" s="1"/>
  <c r="T94" i="9" s="1"/>
  <c r="R93" i="9"/>
  <c r="S93" i="9" s="1"/>
  <c r="T92" i="9"/>
  <c r="R92" i="9"/>
  <c r="S92" i="9" s="1"/>
  <c r="T91" i="9"/>
  <c r="R91" i="9"/>
  <c r="S91" i="9" s="1"/>
  <c r="R90" i="9"/>
  <c r="S90" i="9" s="1"/>
  <c r="T89" i="9"/>
  <c r="S89" i="9"/>
  <c r="O89" i="9"/>
  <c r="T88" i="9"/>
  <c r="R88" i="9"/>
  <c r="S88" i="9" s="1"/>
  <c r="T87" i="9"/>
  <c r="R87" i="9"/>
  <c r="S87" i="9" s="1"/>
  <c r="T86" i="9"/>
  <c r="R86" i="9"/>
  <c r="S86" i="9" s="1"/>
  <c r="T85" i="9"/>
  <c r="R85" i="9"/>
  <c r="S85" i="9" s="1"/>
  <c r="R84" i="9"/>
  <c r="S84" i="9" s="1"/>
  <c r="T84" i="9" s="1"/>
  <c r="T83" i="9"/>
  <c r="R83" i="9"/>
  <c r="S83" i="9" s="1"/>
  <c r="T82" i="9"/>
  <c r="R82" i="9"/>
  <c r="S82" i="9" s="1"/>
  <c r="T81" i="9"/>
  <c r="R81" i="9"/>
  <c r="S81" i="9" s="1"/>
  <c r="T80" i="9"/>
  <c r="R80" i="9"/>
  <c r="S80" i="9" s="1"/>
  <c r="R79" i="9"/>
  <c r="S79" i="9" s="1"/>
  <c r="T79" i="9" s="1"/>
  <c r="R78" i="9"/>
  <c r="S78" i="9" s="1"/>
  <c r="T78" i="9" s="1"/>
  <c r="R77" i="9"/>
  <c r="S77" i="9" s="1"/>
  <c r="T77" i="9" s="1"/>
  <c r="T76" i="9"/>
  <c r="S76" i="9"/>
  <c r="S75" i="9"/>
  <c r="T75" i="9" s="1"/>
  <c r="R50" i="9"/>
  <c r="S50" i="9" s="1"/>
  <c r="R49" i="9"/>
  <c r="S49" i="9" s="1"/>
  <c r="T49" i="9" s="1"/>
  <c r="R48" i="9"/>
  <c r="S48" i="9" s="1"/>
  <c r="T48" i="9" s="1"/>
  <c r="R47" i="9"/>
  <c r="S47" i="9" s="1"/>
  <c r="T47" i="9" s="1"/>
  <c r="R46" i="9"/>
  <c r="S46" i="9" s="1"/>
  <c r="T46" i="9" s="1"/>
  <c r="R45" i="9"/>
  <c r="S45" i="9" s="1"/>
  <c r="T45" i="9" s="1"/>
  <c r="R44" i="9"/>
  <c r="S44" i="9" s="1"/>
  <c r="T44" i="9" s="1"/>
  <c r="R43" i="9"/>
  <c r="S43" i="9" s="1"/>
  <c r="T43" i="9" s="1"/>
  <c r="R42" i="9"/>
  <c r="S42" i="9" s="1"/>
  <c r="T42" i="9" s="1"/>
  <c r="R41" i="9"/>
  <c r="S41" i="9" s="1"/>
  <c r="T41" i="9" s="1"/>
  <c r="R40" i="9"/>
  <c r="S40" i="9" s="1"/>
  <c r="T40" i="9" s="1"/>
  <c r="R39" i="9"/>
  <c r="S39" i="9" s="1"/>
  <c r="T39" i="9" s="1"/>
  <c r="T38" i="9"/>
  <c r="S38" i="9"/>
  <c r="O38" i="9"/>
  <c r="S37" i="9"/>
  <c r="T37" i="9" s="1"/>
  <c r="T36" i="9"/>
  <c r="R36" i="9"/>
  <c r="S36" i="9" s="1"/>
  <c r="T35" i="9"/>
  <c r="R35" i="9"/>
  <c r="S35" i="9" s="1"/>
  <c r="T34" i="9"/>
  <c r="R34" i="9"/>
  <c r="S34" i="9" s="1"/>
  <c r="T33" i="9"/>
  <c r="R33" i="9"/>
  <c r="S33" i="9" s="1"/>
  <c r="T32" i="9"/>
  <c r="R32" i="9"/>
  <c r="S32" i="9" s="1"/>
  <c r="T31" i="9"/>
  <c r="R31" i="9"/>
  <c r="S31" i="9" s="1"/>
  <c r="T30" i="9"/>
  <c r="R30" i="9"/>
  <c r="S30" i="9" s="1"/>
  <c r="T29" i="9"/>
  <c r="R29" i="9"/>
  <c r="S29" i="9" s="1"/>
  <c r="T28" i="9"/>
  <c r="R28" i="9"/>
  <c r="S28" i="9" s="1"/>
  <c r="R27" i="9"/>
  <c r="S27" i="9" s="1"/>
  <c r="T27" i="9" s="1"/>
  <c r="R26" i="9"/>
  <c r="S26" i="9" s="1"/>
  <c r="T26" i="9" s="1"/>
  <c r="R25" i="9"/>
  <c r="S25" i="9" s="1"/>
  <c r="T24" i="9"/>
  <c r="S24" i="9"/>
  <c r="E24" i="9"/>
  <c r="O24" i="9" s="1"/>
  <c r="T23" i="9"/>
  <c r="R23" i="9"/>
  <c r="S23" i="9" s="1"/>
  <c r="R22" i="9"/>
  <c r="S22" i="9" s="1"/>
  <c r="T22" i="9" s="1"/>
  <c r="R21" i="9"/>
  <c r="S21" i="9" s="1"/>
  <c r="T21" i="9" s="1"/>
  <c r="R20" i="9"/>
  <c r="S20" i="9" s="1"/>
  <c r="T20" i="9" s="1"/>
  <c r="R19" i="9"/>
  <c r="S19" i="9" s="1"/>
  <c r="T19" i="9" s="1"/>
  <c r="R18" i="9"/>
  <c r="S18" i="9" s="1"/>
  <c r="R17" i="9"/>
  <c r="S17" i="9" s="1"/>
  <c r="T17" i="9" s="1"/>
  <c r="R16" i="9"/>
  <c r="S16" i="9" s="1"/>
  <c r="T16" i="9" s="1"/>
  <c r="R15" i="9"/>
  <c r="S15" i="9" s="1"/>
  <c r="T15" i="9" s="1"/>
  <c r="R14" i="9"/>
  <c r="S14" i="9" s="1"/>
  <c r="T14" i="9" s="1"/>
  <c r="R13" i="9"/>
  <c r="S13" i="9" s="1"/>
  <c r="T13" i="9" s="1"/>
  <c r="R12" i="9"/>
  <c r="S12" i="9" s="1"/>
  <c r="T11" i="9"/>
  <c r="S11" i="9"/>
  <c r="E11" i="9"/>
  <c r="O11" i="9" s="1"/>
  <c r="S10" i="9"/>
  <c r="T10" i="9" s="1"/>
  <c r="U10" i="9" s="1"/>
  <c r="J5" i="8" s="1"/>
  <c r="S9" i="9"/>
  <c r="T9" i="9" s="1"/>
  <c r="S8" i="9"/>
  <c r="T8" i="9" s="1"/>
  <c r="S7" i="9"/>
  <c r="T7" i="9" s="1"/>
  <c r="S6" i="9"/>
  <c r="T6" i="9" s="1"/>
  <c r="S5" i="9"/>
  <c r="T5" i="9" s="1"/>
  <c r="S4" i="9"/>
  <c r="T4" i="9" s="1"/>
  <c r="S99" i="2"/>
  <c r="S100" i="2" s="1"/>
  <c r="U234" i="9" l="1"/>
  <c r="J39" i="8" s="1"/>
  <c r="U178" i="9"/>
  <c r="U157" i="9"/>
  <c r="T171" i="9"/>
  <c r="U76" i="9"/>
  <c r="U38" i="9"/>
  <c r="J9" i="8" s="1"/>
  <c r="T143" i="9"/>
  <c r="U142" i="9" s="1"/>
  <c r="J20" i="8" s="1"/>
  <c r="T114" i="9"/>
  <c r="T118" i="9"/>
  <c r="T161" i="9"/>
  <c r="T163" i="9"/>
  <c r="J70" i="8"/>
  <c r="T113" i="9"/>
  <c r="T121" i="9"/>
  <c r="T115" i="9"/>
  <c r="T123" i="9"/>
  <c r="T223" i="9"/>
  <c r="T108" i="9"/>
  <c r="T227" i="9"/>
  <c r="T109" i="9"/>
  <c r="T100" i="9"/>
  <c r="T226" i="9"/>
  <c r="J30" i="8"/>
  <c r="J37" i="8"/>
  <c r="J51" i="8"/>
  <c r="J50" i="8"/>
  <c r="T25" i="9"/>
  <c r="U24" i="9" s="1"/>
  <c r="J7" i="8" s="1"/>
  <c r="T107" i="9"/>
  <c r="J42" i="8"/>
  <c r="J41" i="8"/>
  <c r="U3" i="9"/>
  <c r="J4" i="8" s="1"/>
  <c r="J14" i="8"/>
  <c r="J28" i="8"/>
  <c r="J34" i="8"/>
  <c r="J33" i="8"/>
  <c r="T263" i="9"/>
  <c r="J55" i="8"/>
  <c r="J27" i="8"/>
  <c r="J26" i="8"/>
  <c r="T90" i="9"/>
  <c r="T162" i="9"/>
  <c r="T228" i="9"/>
  <c r="J40" i="8"/>
  <c r="J47" i="8"/>
  <c r="J17" i="8"/>
  <c r="J43" i="8"/>
  <c r="J61" i="8"/>
  <c r="T95" i="9"/>
  <c r="T225" i="9"/>
  <c r="J46" i="8"/>
  <c r="J53" i="8"/>
  <c r="J23" i="8"/>
  <c r="J45" i="8"/>
  <c r="J52" i="8"/>
  <c r="J58" i="8"/>
  <c r="T112" i="9"/>
  <c r="U37" i="9"/>
  <c r="J8" i="8" s="1"/>
  <c r="T93" i="9"/>
  <c r="T98" i="9"/>
  <c r="T103" i="9"/>
  <c r="T110" i="9"/>
  <c r="T119" i="9"/>
  <c r="T172" i="9"/>
  <c r="T230" i="9"/>
  <c r="U251" i="9"/>
  <c r="J48" i="8" s="1"/>
  <c r="U259" i="9"/>
  <c r="J56" i="8" s="1"/>
  <c r="T12" i="9"/>
  <c r="U75" i="9"/>
  <c r="J10" i="8" s="1"/>
  <c r="T106" i="9"/>
  <c r="T122" i="9"/>
  <c r="U125" i="9"/>
  <c r="J15" i="8" s="1"/>
  <c r="J54" i="8"/>
  <c r="T117" i="9"/>
  <c r="T18" i="9"/>
  <c r="T104" i="9"/>
  <c r="T120" i="9"/>
  <c r="J18" i="8"/>
  <c r="J29" i="8"/>
  <c r="U252" i="9"/>
  <c r="J49" i="8" s="1"/>
  <c r="U260" i="9"/>
  <c r="J57" i="8" s="1"/>
  <c r="J11" i="8"/>
  <c r="T111" i="9"/>
  <c r="U156" i="9"/>
  <c r="J21" i="8" s="1"/>
  <c r="U233" i="9"/>
  <c r="J38" i="8" s="1"/>
  <c r="U126" i="9"/>
  <c r="J16" i="8" s="1"/>
  <c r="U135" i="9"/>
  <c r="J19" i="8" s="1"/>
  <c r="U159" i="9"/>
  <c r="J24" i="8" s="1"/>
  <c r="U215" i="9"/>
  <c r="J32" i="8" s="1"/>
  <c r="J31" i="8"/>
  <c r="U231" i="9"/>
  <c r="J36" i="8" s="1"/>
  <c r="J44" i="8"/>
  <c r="J60" i="8"/>
  <c r="J63" i="8"/>
  <c r="J65" i="8"/>
  <c r="J62" i="8"/>
  <c r="J66" i="8"/>
  <c r="U342" i="9"/>
  <c r="J68" i="8" s="1"/>
  <c r="U349" i="9"/>
  <c r="J69" i="8" s="1"/>
  <c r="J71" i="8"/>
  <c r="J64" i="8"/>
  <c r="J67" i="8"/>
  <c r="J72" i="8"/>
  <c r="R7" i="2"/>
  <c r="Q7" i="2"/>
  <c r="C7" i="2"/>
  <c r="R6" i="2"/>
  <c r="Q6" i="2"/>
  <c r="C6" i="2"/>
  <c r="R5" i="2"/>
  <c r="Q5" i="2"/>
  <c r="C5" i="2"/>
  <c r="R4" i="2"/>
  <c r="Q4" i="2"/>
  <c r="C4" i="2"/>
  <c r="R3" i="2"/>
  <c r="Q3" i="2"/>
  <c r="C3" i="2"/>
  <c r="U220" i="9" l="1"/>
  <c r="J35" i="8" s="1"/>
  <c r="U105" i="9"/>
  <c r="J13" i="8" s="1"/>
  <c r="U262" i="9"/>
  <c r="J59" i="8" s="1"/>
  <c r="J25" i="8"/>
  <c r="U11" i="9"/>
  <c r="J6" i="8" s="1"/>
  <c r="U89" i="9"/>
  <c r="J12" i="8" s="1"/>
  <c r="J22" i="8"/>
  <c r="R229" i="2"/>
  <c r="Q229" i="2"/>
  <c r="R37" i="2" l="1"/>
  <c r="Q37" i="2"/>
  <c r="R42" i="2"/>
  <c r="Q42" i="2"/>
  <c r="R10" i="2" l="1"/>
  <c r="Q10" i="2"/>
  <c r="R181" i="2" l="1"/>
  <c r="Q181" i="2"/>
  <c r="R180" i="2"/>
  <c r="Q180" i="2"/>
  <c r="B39" i="5" l="1"/>
  <c r="C39" i="5" s="1"/>
  <c r="B40" i="5"/>
  <c r="C40" i="5" s="1"/>
  <c r="B38" i="5"/>
  <c r="C38" i="5" s="1"/>
  <c r="B41" i="5" l="1"/>
  <c r="C41" i="5" s="1"/>
  <c r="C42" i="5" s="1"/>
  <c r="B42" i="5" l="1"/>
  <c r="B46" i="5" s="1"/>
  <c r="D2" i="5" s="1"/>
  <c r="C181" i="2"/>
  <c r="C180" i="2"/>
  <c r="B47" i="5" l="1"/>
  <c r="C2" i="5"/>
  <c r="B48" i="5"/>
  <c r="C3" i="5" l="1"/>
  <c r="D3" i="5"/>
  <c r="C310" i="2" l="1"/>
  <c r="C278" i="2"/>
  <c r="C41" i="2" l="1"/>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35" i="2"/>
  <c r="C36" i="2"/>
  <c r="C37" i="2"/>
  <c r="C38" i="2"/>
  <c r="C39" i="2"/>
  <c r="R12" i="2" l="1"/>
  <c r="Q12" i="2"/>
  <c r="R19" i="2" l="1"/>
  <c r="Q19" i="2"/>
  <c r="R11" i="2"/>
  <c r="Q11" i="2"/>
  <c r="C11" i="2"/>
  <c r="C12" i="2"/>
  <c r="C13" i="2"/>
  <c r="C14" i="2"/>
  <c r="C15" i="2"/>
  <c r="C16" i="2"/>
  <c r="C17" i="2"/>
  <c r="C18" i="2"/>
  <c r="C19" i="2"/>
  <c r="C20" i="2"/>
  <c r="C10" i="2"/>
  <c r="C32" i="2"/>
  <c r="C31" i="2"/>
  <c r="C30" i="2"/>
  <c r="C29" i="2"/>
  <c r="C28" i="2"/>
  <c r="C27" i="2"/>
  <c r="C26" i="2"/>
  <c r="C25" i="2"/>
  <c r="C24" i="2"/>
  <c r="C23" i="2"/>
  <c r="C22" i="2"/>
  <c r="S193" i="2" l="1"/>
  <c r="C193" i="2"/>
  <c r="C312" i="2"/>
  <c r="C280" i="2"/>
  <c r="C178" i="2"/>
  <c r="C177" i="2"/>
  <c r="C176" i="2"/>
  <c r="C121" i="2"/>
  <c r="C137" i="2"/>
  <c r="C192" i="2" l="1"/>
  <c r="C311" i="2"/>
  <c r="C279" i="2"/>
  <c r="C175" i="2" l="1"/>
  <c r="C174" i="2"/>
  <c r="C173" i="2"/>
  <c r="R120" i="2" l="1"/>
  <c r="Q120" i="2"/>
  <c r="R113" i="2"/>
  <c r="Q113" i="2"/>
  <c r="R112" i="2"/>
  <c r="Q112" i="2"/>
  <c r="R111" i="2"/>
  <c r="Q111" i="2"/>
  <c r="C120" i="2"/>
  <c r="C136" i="2"/>
  <c r="C246" i="2"/>
  <c r="C262" i="2"/>
  <c r="S72" i="2"/>
  <c r="R72" i="2"/>
  <c r="Q72" i="2"/>
  <c r="R66" i="2"/>
  <c r="Q66" i="2"/>
  <c r="R63" i="2"/>
  <c r="Q63" i="2"/>
  <c r="R57" i="2"/>
  <c r="Q57" i="2"/>
  <c r="R51" i="2"/>
  <c r="Q51" i="2"/>
  <c r="R43" i="2"/>
  <c r="Q43" i="2"/>
  <c r="C72" i="2"/>
  <c r="C245" i="2"/>
  <c r="T204" i="2"/>
  <c r="T203" i="2"/>
  <c r="T202" i="2"/>
  <c r="T201" i="2"/>
  <c r="T200" i="2"/>
  <c r="T199" i="2"/>
  <c r="T198" i="2"/>
  <c r="T77" i="2"/>
  <c r="T78" i="2" s="1"/>
  <c r="T79" i="2" s="1"/>
  <c r="T80" i="2" s="1"/>
  <c r="T81" i="2" s="1"/>
  <c r="T82" i="2" s="1"/>
  <c r="T83" i="2" s="1"/>
  <c r="T84" i="2" s="1"/>
  <c r="T85" i="2" s="1"/>
  <c r="T86" i="2" s="1"/>
  <c r="T87" i="2" s="1"/>
  <c r="T88" i="2" s="1"/>
  <c r="T89" i="2" s="1"/>
  <c r="T90" i="2" s="1"/>
  <c r="T91" i="2" s="1"/>
  <c r="T92" i="2" s="1"/>
  <c r="T93" i="2" s="1"/>
  <c r="B84" i="6"/>
  <c r="B85" i="6" s="1"/>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R228" i="2"/>
  <c r="Q228" i="2"/>
  <c r="R227" i="2"/>
  <c r="Q227" i="2"/>
  <c r="R226" i="2"/>
  <c r="Q226" i="2"/>
  <c r="R225" i="2"/>
  <c r="Q225" i="2"/>
  <c r="C225" i="2"/>
  <c r="C226" i="2"/>
  <c r="C227" i="2"/>
  <c r="C228" i="2"/>
  <c r="C229" i="2"/>
  <c r="C230" i="2"/>
  <c r="C112" i="2"/>
  <c r="C113" i="2"/>
  <c r="C114" i="2"/>
  <c r="C115" i="2"/>
  <c r="C116" i="2"/>
  <c r="C117" i="2"/>
  <c r="C118" i="2"/>
  <c r="C119" i="2"/>
  <c r="C111" i="2"/>
  <c r="C134" i="2"/>
  <c r="C135" i="2"/>
  <c r="Q74" i="2"/>
  <c r="Q75" i="2"/>
  <c r="R75" i="2"/>
  <c r="R74" i="2"/>
  <c r="C75" i="2"/>
  <c r="C74" i="2"/>
  <c r="S82" i="2"/>
  <c r="S83" i="2"/>
  <c r="S84" i="2"/>
  <c r="S85" i="2"/>
  <c r="S86" i="2"/>
  <c r="S87" i="2"/>
  <c r="S88" i="2"/>
  <c r="S89" i="2"/>
  <c r="S90" i="2"/>
  <c r="S91" i="2"/>
  <c r="S92" i="2"/>
  <c r="S93" i="2"/>
  <c r="Q78" i="2"/>
  <c r="R78" i="2"/>
  <c r="Q79" i="2"/>
  <c r="R79" i="2"/>
  <c r="Q80" i="2"/>
  <c r="R80" i="2"/>
  <c r="Q81" i="2"/>
  <c r="R81" i="2"/>
  <c r="Q82" i="2"/>
  <c r="R82" i="2"/>
  <c r="Q83" i="2"/>
  <c r="R83" i="2"/>
  <c r="Q84" i="2"/>
  <c r="R84" i="2"/>
  <c r="Q85" i="2"/>
  <c r="R85" i="2"/>
  <c r="Q86" i="2"/>
  <c r="R86" i="2"/>
  <c r="Q87" i="2"/>
  <c r="R87" i="2"/>
  <c r="Q88" i="2"/>
  <c r="R88" i="2"/>
  <c r="Q89" i="2"/>
  <c r="R89" i="2"/>
  <c r="Q90" i="2"/>
  <c r="R90" i="2"/>
  <c r="Q91" i="2"/>
  <c r="R91" i="2"/>
  <c r="Q92" i="2"/>
  <c r="R92" i="2"/>
  <c r="Q93" i="2"/>
  <c r="R93" i="2"/>
  <c r="R77" i="2"/>
  <c r="Q77" i="2"/>
  <c r="C82" i="2"/>
  <c r="C83" i="2"/>
  <c r="C84" i="2"/>
  <c r="C85" i="2"/>
  <c r="C86" i="2"/>
  <c r="C87" i="2"/>
  <c r="C88" i="2"/>
  <c r="C89" i="2"/>
  <c r="C90" i="2"/>
  <c r="C91" i="2"/>
  <c r="C92" i="2"/>
  <c r="C93" i="2"/>
  <c r="S257" i="2"/>
  <c r="S256" i="2"/>
  <c r="S250" i="2"/>
  <c r="S249" i="2"/>
  <c r="S204" i="2"/>
  <c r="S203" i="2"/>
  <c r="S202" i="2"/>
  <c r="S201" i="2"/>
  <c r="S200" i="2"/>
  <c r="S199" i="2"/>
  <c r="S198" i="2"/>
  <c r="S188" i="2"/>
  <c r="S189" i="2"/>
  <c r="S190" i="2"/>
  <c r="S191" i="2"/>
  <c r="S101" i="2"/>
  <c r="S102" i="2" s="1"/>
  <c r="S103" i="2" s="1"/>
  <c r="S78" i="2"/>
  <c r="S79" i="2"/>
  <c r="S80" i="2"/>
  <c r="S81" i="2"/>
  <c r="S77" i="2"/>
  <c r="C326" i="2"/>
  <c r="C325" i="2"/>
  <c r="C324" i="2"/>
  <c r="C323" i="2"/>
  <c r="C322" i="2"/>
  <c r="C320" i="2"/>
  <c r="C319" i="2"/>
  <c r="C318" i="2"/>
  <c r="C317" i="2"/>
  <c r="C316" i="2"/>
  <c r="C315" i="2"/>
  <c r="C314" i="2"/>
  <c r="C309" i="2"/>
  <c r="C308" i="2"/>
  <c r="C307" i="2"/>
  <c r="C306" i="2"/>
  <c r="C305" i="2"/>
  <c r="C304" i="2"/>
  <c r="C303" i="2"/>
  <c r="C294" i="2"/>
  <c r="C293" i="2"/>
  <c r="C292" i="2"/>
  <c r="C291" i="2"/>
  <c r="C290" i="2"/>
  <c r="C300" i="2"/>
  <c r="C299" i="2"/>
  <c r="C298" i="2"/>
  <c r="C297" i="2"/>
  <c r="C296" i="2"/>
  <c r="C288" i="2"/>
  <c r="C287" i="2"/>
  <c r="C286" i="2"/>
  <c r="C285" i="2"/>
  <c r="C284" i="2"/>
  <c r="C283" i="2"/>
  <c r="C282" i="2"/>
  <c r="C272" i="2"/>
  <c r="C273" i="2"/>
  <c r="C274" i="2"/>
  <c r="C275" i="2"/>
  <c r="C276" i="2"/>
  <c r="C277" i="2"/>
  <c r="C271" i="2"/>
  <c r="C265" i="2"/>
  <c r="C266" i="2"/>
  <c r="C267" i="2"/>
  <c r="C268" i="2"/>
  <c r="C264" i="2"/>
  <c r="C244" i="2"/>
  <c r="C233" i="2"/>
  <c r="C234" i="2"/>
  <c r="C235" i="2"/>
  <c r="C236" i="2"/>
  <c r="C237" i="2"/>
  <c r="C238" i="2"/>
  <c r="C239" i="2"/>
  <c r="C240" i="2"/>
  <c r="C241" i="2"/>
  <c r="C242" i="2"/>
  <c r="C243" i="2"/>
  <c r="C232" i="2"/>
  <c r="C203" i="2"/>
  <c r="C204" i="2"/>
  <c r="C202" i="2"/>
  <c r="C201" i="2"/>
  <c r="C200" i="2"/>
  <c r="C199" i="2"/>
  <c r="C198" i="2"/>
  <c r="C128" i="2"/>
  <c r="C129" i="2"/>
  <c r="C130" i="2"/>
  <c r="C131" i="2"/>
  <c r="C132" i="2"/>
  <c r="C133" i="2"/>
  <c r="C127" i="2"/>
  <c r="C106" i="2"/>
  <c r="C107" i="2"/>
  <c r="C108" i="2"/>
  <c r="C109" i="2"/>
  <c r="C105" i="2"/>
  <c r="C100" i="2"/>
  <c r="C101" i="2"/>
  <c r="C102" i="2"/>
  <c r="C103" i="2"/>
  <c r="C99" i="2"/>
  <c r="C78" i="2"/>
  <c r="C79" i="2"/>
  <c r="C80" i="2"/>
  <c r="C81" i="2"/>
  <c r="C77" i="2"/>
  <c r="C40" i="2"/>
  <c r="C261" i="2"/>
  <c r="C260" i="2"/>
  <c r="C259" i="2"/>
  <c r="C258" i="2"/>
  <c r="C257" i="2"/>
  <c r="C256" i="2"/>
  <c r="C255" i="2"/>
  <c r="C254" i="2"/>
  <c r="C253" i="2"/>
  <c r="C252" i="2"/>
  <c r="C251" i="2"/>
  <c r="C250" i="2"/>
  <c r="C249" i="2"/>
  <c r="C189" i="2"/>
  <c r="C191" i="2"/>
  <c r="C190" i="2"/>
  <c r="C188" i="2"/>
  <c r="C187" i="2"/>
  <c r="C186" i="2"/>
  <c r="C185" i="2"/>
  <c r="A2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140" authorId="0" shapeId="0" xr:uid="{00000000-0006-0000-0100-000001000000}">
      <text>
        <r>
          <rPr>
            <b/>
            <sz val="9"/>
            <color indexed="81"/>
            <rFont val="Tahoma"/>
            <family val="2"/>
          </rPr>
          <t>Jeffrey Rissman:</t>
        </r>
        <r>
          <rPr>
            <sz val="9"/>
            <color indexed="81"/>
            <rFont val="Tahoma"/>
            <family val="2"/>
          </rPr>
          <t xml:space="preserve">
Leave this cell blank.</t>
        </r>
      </text>
    </comment>
    <comment ref="K142"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Busch</author>
  </authors>
  <commentList>
    <comment ref="G54" authorId="0" shapeId="0" xr:uid="{00000000-0006-0000-0200-000001000000}">
      <text>
        <r>
          <rPr>
            <b/>
            <sz val="9"/>
            <color indexed="81"/>
            <rFont val="Tahoma"/>
            <family val="2"/>
          </rPr>
          <t>Chris Busch:</t>
        </r>
        <r>
          <rPr>
            <sz val="9"/>
            <color indexed="81"/>
            <rFont val="Tahoma"/>
            <family val="2"/>
          </rPr>
          <t xml:space="preserve">
Carrying out swap of: (1) steam from solar thermal for otherwise unused biomass label.
(2) "Refinery and process gas" for district heat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<sst xmlns="http://schemas.openxmlformats.org/spreadsheetml/2006/main" count="13737" uniqueCount="1361">
  <si>
    <t>Short Name</t>
  </si>
  <si>
    <t>Vensim Variable Name</t>
  </si>
  <si>
    <t>Text for Pop-Over Panel Description</t>
  </si>
  <si>
    <t>Sector</t>
  </si>
  <si>
    <t>Transportation</t>
  </si>
  <si>
    <t>Boolean Rebate Program for Efficient Components</t>
  </si>
  <si>
    <t>Boolean Improved Contractor Edu and Training</t>
  </si>
  <si>
    <t>Electricity Supply</t>
  </si>
  <si>
    <t>Industry</t>
  </si>
  <si>
    <t>Cross-Sector</t>
  </si>
  <si>
    <t>Feebate</t>
  </si>
  <si>
    <t>Transportation Demand Management</t>
  </si>
  <si>
    <t>Rebate for Efficient Products</t>
  </si>
  <si>
    <t>Contractor Training</t>
  </si>
  <si>
    <t>Building Component Electrification</t>
  </si>
  <si>
    <t>Increased Retrofitting</t>
  </si>
  <si>
    <t>Demand Response</t>
  </si>
  <si>
    <t>Subsidy for Electricity Production</t>
  </si>
  <si>
    <t>Grid-Scale Electricity Storage</t>
  </si>
  <si>
    <t>Worker Training</t>
  </si>
  <si>
    <t>Cement Clinker Substitution</t>
  </si>
  <si>
    <t>Methane Capture</t>
  </si>
  <si>
    <t>Early Retirement of Industrial Facilities</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</si>
  <si>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</si>
  <si>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</si>
  <si>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</si>
  <si>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</si>
  <si>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</si>
  <si>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</si>
  <si>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</si>
  <si>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</si>
  <si>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</si>
  <si>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</si>
  <si>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</si>
  <si>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</si>
  <si>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</si>
  <si>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</si>
  <si>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</si>
  <si>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</si>
  <si>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</si>
  <si>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</si>
  <si>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</si>
  <si>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</si>
  <si>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</si>
  <si>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</si>
  <si>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</si>
  <si>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</si>
  <si>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</si>
  <si>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</si>
  <si>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</si>
  <si>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</si>
  <si>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</si>
  <si>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</si>
  <si>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</si>
  <si>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</si>
  <si>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</si>
  <si>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</si>
  <si>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</si>
  <si>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</si>
  <si>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</si>
  <si>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</si>
  <si>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</si>
  <si>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</si>
  <si>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</si>
  <si>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</si>
  <si>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</si>
  <si>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</si>
  <si>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</si>
  <si>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</si>
  <si>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</si>
  <si>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</si>
  <si>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</si>
  <si>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</si>
  <si>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</si>
  <si>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</si>
  <si>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</si>
  <si>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</si>
  <si>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</si>
  <si>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</si>
  <si>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</si>
  <si>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</si>
  <si>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</si>
  <si>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</si>
  <si>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</si>
  <si>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</si>
  <si>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</si>
  <si>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</si>
  <si>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</si>
  <si>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</si>
  <si>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</si>
  <si>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</si>
  <si>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</si>
  <si>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</si>
  <si>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</si>
  <si>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</si>
  <si>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</si>
  <si>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</si>
  <si>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</si>
  <si>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</si>
  <si>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</si>
  <si>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</si>
  <si>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</si>
  <si>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</si>
  <si>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</si>
  <si>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</si>
  <si>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</si>
  <si>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</si>
  <si>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</si>
  <si>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</si>
  <si>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</si>
  <si>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</si>
  <si>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</si>
  <si>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</si>
  <si>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</si>
  <si>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</si>
  <si>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</si>
  <si>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</si>
  <si>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</si>
  <si>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</si>
  <si>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</si>
  <si>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</si>
  <si>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</si>
  <si>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</si>
  <si>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</si>
  <si>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</si>
  <si>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</si>
  <si>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</si>
  <si>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</si>
  <si>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</si>
  <si>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</si>
  <si>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</si>
  <si>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</si>
  <si>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</si>
  <si>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</si>
  <si>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</si>
  <si>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</si>
  <si>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</si>
  <si>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</si>
  <si>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</si>
  <si>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</si>
  <si>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</si>
  <si>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</si>
  <si>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</si>
  <si>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</si>
  <si>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</si>
  <si>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</si>
  <si>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</si>
  <si>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</si>
  <si>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</si>
  <si>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</si>
  <si>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</si>
  <si>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</si>
  <si>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</si>
  <si>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</si>
  <si>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</si>
  <si>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</si>
  <si>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</si>
  <si>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</si>
  <si>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</si>
  <si>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</si>
  <si>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</si>
  <si>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</si>
  <si>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</si>
  <si>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</si>
  <si>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</si>
  <si>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</si>
  <si>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</si>
  <si>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</si>
  <si>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Improved Forest Management</t>
  </si>
  <si>
    <t>Business as Usual</t>
  </si>
  <si>
    <t>for the Energy Policy Simulator.  The data in other tabs in this spreadsheet are used</t>
  </si>
  <si>
    <t>$/metric ton CO2e</t>
  </si>
  <si>
    <t>Percent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</si>
  <si>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</si>
  <si>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</si>
  <si>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</si>
  <si>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</si>
  <si>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</si>
  <si>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</si>
  <si>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</si>
  <si>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</si>
  <si>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</si>
  <si>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</si>
  <si>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</si>
  <si>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</si>
  <si>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</si>
  <si>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</si>
  <si>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</si>
  <si>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</si>
  <si>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</si>
  <si>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</si>
  <si>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</si>
  <si>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Commercial</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</si>
  <si>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</si>
  <si>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</si>
  <si>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</si>
  <si>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</si>
  <si>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</si>
  <si>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</si>
  <si>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</si>
  <si>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</si>
  <si>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</si>
  <si>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</si>
  <si>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</si>
  <si>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</si>
  <si>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</si>
  <si>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</si>
  <si>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</si>
  <si>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</si>
  <si>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</si>
  <si>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</si>
  <si>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</si>
  <si>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</si>
  <si>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</si>
  <si>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</si>
  <si>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</si>
  <si>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</si>
  <si>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</si>
  <si>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</si>
  <si>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</si>
  <si>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</si>
  <si>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</si>
  <si>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</si>
  <si>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</si>
  <si>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</si>
  <si>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</si>
  <si>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</si>
  <si>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</si>
  <si>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</si>
  <si>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</si>
  <si>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</si>
  <si>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</si>
  <si>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</si>
  <si>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</si>
  <si>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</si>
  <si>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</si>
  <si>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</si>
  <si>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</si>
  <si>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</si>
  <si>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</si>
  <si>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</si>
  <si>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</si>
  <si>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</si>
  <si>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</si>
  <si>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</si>
  <si>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</si>
  <si>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</si>
  <si>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</si>
  <si>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</si>
  <si>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</si>
  <si>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</si>
  <si>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</si>
  <si>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</si>
  <si>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</si>
  <si>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</si>
  <si>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</si>
  <si>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</si>
  <si>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</si>
  <si>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</si>
  <si>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</si>
  <si>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</si>
  <si>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</si>
  <si>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</si>
  <si>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</si>
  <si>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</si>
  <si>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</si>
  <si>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</si>
  <si>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</si>
  <si>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</si>
  <si>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</si>
  <si>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</si>
  <si>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</si>
  <si>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</si>
  <si>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</si>
  <si>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</si>
  <si>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</si>
  <si>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</si>
  <si>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</si>
  <si>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</si>
  <si>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</si>
  <si>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</si>
  <si>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</si>
  <si>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</si>
  <si>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</si>
  <si>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</si>
  <si>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</si>
  <si>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reduce-downtime.html</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</si>
  <si>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</si>
  <si>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</si>
  <si>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</si>
  <si>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</si>
  <si>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</si>
  <si>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</si>
  <si>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</si>
  <si>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</si>
  <si>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</si>
  <si>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</si>
  <si>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</si>
  <si>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</si>
  <si>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</si>
  <si>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</si>
  <si>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</si>
  <si>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</si>
  <si>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</si>
  <si>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</si>
  <si>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</si>
  <si>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</si>
  <si>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</si>
  <si>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</si>
  <si>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</si>
  <si>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</si>
  <si>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</si>
  <si>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</si>
  <si>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</si>
  <si>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</si>
  <si>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</si>
  <si>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</si>
  <si>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</si>
  <si>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</si>
  <si>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</si>
  <si>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</si>
  <si>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</si>
  <si>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</si>
  <si>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</si>
  <si>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</si>
  <si>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</si>
  <si>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</si>
  <si>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</si>
  <si>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</si>
  <si>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</si>
  <si>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</si>
  <si>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</si>
  <si>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</si>
  <si>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</si>
  <si>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</si>
  <si>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</si>
  <si>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</si>
  <si>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</si>
  <si>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</si>
  <si>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</si>
  <si>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</si>
  <si>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</si>
  <si>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</si>
  <si>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natural gas nonpeaker es</t>
  </si>
  <si>
    <t>Natural Gas Nonpeaker</t>
  </si>
  <si>
    <t>petroleum es</t>
  </si>
  <si>
    <t>natural gas peaker es</t>
  </si>
  <si>
    <t>Petroleum</t>
  </si>
  <si>
    <t>Natural Gas Peaker</t>
  </si>
  <si>
    <t>New</t>
  </si>
  <si>
    <t>Additional Battery Storage Annual Growth Percentage</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</si>
  <si>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</si>
  <si>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</si>
  <si>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</si>
  <si>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</si>
  <si>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</si>
  <si>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</si>
  <si>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</si>
  <si>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</si>
  <si>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</si>
  <si>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</si>
  <si>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</si>
  <si>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</si>
  <si>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</si>
  <si>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</si>
  <si>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</si>
  <si>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</si>
  <si>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</si>
  <si>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</si>
  <si>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</si>
  <si>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</si>
  <si>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</si>
  <si>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</si>
  <si>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</si>
  <si>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</si>
  <si>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</si>
  <si>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</si>
  <si>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</si>
  <si>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</si>
  <si>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</si>
  <si>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</si>
  <si>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</si>
  <si>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</si>
  <si>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</si>
  <si>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</si>
  <si>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</si>
  <si>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</si>
  <si>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</si>
  <si>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</si>
  <si>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</si>
  <si>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</si>
  <si>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</si>
  <si>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</si>
  <si>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</si>
  <si>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</si>
  <si>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</si>
  <si>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</si>
  <si>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</si>
  <si>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</si>
  <si>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</si>
  <si>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</si>
  <si>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</si>
  <si>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</si>
  <si>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</si>
  <si>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</si>
  <si>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</si>
  <si>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</si>
  <si>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</si>
  <si>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</si>
  <si>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</si>
  <si>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</si>
  <si>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</si>
  <si>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</si>
  <si>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</si>
  <si>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</si>
  <si>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</si>
  <si>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</si>
  <si>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</si>
  <si>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</si>
  <si>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U.S. DoE, 2013, "Potential for Energy Efficiency Improvement Beyond the Light-Duty-Vehicle Sector," http://www.nrel.gov/docs/fy13osti/55637.pdf, Table 2.2</t>
  </si>
  <si>
    <t>AEA, 2012, "A review of the efficiency and cost assumptions for road transport vehicles to 2050," https://www.theccc.org.uk/archive/aws/ED57444%20-%20CCC%20RoadV%20Cost-Eff%20to%202050%20FINAL%2025Apr12.pdf, Figure 6.13, Petrol ICE, 2050</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</si>
  <si>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</si>
  <si>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</si>
  <si>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</si>
  <si>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</si>
  <si>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</si>
  <si>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U.S. EPA, 2016, "Social Cost of CO2, 2015-2020," https://www.epa.gov/climatechange/social-cost-carbon</t>
  </si>
  <si>
    <t>National Renewable Energy Laboratory, 2014, Renewable Electricity Futures (Vol. 1),
http://www.nrel.gov/docs/fy12osti/52409-1.pdf, Page 2-10, 90% RE scenario.</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</si>
  <si>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</si>
  <si>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</si>
  <si>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</si>
  <si>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</si>
  <si>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</si>
  <si>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</si>
  <si>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</si>
  <si>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</si>
  <si>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</si>
  <si>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</si>
  <si>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</si>
  <si>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</si>
  <si>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</si>
  <si>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</si>
  <si>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</si>
  <si>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</si>
  <si>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</si>
  <si>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</si>
  <si>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</si>
  <si>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</si>
  <si>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</si>
  <si>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</si>
  <si>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</si>
  <si>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</si>
  <si>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</si>
  <si>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</si>
  <si>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</si>
  <si>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</si>
  <si>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</si>
  <si>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</si>
  <si>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</si>
  <si>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</si>
  <si>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</si>
  <si>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</si>
  <si>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</si>
  <si>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</si>
  <si>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</si>
  <si>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</si>
  <si>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</si>
  <si>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</si>
  <si>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</si>
  <si>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</si>
  <si>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</si>
  <si>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</si>
  <si>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</si>
  <si>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</si>
  <si>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</si>
  <si>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</si>
  <si>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</si>
  <si>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</si>
  <si>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</si>
  <si>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</si>
  <si>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</si>
  <si>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</si>
  <si>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</si>
  <si>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</si>
  <si>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</si>
  <si>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</si>
  <si>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</si>
  <si>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</si>
  <si>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</si>
  <si>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</si>
  <si>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</si>
  <si>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</si>
  <si>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</si>
  <si>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</si>
  <si>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</si>
  <si>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</si>
  <si>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</si>
  <si>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</si>
  <si>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c01b00, 004185, ff6400, 00b050, 04ffaf, 087bf1, c2dffd, 000000, f1bb18, 004d10, 969696</t>
  </si>
  <si>
    <t>Jet Fuel, Biofuel Diesel, Biofuel Gasoline, Petroleum Diesel, Petroleum Gasoline, Natural Gas, Electricity</t>
  </si>
  <si>
    <t>c2dffd, 00b050, 04ffaf, 000000, 969696, c01b00, 004185</t>
  </si>
  <si>
    <t>CO</t>
  </si>
  <si>
    <t>NA</t>
  </si>
  <si>
    <t>Aviation</t>
  </si>
  <si>
    <t>Aviation gasoline</t>
  </si>
  <si>
    <t>Gasoline</t>
  </si>
  <si>
    <t>Residual fuel oil</t>
  </si>
  <si>
    <t>Residential</t>
  </si>
  <si>
    <t>HFC-23</t>
  </si>
  <si>
    <t>HFC-32</t>
  </si>
  <si>
    <t>HFC-125</t>
  </si>
  <si>
    <t>HFC-134a</t>
  </si>
  <si>
    <t>HFC-143a</t>
  </si>
  <si>
    <t>HFC-236fa</t>
  </si>
  <si>
    <t>Fugitive emissions</t>
  </si>
  <si>
    <t>Bulls</t>
  </si>
  <si>
    <t>Goats</t>
  </si>
  <si>
    <t>Horses</t>
  </si>
  <si>
    <t>Poultry</t>
  </si>
  <si>
    <t>CF4</t>
  </si>
  <si>
    <t>SF6</t>
  </si>
  <si>
    <t>F-gases</t>
  </si>
  <si>
    <t>CO2</t>
  </si>
  <si>
    <t>VOC</t>
  </si>
  <si>
    <t>NOx</t>
  </si>
  <si>
    <t>PM10</t>
  </si>
  <si>
    <t>SOx</t>
  </si>
  <si>
    <t>BC</t>
  </si>
  <si>
    <t>OC</t>
  </si>
  <si>
    <t>CH4</t>
  </si>
  <si>
    <t>N2O</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</si>
  <si>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</si>
  <si>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</si>
  <si>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</si>
  <si>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</si>
  <si>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</si>
  <si>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</si>
  <si>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</si>
  <si>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</si>
  <si>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</si>
  <si>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</si>
  <si>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</si>
  <si>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</si>
  <si>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</si>
  <si>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</si>
  <si>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</si>
  <si>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</si>
  <si>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</si>
  <si>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</si>
  <si>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</si>
  <si>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</si>
  <si>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</si>
  <si>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</si>
  <si>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</si>
  <si>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</si>
  <si>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</si>
  <si>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</si>
  <si>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</si>
  <si>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</si>
  <si>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</si>
  <si>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</si>
  <si>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</si>
  <si>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</si>
  <si>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</si>
  <si>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</si>
  <si>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</si>
  <si>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</si>
  <si>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</si>
  <si>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</si>
  <si>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</si>
  <si>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</si>
  <si>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</si>
  <si>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</si>
  <si>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</si>
  <si>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</si>
  <si>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</si>
  <si>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</si>
  <si>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</si>
  <si>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</si>
  <si>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</si>
  <si>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</si>
  <si>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</si>
  <si>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</si>
  <si>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</si>
  <si>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</si>
  <si>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</si>
  <si>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</si>
  <si>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</si>
  <si>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</si>
  <si>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</si>
  <si>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</si>
  <si>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</si>
  <si>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</si>
  <si>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</si>
  <si>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</si>
  <si>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</si>
  <si>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</si>
  <si>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</si>
  <si>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</si>
  <si>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</si>
  <si>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</si>
  <si>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</si>
  <si>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</si>
  <si>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</si>
  <si>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</si>
  <si>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</si>
  <si>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</si>
  <si>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</si>
  <si>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</si>
  <si>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</si>
  <si>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distributed solar subsidy</t>
  </si>
  <si>
    <t>bldgs min fraction distributed solar</t>
  </si>
  <si>
    <t>bldgs contractor training</t>
  </si>
  <si>
    <t>bldgs efficiency standards</t>
  </si>
  <si>
    <t>bldgs component electrification</t>
  </si>
  <si>
    <t>trans TDM</t>
  </si>
  <si>
    <t>trans LCFS</t>
  </si>
  <si>
    <t>trans LDVs feebate</t>
  </si>
  <si>
    <t>trans EV subsidy</t>
  </si>
  <si>
    <t>trans EV minimum</t>
  </si>
  <si>
    <t>trans EV perks</t>
  </si>
  <si>
    <t>Output Total CO2e Emissions Excluding LULUCF</t>
  </si>
  <si>
    <t>First Tier Menu Name</t>
  </si>
  <si>
    <t>Second Tier Menu Name</t>
  </si>
  <si>
    <t>Petroleum Fuels</t>
  </si>
  <si>
    <t>million barrels / year</t>
  </si>
  <si>
    <t>Output Total Petroleum Fuels Consumption</t>
  </si>
  <si>
    <t>Output Total Natural Gas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</si>
  <si>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</si>
  <si>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</si>
  <si>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</si>
  <si>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</si>
  <si>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</si>
  <si>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</si>
  <si>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</si>
  <si>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</si>
  <si>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</si>
  <si>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</si>
  <si>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</si>
  <si>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</si>
  <si>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</si>
  <si>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</si>
  <si>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</si>
  <si>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</si>
  <si>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</si>
  <si>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</si>
  <si>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</si>
  <si>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</si>
  <si>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</si>
  <si>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</si>
  <si>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</si>
  <si>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</si>
  <si>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</si>
  <si>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</si>
  <si>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</si>
  <si>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</si>
  <si>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</si>
  <si>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</si>
  <si>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</si>
  <si>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2030 (revenue-neutral carbon tax)</t>
  </si>
  <si>
    <t>Financial: Policy Package Cost/Savings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</si>
  <si>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</si>
  <si>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</si>
  <si>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</si>
  <si>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</si>
  <si>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</si>
  <si>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</si>
  <si>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</si>
  <si>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</si>
  <si>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</si>
  <si>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</si>
  <si>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</si>
  <si>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</si>
  <si>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</si>
  <si>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</si>
  <si>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</si>
  <si>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</si>
  <si>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</si>
  <si>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</si>
  <si>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</si>
  <si>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</si>
  <si>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Transport: Fleet Composition by Technology</t>
  </si>
  <si>
    <t>CO2 Emissions by Vehicle Type</t>
  </si>
  <si>
    <t>Fuel Use by Fuel Type</t>
  </si>
  <si>
    <t>Industry: Fuel Use</t>
  </si>
  <si>
    <t>By Industry</t>
  </si>
  <si>
    <t>By Fuel</t>
  </si>
  <si>
    <t>Buildings: Energy Use</t>
  </si>
  <si>
    <t>By Building Component</t>
  </si>
  <si>
    <t>By Building Type</t>
  </si>
  <si>
    <t>By Energy Source</t>
  </si>
  <si>
    <t>Liquid Biofuels</t>
  </si>
  <si>
    <t>Fuel Costs (by Fuel, by Sector)</t>
  </si>
  <si>
    <t>Technology Costs</t>
  </si>
  <si>
    <t>Batteries</t>
  </si>
  <si>
    <t>CCS Capital Equipment</t>
  </si>
  <si>
    <t>Onshore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</si>
  <si>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</si>
  <si>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</si>
  <si>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</si>
  <si>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</si>
  <si>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</si>
  <si>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First Year NPV of Capital Fuel and OM Expenditures through This Year with Revenue Neutral Carbon Tax; Output Cumulative Total CO2e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</si>
  <si>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</si>
  <si>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</si>
  <si>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</si>
  <si>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</si>
  <si>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</si>
  <si>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</si>
  <si>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</si>
  <si>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thousand vehicles / year</t>
  </si>
  <si>
    <t>Output New Vehicles in Thousands[motorbikes,passenger,gasoline vehicle]; Output New Vehicles in Thousands[motorbikes,passenger,battery electric vehicle]</t>
  </si>
  <si>
    <t>Gasoline Engine Vehicle, Battery Electric Vehicle</t>
  </si>
  <si>
    <t>969696, 004185</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</si>
  <si>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</si>
  <si>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</si>
  <si>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</si>
  <si>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</si>
  <si>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</si>
  <si>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</si>
  <si>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</si>
  <si>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</si>
  <si>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</si>
  <si>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</si>
  <si>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</si>
  <si>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</si>
  <si>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</si>
  <si>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trillion cubic feet / year</t>
  </si>
  <si>
    <t>Output Total Liquid Biofuels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</si>
  <si>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</si>
  <si>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</si>
  <si>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</si>
  <si>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</si>
  <si>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</si>
  <si>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</si>
  <si>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</si>
  <si>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</si>
  <si>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</si>
  <si>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</si>
  <si>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</si>
  <si>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</si>
  <si>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</si>
  <si>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2020 Target from AB 32</t>
  </si>
  <si>
    <t>2020 Target</t>
  </si>
  <si>
    <t>California Air Resources Board</t>
  </si>
  <si>
    <t>https://www.arb.ca.gov/cc/scopingplan/scoping_plan_2017_es.pdf</t>
  </si>
  <si>
    <t>California's 2017 Climate Change Scoping Plan Executive Summary</t>
  </si>
  <si>
    <t>Page ES3, Paragraph 2</t>
  </si>
  <si>
    <t>2030 Target from SB 32</t>
  </si>
  <si>
    <t>In SB 32 (enacted in 2016), California committed to reduce greenhouse gas emissions 40 percent below 1990 levels by 2030.</t>
  </si>
  <si>
    <t>In the California Global Warming Solutions Act of 2006 (AB 32), California committed to reduce greenhouse gas emissions to 1990 levels by 2020.</t>
  </si>
  <si>
    <t>2030 Target</t>
  </si>
  <si>
    <t>Page ES4, Paragraph 1</t>
  </si>
  <si>
    <t>Source Information:</t>
  </si>
  <si>
    <t>GHG Emission Inventory Summary [1990 - 1990]</t>
  </si>
  <si>
    <t>Inventory Accounting: Included emissions &amp; sinks</t>
  </si>
  <si>
    <t>Measurement: CO2Eq</t>
  </si>
  <si>
    <t>GWP: ARB4</t>
  </si>
  <si>
    <t>Unit: million tonnes</t>
  </si>
  <si>
    <t xml:space="preserve"> </t>
  </si>
  <si>
    <t>Inventory Accountin</t>
  </si>
  <si>
    <t>Main Sector</t>
  </si>
  <si>
    <t>Sub Sector Level 1</t>
  </si>
  <si>
    <t>Sub Sector Level 2</t>
  </si>
  <si>
    <t>Sub Sector Level 3</t>
  </si>
  <si>
    <t>Main Activity</t>
  </si>
  <si>
    <t>Activity Subset</t>
  </si>
  <si>
    <t>GHG</t>
  </si>
  <si>
    <t>Included emissions &amp; sinks</t>
  </si>
  <si>
    <t>Agriculture &amp; Forestry</t>
  </si>
  <si>
    <t>Enteric Fermentation</t>
  </si>
  <si>
    <t>Cattle</t>
  </si>
  <si>
    <t>None</t>
  </si>
  <si>
    <t>Livestock population</t>
  </si>
  <si>
    <t>Dairy cows</t>
  </si>
  <si>
    <t>Dairy replacements 7-11 months</t>
  </si>
  <si>
    <t>Dairy replacements 12-23 months</t>
  </si>
  <si>
    <t>Heifer feedlot</t>
  </si>
  <si>
    <t>Beef replacements 12-23 months</t>
  </si>
  <si>
    <t>Beef replacements 7-11 months</t>
  </si>
  <si>
    <t>Heifer stockers</t>
  </si>
  <si>
    <t>Steer stockers</t>
  </si>
  <si>
    <t>Beef cows</t>
  </si>
  <si>
    <t>Steer feedlot</t>
  </si>
  <si>
    <t>Other Livestock</t>
  </si>
  <si>
    <t>Sheep</t>
  </si>
  <si>
    <t>Swine</t>
  </si>
  <si>
    <t>Manure Management</t>
  </si>
  <si>
    <t>Dairy heifers</t>
  </si>
  <si>
    <t>Not on feed - calves &lt;500 lbs</t>
  </si>
  <si>
    <t>Feedlot - heifers 500+ lbs</t>
  </si>
  <si>
    <t>Not on feed - bulls 500+ lbs</t>
  </si>
  <si>
    <t>Not on feed - steers 500+ lbs</t>
  </si>
  <si>
    <t>Not on feed - heifers 500+ lbs</t>
  </si>
  <si>
    <t>Feedlot - steers 500+ lbs</t>
  </si>
  <si>
    <t>Not on feed - beef cows</t>
  </si>
  <si>
    <t>Swine - breeding</t>
  </si>
  <si>
    <t>Swine - market &lt;60 lbs</t>
  </si>
  <si>
    <t>Swine - market 120-179 lbs</t>
  </si>
  <si>
    <t>Swine - market 60-119 lbs</t>
  </si>
  <si>
    <t>Swine - market 180+ lbs</t>
  </si>
  <si>
    <t>Broilers</t>
  </si>
  <si>
    <t>Pullets</t>
  </si>
  <si>
    <t>Turkeys</t>
  </si>
  <si>
    <t>Other chickens</t>
  </si>
  <si>
    <t>Hens 1+ yr</t>
  </si>
  <si>
    <t>Net CO2 Flux</t>
  </si>
  <si>
    <t>Not Specified</t>
  </si>
  <si>
    <t>Land use and forestry</t>
  </si>
  <si>
    <t>Net CO2 flux</t>
  </si>
  <si>
    <t>Forest and Range Management</t>
  </si>
  <si>
    <t>Fire</t>
  </si>
  <si>
    <t>Forest</t>
  </si>
  <si>
    <t>Rangeland</t>
  </si>
  <si>
    <t>Fire and other disturbances</t>
  </si>
  <si>
    <t>Ag Residue Burning</t>
  </si>
  <si>
    <t>Field Crops</t>
  </si>
  <si>
    <t>Crop acreage burned</t>
  </si>
  <si>
    <t>Barley</t>
  </si>
  <si>
    <t>Orchard &amp; Vineyard</t>
  </si>
  <si>
    <t>Walnut</t>
  </si>
  <si>
    <t>Rice</t>
  </si>
  <si>
    <t>Almond</t>
  </si>
  <si>
    <t>Corn</t>
  </si>
  <si>
    <t>Wheat</t>
  </si>
  <si>
    <t>Ag Soil Management</t>
  </si>
  <si>
    <t>Liming</t>
  </si>
  <si>
    <t>Limestone applied to soils</t>
  </si>
  <si>
    <t>Dolomite applied to soils</t>
  </si>
  <si>
    <t>Crop Residues</t>
  </si>
  <si>
    <t>Direct</t>
  </si>
  <si>
    <t>Nitrogen in crop residues</t>
  </si>
  <si>
    <t>Manure</t>
  </si>
  <si>
    <t>Nitrogen in manure spread daily</t>
  </si>
  <si>
    <t>Fertilizer</t>
  </si>
  <si>
    <t>Nitrogen applied in fertilizer</t>
  </si>
  <si>
    <t>Synthetic fertilizers</t>
  </si>
  <si>
    <t>Histosol Cultivation</t>
  </si>
  <si>
    <t>Histosols cultivation</t>
  </si>
  <si>
    <t>Nitrogen Fixation</t>
  </si>
  <si>
    <t>Nitrogen fixed by legume crops</t>
  </si>
  <si>
    <t>Organic fertilizers</t>
  </si>
  <si>
    <t>Nitrogen in manure deposited on pasture/range</t>
  </si>
  <si>
    <t>Indirect</t>
  </si>
  <si>
    <t>Nitrogen volatilized from manure on soils</t>
  </si>
  <si>
    <t>Nitrogen in manure (leaching &amp; runoff)</t>
  </si>
  <si>
    <t>Nitrogen applied in fertilizer (leaching &amp; runoff)</t>
  </si>
  <si>
    <t>Rice Cultivation</t>
  </si>
  <si>
    <t>Harvested rice area</t>
  </si>
  <si>
    <t>Ag Energy Use</t>
  </si>
  <si>
    <t>Fuel combustion</t>
  </si>
  <si>
    <t>Kerosene</t>
  </si>
  <si>
    <t>Crop Production</t>
  </si>
  <si>
    <t>Natural gas</t>
  </si>
  <si>
    <t>LPG</t>
  </si>
  <si>
    <t>Irrigation</t>
  </si>
  <si>
    <t>Livestock</t>
  </si>
  <si>
    <t>Distillate</t>
  </si>
  <si>
    <t>CHP: Commercial</t>
  </si>
  <si>
    <t>Useful Thermal Output</t>
  </si>
  <si>
    <t>Refinery gas</t>
  </si>
  <si>
    <t>Propane</t>
  </si>
  <si>
    <t>Digester gas</t>
  </si>
  <si>
    <t>National Security</t>
  </si>
  <si>
    <t>Food Services</t>
  </si>
  <si>
    <t>Food &amp; Liquor</t>
  </si>
  <si>
    <t>Transportation Services</t>
  </si>
  <si>
    <t>Communication</t>
  </si>
  <si>
    <t>Radio Broadcasting Stations</t>
  </si>
  <si>
    <t>Education</t>
  </si>
  <si>
    <t>College</t>
  </si>
  <si>
    <t>Domestic Utilities</t>
  </si>
  <si>
    <t>Electricity, Natural Gas &amp; Steam</t>
  </si>
  <si>
    <t>Health Care</t>
  </si>
  <si>
    <t>Restaurant</t>
  </si>
  <si>
    <t>Hotels</t>
  </si>
  <si>
    <t>Retail &amp; Wholesale</t>
  </si>
  <si>
    <t>Refrigerated Warehousing</t>
  </si>
  <si>
    <t>U.S. Postal Service</t>
  </si>
  <si>
    <t>Sewerage Systems</t>
  </si>
  <si>
    <t>Offices</t>
  </si>
  <si>
    <t>Warehousing</t>
  </si>
  <si>
    <t>Airports</t>
  </si>
  <si>
    <t>Streetlights</t>
  </si>
  <si>
    <t>School</t>
  </si>
  <si>
    <t>Retail</t>
  </si>
  <si>
    <t>Other Message Communications</t>
  </si>
  <si>
    <t>Telephone &amp; Cell Phone Services</t>
  </si>
  <si>
    <t>Water Transportation</t>
  </si>
  <si>
    <t>Wood (wet)</t>
  </si>
  <si>
    <t>Water Supply</t>
  </si>
  <si>
    <t>Coal</t>
  </si>
  <si>
    <t>Landfill gas</t>
  </si>
  <si>
    <t>Jet fuel</t>
  </si>
  <si>
    <t>Waste oil</t>
  </si>
  <si>
    <t>Electricity Generation (Imports)</t>
  </si>
  <si>
    <t>Specified Imports</t>
  </si>
  <si>
    <t>PSW</t>
  </si>
  <si>
    <t>Mohave (NV)</t>
  </si>
  <si>
    <t>PNW</t>
  </si>
  <si>
    <t>Colstrip (MT)</t>
  </si>
  <si>
    <t>Four Corners (NM)</t>
  </si>
  <si>
    <t>San Juan (NM)</t>
  </si>
  <si>
    <t>Transmission and Distribution</t>
  </si>
  <si>
    <t>SF6 use</t>
  </si>
  <si>
    <t>Yucca/Yuma Axis (AZ)</t>
  </si>
  <si>
    <t>Boardman (OR)</t>
  </si>
  <si>
    <t>Bonanza (UT)</t>
  </si>
  <si>
    <t>Navajo (AZ)</t>
  </si>
  <si>
    <t>Intermountain (UT)</t>
  </si>
  <si>
    <t>Reid Gardner (NV)</t>
  </si>
  <si>
    <t>Unspecified Imports</t>
  </si>
  <si>
    <t>Electricity generation</t>
  </si>
  <si>
    <t>Imported electricity</t>
  </si>
  <si>
    <t>Electricity Generation (In State)</t>
  </si>
  <si>
    <t>CHP: Industrial</t>
  </si>
  <si>
    <t>Utility Owned</t>
  </si>
  <si>
    <t>Associated gas</t>
  </si>
  <si>
    <t>Merchant Owned</t>
  </si>
  <si>
    <t>Petroleum coke</t>
  </si>
  <si>
    <t>Lignite coal</t>
  </si>
  <si>
    <t>Tires</t>
  </si>
  <si>
    <t>MSW</t>
  </si>
  <si>
    <t>Other coal</t>
  </si>
  <si>
    <t>Bituminous coal</t>
  </si>
  <si>
    <t>Geothermal power</t>
  </si>
  <si>
    <t>Industrial</t>
  </si>
  <si>
    <t>Soda ash consumption</t>
  </si>
  <si>
    <t>CO2 consumption</t>
  </si>
  <si>
    <t>Limestone and dolomite consumption</t>
  </si>
  <si>
    <t>Petroleum Refining</t>
  </si>
  <si>
    <t>Transformation</t>
  </si>
  <si>
    <t>Fuel consumption</t>
  </si>
  <si>
    <t>Natural gas liquids</t>
  </si>
  <si>
    <t>Naphtha</t>
  </si>
  <si>
    <t>Catalyst coke</t>
  </si>
  <si>
    <t>Pipelines</t>
  </si>
  <si>
    <t>Non Natural Gas Pipelines</t>
  </si>
  <si>
    <t>Oil &amp; Gas Extraction</t>
  </si>
  <si>
    <t>Natural Gas Pipelines</t>
  </si>
  <si>
    <t>Crude oil</t>
  </si>
  <si>
    <t>Manufacturing</t>
  </si>
  <si>
    <t>Primary Metals</t>
  </si>
  <si>
    <t>Chemicals &amp; Allied Products</t>
  </si>
  <si>
    <t>Fuel Use</t>
  </si>
  <si>
    <t>Pulp &amp; Paper</t>
  </si>
  <si>
    <t>Paperboard Mills</t>
  </si>
  <si>
    <t>Pulp Mills</t>
  </si>
  <si>
    <t>Paper Mills</t>
  </si>
  <si>
    <t>Printing &amp; Publishing</t>
  </si>
  <si>
    <t>Food Products</t>
  </si>
  <si>
    <t>Food Processing</t>
  </si>
  <si>
    <t>Tobacco</t>
  </si>
  <si>
    <t>Sugar &amp; Confections</t>
  </si>
  <si>
    <t>Stone, Clay, Glass &amp; Cement</t>
  </si>
  <si>
    <t>Flat Glass</t>
  </si>
  <si>
    <t>Biomass waste fuel</t>
  </si>
  <si>
    <t>Landfills</t>
  </si>
  <si>
    <t>Landfill emissions</t>
  </si>
  <si>
    <t>Fossil waste fuel</t>
  </si>
  <si>
    <t>Waste Water Treatment</t>
  </si>
  <si>
    <t>Domestic Waste Water</t>
  </si>
  <si>
    <t>California population</t>
  </si>
  <si>
    <t>Industrial Waste Water</t>
  </si>
  <si>
    <t>Production processed</t>
  </si>
  <si>
    <t>Fruit and vegetables</t>
  </si>
  <si>
    <t>Wastewater Treatment</t>
  </si>
  <si>
    <t>Fugitives</t>
  </si>
  <si>
    <t>Red meat</t>
  </si>
  <si>
    <t>Glass Containers</t>
  </si>
  <si>
    <t>Petroleum Marketing</t>
  </si>
  <si>
    <t>Transportation Equip.</t>
  </si>
  <si>
    <t>Metal Durables</t>
  </si>
  <si>
    <t>Fabricated Metal Products</t>
  </si>
  <si>
    <t>Electric &amp; Electronic Equip.</t>
  </si>
  <si>
    <t>Telephone &amp; Broadcasting Equip.</t>
  </si>
  <si>
    <t>Computers &amp; Office Machines</t>
  </si>
  <si>
    <t>Industrial Machinery &amp; Equip.</t>
  </si>
  <si>
    <t>Instruments &amp; Related Products</t>
  </si>
  <si>
    <t>Semiconductors &amp; Related Products</t>
  </si>
  <si>
    <t>Metals</t>
  </si>
  <si>
    <t>Non Metals</t>
  </si>
  <si>
    <t>Wood &amp; Furniture</t>
  </si>
  <si>
    <t>Lumber &amp; Wood Products</t>
  </si>
  <si>
    <t>Furniture &amp; Fixtures</t>
  </si>
  <si>
    <t>Construction</t>
  </si>
  <si>
    <t>Textiles</t>
  </si>
  <si>
    <t>Textile Mills</t>
  </si>
  <si>
    <t>Apparel</t>
  </si>
  <si>
    <t>Leather</t>
  </si>
  <si>
    <t>Plastics &amp; Rubber</t>
  </si>
  <si>
    <t>Plastics</t>
  </si>
  <si>
    <t>Flaring</t>
  </si>
  <si>
    <t>Storage Tanks</t>
  </si>
  <si>
    <t>Process Losses</t>
  </si>
  <si>
    <t>Petroleum Gas Seeps</t>
  </si>
  <si>
    <t>Clinker production</t>
  </si>
  <si>
    <t>Lime</t>
  </si>
  <si>
    <t>Lime production</t>
  </si>
  <si>
    <t>Petroleum feedstocks</t>
  </si>
  <si>
    <t>Nitric Acid</t>
  </si>
  <si>
    <t>Nitric acid production</t>
  </si>
  <si>
    <t>Lubricants</t>
  </si>
  <si>
    <t>Waxes</t>
  </si>
  <si>
    <t>Other petroleum products</t>
  </si>
  <si>
    <t>Asphalt</t>
  </si>
  <si>
    <t>Semiconductor manufacture</t>
  </si>
  <si>
    <t>Halogenated gases (in CO2 Eq.)</t>
  </si>
  <si>
    <t>Use of substitutes for ozone depleting substances</t>
  </si>
  <si>
    <t>Other ODS substitutes</t>
  </si>
  <si>
    <t>Household Use</t>
  </si>
  <si>
    <t>On Road</t>
  </si>
  <si>
    <t>Taxis &amp; Buses</t>
  </si>
  <si>
    <t>Passenger Cars</t>
  </si>
  <si>
    <t>Light-Duty Trucks</t>
  </si>
  <si>
    <t>Heavy-Duty Vehicles</t>
  </si>
  <si>
    <t>Motorcycles</t>
  </si>
  <si>
    <t>Water-borne</t>
  </si>
  <si>
    <t>International</t>
  </si>
  <si>
    <t>Transit (CA waters)</t>
  </si>
  <si>
    <t>Port activities</t>
  </si>
  <si>
    <t>Interstate</t>
  </si>
  <si>
    <t>Intrastate</t>
  </si>
  <si>
    <t>Harbor craft</t>
  </si>
  <si>
    <t>Domestic Air transport</t>
  </si>
  <si>
    <t>1990 California GHG Inventory</t>
  </si>
  <si>
    <t>1990 to 2004 Inventory Data and Documentation</t>
  </si>
  <si>
    <t>https://www.arb.ca.gov/app/ghg/1990_1990/ghg_sector.php</t>
  </si>
  <si>
    <t>Query tool, All sectors/activities/gasses, "Download Data" link</t>
  </si>
  <si>
    <t>under AR4 GWPs</t>
  </si>
  <si>
    <t>under AR5 GWPs</t>
  </si>
  <si>
    <t>GWP Values</t>
  </si>
  <si>
    <t>AR4</t>
  </si>
  <si>
    <t>AR5</t>
  </si>
  <si>
    <t>California 1990 GHG Inventory Totals by Gas</t>
  </si>
  <si>
    <t>Total</t>
  </si>
  <si>
    <t>1990 Level</t>
  </si>
  <si>
    <t>40% below 1990 Level</t>
  </si>
  <si>
    <t>80% below 1990 Level</t>
  </si>
  <si>
    <t>Which GWP Values to Use?</t>
  </si>
  <si>
    <t>Ships, Rail, Aircraft, Med &amp; Heavy Trucks, Light Freight Trucks</t>
  </si>
  <si>
    <t>endogenous-learning.html#red-soft-costs</t>
  </si>
  <si>
    <t>reduce-soft-costs.html</t>
  </si>
  <si>
    <t>trillion passenger-miles / year</t>
  </si>
  <si>
    <t>trillion freight ton-miles / year</t>
  </si>
  <si>
    <t>Output Vehicles in Millions[LDVs,freight,diesel vehicle]; Output Vehicles in Millions[LDVs,freight,gasoline vehicle]; Output Vehicles in Millions[LDVs,freight,natural gas vehicle]; Output Vehicles in Millions[LDVs,freight,battery electric vehicle]</t>
  </si>
  <si>
    <t>Diesel Engine Vehicle, Gasoline Engine Vehicle, Natural Gas Vehicle, Battery Electric Vehicle</t>
  </si>
  <si>
    <t>000000, 969696, c01b00, 004185</t>
  </si>
  <si>
    <t>Output New Vehicles in Thousands[LDVs,freight,diesel vehicle]; Output New Vehicles in Thousands[LDVs,freight,gasoline vehicle]; Output New Vehicles in Thousands[LDVs,freight,natural gas vehicle]; Output New Vehicles in Thousands[LDVs,freight,battery electric vehicle]</t>
  </si>
  <si>
    <t>Medium Freight Trucks</t>
  </si>
  <si>
    <t>Heavy Freight Trucks</t>
  </si>
  <si>
    <t>Motorbikes, Freight Ships, Recreational Boats, Freight Rail, Passenger Rail, Freight Aircraft, Passenger Aircraft, Heavy Freight Trucks, Buses, Medium Freight Trucks, Cars and SUVs</t>
  </si>
  <si>
    <t>MDVs</t>
  </si>
  <si>
    <t>Diesel Engine Vehicle, Natural Gas Vehicle, Battery Electric Vehicle</t>
  </si>
  <si>
    <t>https://www.technologyreview.com/s/423112/where-solar-power-meets-the-oil-field/</t>
  </si>
  <si>
    <t>Avoid Conversion</t>
  </si>
  <si>
    <t xml:space="preserve">Avoid Conversion </t>
  </si>
  <si>
    <t>Reforestation</t>
  </si>
  <si>
    <t>http://www.pnas.org/content/pnas/114/48/12833.full.pdf</t>
  </si>
  <si>
    <t>Wetland Restoration</t>
  </si>
  <si>
    <t>Carbon Pricing</t>
  </si>
  <si>
    <t>2017 dollars / ton CO2e abated, Annual average abatement potential (MtCO2e)</t>
  </si>
  <si>
    <t>billion 2017 dollars / year</t>
  </si>
  <si>
    <t>2017 dollars / megawatt-hour (MWh)</t>
  </si>
  <si>
    <t>2017 dollars / short ton</t>
  </si>
  <si>
    <t>2017 dollars / thousand cubic feet</t>
  </si>
  <si>
    <t>2017 dollars / gallon</t>
  </si>
  <si>
    <t>2017 dollars / kilowatt-hour (kWh)</t>
  </si>
  <si>
    <t>2017 dollars / megawatt (MW)</t>
  </si>
  <si>
    <t>Output Components Energy Use by Building Type[commercial]; Output Components Energy Use by Building Type[urban residential]</t>
  </si>
  <si>
    <t>Commercial, Residential</t>
  </si>
  <si>
    <t>004185, 969696</t>
  </si>
  <si>
    <t>Output Vehicles in Millions[LDVs,passenger,plugin hybrid vehicle]; Output Vehicles in Millions[LDVs,passenger,gasoline vehicle]; Output Vehicles in Millions[LDVs,passenger,natural gas vehicle]; Output Vehicles in Millions[LDVs,passenger,battery electric vehicle]</t>
  </si>
  <si>
    <t>Plug-in Hybrid Vehicle, Gasoline Engine Vehicle, Natural Gas Vehicle, Battery Electric Vehicle</t>
  </si>
  <si>
    <t>00b050, 969696, c01b00, 004185</t>
  </si>
  <si>
    <t>Output New Vehicles in Millions[LDVs,passenger,plugin hybrid vehicle]; Output New Vehicles in Millions[LDVs,passenger,gasoline vehicle]; Output New Vehicles in Millions[LDVs,passenger,natural gas vehicle]; Output New Vehicles in Millions[LDVs,passenger,battery electric vehicle]</t>
  </si>
  <si>
    <t>Output New Vehicles in Thousands[HDVs,passenger,diesel vehicle]; Output New Vehicles in Thousands[HDVs,passenger,gasoline vehicle]; Output New Vehicles in Thousands[HDVs,passenger,natural gas vehicle]; Output New Vehicles in Thousands[HDVs,passenger,battery electric vehicle]</t>
  </si>
  <si>
    <t>Output Vehicles in Thousands[HDVs,passenger,diesel vehicle]; Output Vehicles in Thousands[HDVs,passenger,gasoline vehicle]; Output Vehicles in Thousands[HDVs,passenger,natural gas vehicle]; Output Vehicles in Thousands[HDVs,passenger,battery electric vehicle]</t>
  </si>
  <si>
    <t>Output New Vehicles in Thousands[HDVs,freight,diesel vehicle]; Output New Vehicles in Thousands[HDVs,freight,natural gas vehicle]</t>
  </si>
  <si>
    <t>000000, c01b00</t>
  </si>
  <si>
    <t>Output Vehicles in Millions[HDVs,freight,diesel vehicle]; Output Vehicles in Millions[HDVs,freight,natural gas vehicle]</t>
  </si>
  <si>
    <t>Utility Programs</t>
  </si>
  <si>
    <t>https://www.arb.ca.gov/msprog/acc/mtr/acc_mtr_finalreport_full.pdf</t>
  </si>
  <si>
    <t>https://leginfo.legislature.ca.gov/faces/billNavClient.xhtml?bill_id=201720180SB100</t>
  </si>
  <si>
    <t>Methane Avoidance</t>
  </si>
  <si>
    <t>Conventional Pollutant Standards</t>
  </si>
  <si>
    <t>Percentage Reduction of Separately Regulated Pollutants</t>
  </si>
  <si>
    <t>Conventional Pollutant Standard</t>
  </si>
  <si>
    <t>trans reduce regulated pollutants</t>
  </si>
  <si>
    <t>% reduction in emissions</t>
  </si>
  <si>
    <t>transportation-sector-main.html#conv-pol-stds</t>
  </si>
  <si>
    <t>conventional-pollutant-standards.html</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</si>
  <si>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</si>
  <si>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</si>
  <si>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</si>
  <si>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</si>
  <si>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</si>
  <si>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</si>
  <si>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</si>
  <si>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</si>
  <si>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</si>
  <si>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https://nextgenamerica.org/wp-content/uploads/2018/03/Cerulogy_Californias-clean-fuel-future_March2018-1.pdf</t>
  </si>
  <si>
    <t>Tailpipe Emissions Standard</t>
  </si>
  <si>
    <t>Vehicle Tailpipe Emissions Standards</t>
  </si>
  <si>
    <t>620e7a, ff6400, 000000, c01b00, 969696, 004185</t>
  </si>
  <si>
    <t>Output Total Change in Fuel and OM Expenditures; Output Total Change in Capital Expenditures; Output Carbon Tax Rebate on Fuel Related Emissions; Output Total Change in Capital Fuel and OM Expenditures with Revenue Neutral Carbon Tax</t>
  </si>
  <si>
    <t>Fuel + O&amp;M, Capital Equipment, Carbon Tax Rebate, Total</t>
  </si>
  <si>
    <t>c01b00, 087bf1, 00b050, 000000</t>
  </si>
  <si>
    <t>Output Total Change in Fuel and OM Expenditures; Output Total Change in Capital Expenditures; Output Total Change in Other Expenditures; Output Total Carbon Tax Rebate; Output Total Change in Outlays with Revenue Neutral Carbon Tax</t>
  </si>
  <si>
    <t>Fuel + O&amp;M, Capital Equipment, Subsidies &amp; Other, Carbon Tax Rebate, Total</t>
  </si>
  <si>
    <t>c01b00, 087bf1, f1bb18, 00b050, 000000</t>
  </si>
  <si>
    <t>Union of Concerned Scientists
Turning Down the Gas in California The Role of Natural Gas in the State’s Clean Electricity Future
Aug-18
https://www.ucsusa.org/sites/default/files/attach/2018/08/Turn-Down-Technical-Appendix.pdf</t>
  </si>
  <si>
    <t>electricity-sector-main.html#mandatedcapacity</t>
  </si>
  <si>
    <t>Geothermal Capacity Procurement</t>
  </si>
  <si>
    <t>thousand vehicles</t>
  </si>
  <si>
    <t>Fuel Use by Vehicle Type</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</si>
  <si>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Type[aircraft,passenger]; Output Transportation Sector Fuel Used by Vehicle Type[HDVs,freight]; Output Transportation Sector Fuel Used by Vehicle Type[HDVs,passenger]; Output Transportation Sector Fuel Used by Vehicle Type[LDVs,freight]; Output Transportation Sector Fuel Used by Vehicle Type[LDVs,passenger]</t>
  </si>
  <si>
    <t>Industry: Emissions</t>
  </si>
  <si>
    <t>Process Emissions by Industry</t>
  </si>
  <si>
    <t>Process Emissions by Pollutant</t>
  </si>
  <si>
    <t>Total by Industry</t>
  </si>
  <si>
    <t>Output Industry Sector CO2e Emissions by Industry[cement and other carbonates]; Output Industry Sector CO2e Emissions by Industry[mining]; Output Industry Sector CO2e Emissions by Industry[chemicals]; Output Industry Sector CO2e Emissions by Industry[iron and steel]; Output Industry Sector CO2e Emissions by Industry[natural gas and petroleum systems]; Output Industry Sector CO2e Emissions by Industry[other industries]</t>
  </si>
  <si>
    <t>Cement and Other Carbonates, Mining, Chemicals, Iron and Steel, Natural Gas and Petroleum Systems, Other Industries</t>
  </si>
  <si>
    <t>620e7a, bfb088, c2dffd, 000000, c01b00, 969696</t>
  </si>
  <si>
    <t>Total by Pollutant</t>
  </si>
  <si>
    <t>Output Industry Sector CO2e Emissions by Pollutant[F gases]; Output Industry Sector CO2e Emissions by Pollutant[CH4]; Output Industry Sector CO2e Emissions by Pollutant[N2O]; Output Industry Sector CO2e Emissions by Pollutant[CO2]</t>
  </si>
  <si>
    <t>cost of eqpt. to capture 1 metric ton CO2e/yr (2017 dollars)</t>
  </si>
  <si>
    <t>Output Process Emissions in CO2e by Industry[cement and other carbonates]; Output Process Emissions in CO2e by Industry[mining]; Output Process Emissions in CO2e by Industry[chemicals]; Output Process Emissions in CO2e by Industry[iron and steel]; Output Process Emissions in CO2e by Industry[natural gas and petroleum systems]; Output Process Emissions in CO2e by Industry[other industries]</t>
  </si>
  <si>
    <t>http://www.cpuc.ca.gov/uploadedFiles/CPUCWebsite/Content/UtilitiesIndustries/Energy/EnergyPrograms/ElectPowerProcurementGeneration/DemandModeling/IRP_RSP_2017IEPR_SERVM_results_20180913.pdf</t>
  </si>
  <si>
    <t>California Public Utility Commission. Integrated Resource Plan and Long Term Procurement Planning Process (IRP Process). Sept, 2018. http://www.cpuc.ca.gov/uploadedFiles/CPUCWebsite/Content/UtilitiesIndustries/Energy/EnergyPrograms/ElectPowerProcurementGeneration/DemandModeling/IRP_RSP_2017IEPR_SERVM_results_20180913.pdf</t>
  </si>
  <si>
    <t>trans fuel economy standards</t>
  </si>
  <si>
    <t>bldgs device labeling</t>
  </si>
  <si>
    <t>Output First Year NPV of Capital Fuel and OM Expenditures through This Year; Output Cumulative Total CO2e Emissions</t>
  </si>
  <si>
    <t>Output Total Change in Fuel and OM Expenditures; Output Total Change in Capital Expenditures; Output Total Change in Capital Fuel and OM Expenditures</t>
  </si>
  <si>
    <t>Fuel + O&amp;M, Capital Equipment, Total</t>
  </si>
  <si>
    <t>c01b00, 087bf1, 000000</t>
  </si>
  <si>
    <t>Output Total Change in Fuel and OM Expenditures; Output Total Change in Capital Expenditures; Output Total Change in Other Expenditures; Output Total Change in Outlays</t>
  </si>
  <si>
    <t>Fuel + O&amp;M, Capital Equipment, Subsidies &amp; Other, Total</t>
  </si>
  <si>
    <t>c01b00, 087bf1, f1bb18, 000000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</si>
  <si>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</si>
  <si>
    <t>Substitute Solar for NG Steam</t>
  </si>
  <si>
    <t>Change in CapEx + OpEx (carbon price revenue excluded)</t>
  </si>
  <si>
    <t>Change in Total Outlays (carbon price revenue excluded)</t>
  </si>
  <si>
    <t>NPV through 2030 (carbon price revenue excluded)</t>
  </si>
  <si>
    <t>Energy Innovation Scenario</t>
  </si>
  <si>
    <t>Scenario_EnergyInnovation.cin</t>
  </si>
  <si>
    <t>Current Trajectory Scenario</t>
  </si>
  <si>
    <t>Scenario_CurrentTrajectory.cin</t>
  </si>
  <si>
    <t>https://ww3.arb.ca.gov/cc/scopingplan/2030sp_appd_pathways_final.pdf</t>
  </si>
  <si>
    <t>https://www.glasspoint.com/media/2015/02/ICF_Impact-of-Solar-Powered-Oil-Production-on-Californias-Economy_January-2015.pdf</t>
  </si>
  <si>
    <t>EPS India model</t>
  </si>
  <si>
    <t>Energy Future Initiative California study: https://static1.squarespace.com/static/58ec123cb3db2bd94e057628/t/5ced6fc515fcc0b190b60cd2/1559064542876/EFI_CA_Decarbonization_Full.pdf</t>
  </si>
  <si>
    <t>https://www.ucsusa.org/sites/default/files/attach/2018/10/UCS_Final_Report_FINAL_11Oct18.pdf</t>
  </si>
  <si>
    <t>https://ww2.arb.ca.gov/resources/documents/2017-midterm-review-report</t>
  </si>
  <si>
    <t>N/A</t>
  </si>
  <si>
    <t>https://www.cpuc.ca.gov/irp/</t>
  </si>
  <si>
    <t>https://www.cpuc.ca.gov/WorkArea/DownloadAsset.aspx?id=6442452698</t>
  </si>
  <si>
    <t>Clean Energy Standard</t>
  </si>
  <si>
    <t>https://www.cpuc.ca.gov/uploadedFiles/CPUCWebsite/Content/UtilitiesIndustries/Energy/EnergyPrograms/ElectPowerProcurementGeneration/irp/2018/2019%20IRP%20Proposed%20Reference%20System%20Plan_20191106.pdf</t>
  </si>
  <si>
    <t>millions of short tons / year</t>
  </si>
  <si>
    <t>Coal and Petcoke</t>
  </si>
  <si>
    <t>Electricity Sector, Industry Sector</t>
  </si>
  <si>
    <t>ffff00, 969696</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</si>
  <si>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</si>
  <si>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Commercial Buildings Sector, Residential Buildings Sector, Electricity Sector, Transportation Sector, Industry Sector</t>
  </si>
  <si>
    <t>00b050, 087bf1, ffff00, c01b00, 969696</t>
  </si>
  <si>
    <t>Petroleum, Natural Gas, Lignite, Hard Coal</t>
  </si>
  <si>
    <t>Energy Related CO2 Emissions from Petroleum Fuels; Energy Related CO2 Emissions by Fuel[natural gas]; Energy Related CO2 Emissions by Fuel[lignite]; Energy Related CO2 Emissions by Fuel[hard coal]</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</si>
  <si>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</si>
  <si>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Fuel Costs per Unit Energy by Sector[hard coal,electricity sector]; Output Fuel Costs per Unit Energy by Sector[hard coal,industry sector]</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</si>
  <si>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Type[hard coal es]; Output Net Imports of Electricity</t>
  </si>
  <si>
    <t>Geothermal, Biomass, Solar Thermal, Distributed Solar PV, Utility Solar PV, Onshore Wind, Hydro, Nuclear, Distributed Non-Solar, Petroleum, Natural Gas Peaker, Natural Gas Nonpeaker, Coal, Imported Electricity</t>
  </si>
  <si>
    <t>620e7a, 00b050, ff6400, f1bb18, ffff00, c2dffd, 004185, 04ffaf, bfb088, 000000, f593e0, c01b00, 969696, af64ff</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</si>
  <si>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Type[hard coal es]; Output Change in Net Imports of Electricity</t>
  </si>
  <si>
    <t>Geothermal, Biomass, Solar Thermal, Distributed Solar PV, Utility Solar PV, Onshore Wind, Hydro, Nuclear, Petroleum, Natural Gas Peaker, Natural Gas Nonpeaker, Coal, Imported Electricity</t>
  </si>
  <si>
    <t>620e7a, 00b050, ff6400, f1bb18, ffff00, c2dffd, 004185, 04ffaf, 000000, f593e0, c01b00, 969696, af64ff</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</si>
  <si>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Capacity[hard coal es]</t>
  </si>
  <si>
    <t>Geothermal, Biomass, Solar Thermal, Distributed Solar PV, Utility Solar PV, Onshore Wind, Hydro, Nuclear, Distributed Non-Solar, Petroleum, Natural Gas Peaker, Natural Gas Nonpeaker, Coal</t>
  </si>
  <si>
    <t>620e7a, 00b050, ff6400, f1bb18, ffff00, c2dffd, 004185, 04ffaf, bfb088, 000000, f593e0, c01b00, 969696</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</si>
  <si>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</si>
  <si>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620e7a, 00b050, ff6400, f1bb18, ffff00, c2dffd,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</si>
  <si>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Output[hydro es]; Output Cost per Unit New Elec Output[nuclear es]; Output Cost per Unit New Elec Output[petroleum es]; Output Cost per Unit New Elec Output[natural gas peaker es]; Output Cost per Unit New Elec Output[natural gas nonpeaker es]</t>
  </si>
  <si>
    <t>Geothermal, Biomass, Solar Thermal, Utility Solar PV, Onshore Wind, Hydro, Nuclear, Petroleum, Natural Gas Peaker, Natural Gas Nonpeaker</t>
  </si>
  <si>
    <t>620e7a, 00b050, ff6400, ffff00, c2dffd, 004185, 04ffaf, 000000, f593e0, c01b00</t>
  </si>
  <si>
    <t>Output Curtailed Electricity Output[solar PV es]; Output Curtailed Electricity Output[onshore wind es]</t>
  </si>
  <si>
    <t>Utility Solar PV, Onshore Wind</t>
  </si>
  <si>
    <t>ffff00, c2dffd</t>
  </si>
  <si>
    <t>Geothermal, Biomass, Solar Thermal, Distributed Solar PV, Utility Solar PV, Onshore Wind, Hydro, Nuclear, Petroleum, Natural Gas Peaker, Natural Gas Nonpeaker, Lignite, Coal</t>
  </si>
  <si>
    <t>Output Total Coal and Petcoke Consumption</t>
  </si>
  <si>
    <t>Output Components Energy Use by Energy Source[heat bf]; Output Components Energy Use by Energy Source[petroleum diesel bf]; Output Components Energy Use by Energy Source[natural gas bf]; Output Components Energy Use by Energy Source[electricity bf]</t>
  </si>
  <si>
    <t>District Heat, Petroleum, Natural Gas, Electricity</t>
  </si>
  <si>
    <t>620e7a, 000000, c01b00, 004185</t>
  </si>
  <si>
    <t>Refinery and Process Gas, Solar Steam, Petroleum, Natural Gas, Coal and Petcoke, Electricity</t>
  </si>
  <si>
    <t>https://ww3.arb.ca.gov/regact/2019/act2019/30dayatta.pdf</t>
  </si>
  <si>
    <t>Energy Information Administation. 2016. Electric Power Annual. Table 2.13.</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</si>
  <si>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</si>
  <si>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California Public Utilties Commision, Fact Sheet: Proposed Decision Implementing Load-Serving Entity Integrated Resource Planning Process (R.16-02-007)  http://www.cpuc.ca.gov/uploadedFiles/CPUCWebsite/Content/UtilitiesIndustries/Energy/EnergyPrograms/ElectPowerProcurementGeneration/irp/IRP%20PD%20Fact%20Sheet_2018-01-29.pdf</t>
  </si>
  <si>
    <t>E&amp;E Publishing. The Clean Power Plan - A Summary. http://www.eenews.net/interactive/clean_power_plan/fact_sheets/rule</t>
  </si>
  <si>
    <t>National Renewable Energy Laboratory. United States (48 Contiguous States) Potential Wind Capacity Cumulative Area vs. Gross Capacity Factor. http://apps2.eere.energy.gov/wind/windexchange/pdfs/wind_maps/us_contiguous_wind_potential_chart.pdf</t>
  </si>
  <si>
    <t>See the discussion of multi-junction solar cells on Wikipedia at https://en.wikipedia.org/wiki/Multi-junction_solar_cell. Also NREL has a useful chart at http://www.nrel.gov/ncpv/images/efficiency_chart.jpg.</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</si>
  <si>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</si>
  <si>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U.S. EPA, 2015, "The Social Cost of Carbon", https://www.epa.gov/climatechange/social-cost-carbon, Row "2050". (For source for adjustment to 2012 dollars, see cpi.xlsx in InputData.)</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</si>
  <si>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</si>
  <si>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This tab contains information about each policy that does not vary by subscripted element of that policy.</t>
  </si>
  <si>
    <t>It matches policies to the listing in the "PolicyLevers" tab using the "Vensim Variable Name" column.</t>
  </si>
  <si>
    <t>D1</t>
  </si>
  <si>
    <t>D2</t>
  </si>
  <si>
    <t>Description:</t>
  </si>
  <si>
    <t xml:space="preserve"> This policy causes the government to reimburse building owners for a percentage of the cost of new distributed solar PV capacity that is installed on or around buildings. // </t>
  </si>
  <si>
    <t xml:space="preserve"> This policy reduces fuel consumption by the selected industry by increasing the efficiency of industrial equipment through stronger standards.  The policy setting refers to overall energy use reduction, not the reduction in energy use of newly sold equipment. // </t>
  </si>
  <si>
    <t xml:space="preserve"> This policy avoids the release of CO2 from forests by reducing timber harvesting. // </t>
  </si>
  <si>
    <t>Exempt Non-CO2 Emissions from C Tax</t>
  </si>
  <si>
    <t>Toggle Whether Carbon Tax Affects Non CO2 Emissions</t>
  </si>
  <si>
    <t>Exempt Process Emissions from C Tax</t>
  </si>
  <si>
    <t>Toggle Whether Carbon Tax Affects Process Emissions</t>
  </si>
  <si>
    <t>Notes on where to check data</t>
  </si>
  <si>
    <t>HARD COPY PASTE</t>
  </si>
  <si>
    <t>Hard copy paste (with text to columns for after guidance text)</t>
  </si>
  <si>
    <t>Leave</t>
  </si>
  <si>
    <t>Hand Update</t>
  </si>
  <si>
    <t>Double check</t>
  </si>
  <si>
    <t>Double check/leave</t>
  </si>
  <si>
    <t>FINAL Description = L&amp;M&amp;N&amp;subscripts</t>
  </si>
  <si>
    <t>Guidance text</t>
  </si>
  <si>
    <t>Description</t>
  </si>
  <si>
    <t>Standard Descriptions</t>
  </si>
  <si>
    <t>Guidance</t>
  </si>
  <si>
    <t>Subscripted Guidance?</t>
  </si>
  <si>
    <t>Subscript</t>
  </si>
  <si>
    <t>Subscript + Guidance</t>
  </si>
  <si>
    <t>Heading</t>
  </si>
  <si>
    <t>**Description:**</t>
  </si>
  <si>
    <t>**Guidance for setting values: **</t>
  </si>
  <si>
    <t>Subheading</t>
  </si>
  <si>
    <t xml:space="preserve"> In the United States, since 1997, the 24-hour national ambient air quality standard (NAAQS) for PM2.5, the most harmful type of particulate for human health, declined from 65 µg/m^3 to 35 µg/m^3, a reduction of 46%.</t>
  </si>
  <si>
    <t xml:space="preserve"> If this policy is fully implemented, fuel use is reduced for most industries between 2% and 9% in 2050.</t>
  </si>
  <si>
    <t xml:space="preserve"> A 100% setting of this lever reduces timber harvesting by 2% of the BAU amount per year, reaching a roughly 70% reduction in timber harvesting by 2050.</t>
  </si>
  <si>
    <t>Guidance for setting values:</t>
  </si>
  <si>
    <t xml:space="preserve"> The estimates for India's Social Cost of Carbon (SCC) vary widely across global studies, ranging from INR 100/ tCO2 (Nordhaus, 2017) to INR 6,300 t/CO2 (Ricke et. al, 2020). The Goods and Services Tax (GST) Compensation Cess of INR 400 levied per tonne of coal works out to an SCC of around INR 253/ tCO2 (2018) based on the specific emissions for coal used in Indian thermal plants. The India simulator uses a median SCC from India-specific estimates across a range of global studies summarized in Nordhaus (2017). This is about INR 560 t/CO2, projected to reach INR 2,730 t/CO2 in 2050 (at 2018 fixed cost), as per the growth rate in the Nordhaus study baseline scenario that includes existing climate policies at a 5% discount rate.</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</si>
  <si>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</si>
  <si>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t>
  </si>
  <si>
    <t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t>
  </si>
  <si>
    <t xml:space="preserve"> This policy replaces the specified fraction of newly sold non-electric components in residential buildings with electricity-using building components. // </t>
  </si>
  <si>
    <t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t>
  </si>
  <si>
    <t xml:space="preserve"> This policy requires at least the specified percentage of total electricity demand to be generated by residential and commercial buildings' distributed solar systems (typically rooftop PV). // </t>
  </si>
  <si>
    <t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t>
  </si>
  <si>
    <t xml:space="preserve"> This policy represents a modest rebate paid to customers who purchase energy-efficient heating equipment. Typical rebate amounts represented by this policy are $50-100 for a clothes washer and $25-50 for a dishwasher or refrigerator. //</t>
  </si>
  <si>
    <t xml:space="preserve"> This policy increases or decreases the amount of electricity exported from California to other jurisdictions. It does not cause the construction of transmission lines providing the necessary capacity. //</t>
  </si>
  <si>
    <t xml:space="preserve"> This policy increases or decreases the amount of electricity imported to California from other jurisdictions. It does not cause the construction of transmission lines providing the necessary capacity. //</t>
  </si>
  <si>
    <t xml:space="preserve"> This policy represents regulations that cause more demand response (DR) capacity to be added to the electric grid. // </t>
  </si>
  <si>
    <t xml:space="preserve"> This policy causes the installed capacity of grid-scale electricity storage from chemical batteries to grow at the specified percentage, annually, above the amount in the BAU Scenario. // </t>
  </si>
  <si>
    <t xml:space="preserve"> This policy causes additional transmission capacity to be built relative to the BAU Scenario. Transmission increases the flexibility of the grid, allowing for the integration of more wind and solar PV, if the electricity system is flexibility-constrained. // </t>
  </si>
  <si>
    <t xml:space="preserve"> This policy causes additional geothermal electricity generating capacity to be built relative to the BAU Scenario. It may be useful for replicating particular policy scenarios. // </t>
  </si>
  <si>
    <t xml:space="preserve"> This policy extends the lifetime of all nuclear plants by the specified number of years. // </t>
  </si>
  <si>
    <t xml:space="preserve"> This policy specifies the reduction in transmission and distribution losses that will be achieved. // </t>
  </si>
  <si>
    <t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t>
  </si>
  <si>
    <t xml:space="preserve"> This policy reduces CO2 emissions from the cement industry by substituting other inputs, such as fly ash, for a portion of the emission-intensive clinker that is a key input for cement and concrete production. // </t>
  </si>
  <si>
    <t xml:space="preserve"> This policy reduces fuel consumption in the industry sector by increasing the recovery of waste heat (to perform useful work). The identified measures are within the Petroleum Refining component of the Natural Gas and Petroleum System subsector. // </t>
  </si>
  <si>
    <t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t>
  </si>
  <si>
    <t xml:space="preserve"> This policy reduces greenhouse gas emissions from the industry sector by switching the fuel used by facilities from coal to natural gas. // </t>
  </si>
  <si>
    <t xml:space="preserve"> This policy reduces greenhouse gas emissions from the industry sector by switching from natural gas to solar thermal energy. // </t>
  </si>
  <si>
    <t xml:space="preserve"> This policy reduces methane emissions from oil and gas extraction and petroleum refining by increasing the capture of methane that is currently being released into the atmosphere (for example, from leaks in pipes). // </t>
  </si>
  <si>
    <t xml:space="preserve"> This policy reduces methane emissions from waste management by diverting organic materials from landfills. // </t>
  </si>
  <si>
    <t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t>
  </si>
  <si>
    <t xml:space="preserve"> This policy reduces emissions of greenhouse gases from the inudstry sector by improving worker training and equipment maintenance. // </t>
  </si>
  <si>
    <t xml:space="preserve"> This policy increases the sequestration of CO2 through reforestation and restoration on previously degraded forestland. // </t>
  </si>
  <si>
    <t xml:space="preserve"> This policy increases reduces emission by avoiding the conversion of forestlands and other natural landscapes to urban or agricultural uses. // </t>
  </si>
  <si>
    <t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t>
  </si>
  <si>
    <t xml:space="preserve"> This policy increases CO2 sequestration by forests through improved forest management practices, principally involving longer rotation cycles on existing timberland. // </t>
  </si>
  <si>
    <t xml:space="preserve"> This policy reduces greenhouse gas emissions from agriculture through livestock-related measures, such as manure management and feed supplements to prevent enteric methane formation. // </t>
  </si>
  <si>
    <t xml:space="preserve"> This policy increases increases CO2 sequestration by restoring wetlands on land previously converted to agricultural use. // </t>
  </si>
  <si>
    <t xml:space="preserve"> This policy reduces greenhouse gas emissions from agriculture through measures pertaining to rice cultivation, such as improved flooding practices that avoid anaerobic, methane-forming conditions. // </t>
  </si>
  <si>
    <t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t>
  </si>
  <si>
    <t xml:space="preserve"> This policy causes a percentage of the district heat that would be generated by burning coal to instead be generated by burning natural gas. // </t>
  </si>
  <si>
    <t xml:space="preserve"> This policy specifies the fraction of the potential annual amount of carbon capture and sequestration (CCS) in the industry sector that is achieved. // </t>
  </si>
  <si>
    <t xml:space="preserve"> This policy represents strengthening the standards for regulated pollutants other than greenhouse gases (such as NOx or particulate matter). Conventional pollutants' most important, harmful impacts are on human health rather than on climate change. // </t>
  </si>
  <si>
    <t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t>
  </si>
  <si>
    <t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t>
  </si>
  <si>
    <t xml:space="preserve"> This policy causes government to pay for the specified percentage of the purchase price of new battery electric vehicles. This is in addition to EV subsidies that exist in the BAU scenario. // </t>
  </si>
  <si>
    <t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t>
  </si>
  <si>
    <t xml:space="preserve">Each year, the specified percentage of the selected building type(s) that existed at the start of the model run will be retrofit with more efficient heating, cooling, and envelope components. // </t>
  </si>
  <si>
    <t xml:space="preserve"> This policy prevents new capacity of the selected type(s) from being built or deployed. //</t>
  </si>
  <si>
    <t xml:space="preserve">This policy causes the specified quantity of otherwise non-retiring capacity of the selected type(s) to be retired each year.// </t>
  </si>
  <si>
    <t xml:space="preserve"> This policy specifies a reduction in soft costs (costs for things other than capital equipment) for new plants of the selected type(s), such as the costs of permitting, financing, project management, assembly, etc // </t>
  </si>
  <si>
    <t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t>
  </si>
  <si>
    <t xml:space="preserve"> This policy increases the tax rate for the selected fuel type(s).  It is expressed as a percentage of the BAU Scenario price, which includes sales and excise taxes.  // </t>
  </si>
  <si>
    <t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</si>
  <si>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t>
  </si>
  <si>
    <t xml:space="preserve">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t>
  </si>
  <si>
    <t xml:space="preserve">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</si>
  <si>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t>
  </si>
  <si>
    <t xml:space="preserve">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</si>
  <si>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In the BAU Scenario, state and federal incentives for light duty passenger cars and trucks add up to $10,000 in 2017. In the BAU Scenario, incentives decline over time, reaching zero in 2026.</t>
  </si>
  <si>
    <t xml:space="preserve"> California's Heavy Vehicle Incentive Program offers incentives for the purchase of electric MDVs estimated to average approximately $47,000 in 2017. In the BAU Scenario, incentives decline over time, reaching zero in 2026.</t>
  </si>
  <si>
    <t xml:space="preserve"> California's Heavy Vehicle Incentive Program offers incentives for the purchase of electric buses estimated to average approximately $137,000 in 2017. In the BAU Scenario, incentives decline over time, reaching zero in 2026. </t>
  </si>
  <si>
    <t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</si>
  <si>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 xml:space="preserve">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t>
  </si>
  <si>
    <t xml:space="preserve"> Beyond light duty passenger vehicles, California tailpipe standards are complex and vary by vehicle class.</t>
  </si>
  <si>
    <t xml:space="preserve"> Neither California nor the U.S. currently sets fuel economy standards for aircraft. </t>
  </si>
  <si>
    <t xml:space="preserve"> Neither California nor the U.S. currently sets fuel economy standards for trains. </t>
  </si>
  <si>
    <t xml:space="preserve"> Neither the California nor the U.S. currently sets fuel economy standards for ships. </t>
  </si>
  <si>
    <t xml:space="preserve"> Neither California nor the U.S. currently sets fuel economy standards for motorbikes. </t>
  </si>
  <si>
    <t xml:space="preserve"> This policy is a subsidy paid by the government to suppliers of electricity per unit of electricity generated from the selected type(s). //</t>
  </si>
  <si>
    <t>This policy specifies the reduction in downtime (time spent not generating power) for plants constructed during the model run. //</t>
  </si>
  <si>
    <t>This policy specifies a percentage reduction in tailpipe greenhouse gas emissions from new vehicles. //</t>
  </si>
  <si>
    <t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t>
  </si>
  <si>
    <t xml:space="preserve"> At full strength, this policy reduces total passenger vehicle miles traveled by 20 percent. The Current Trajectory </t>
  </si>
  <si>
    <t xml:space="preserve"> At full strength, this policy reduces freight vehicle miles traveled by 25%.</t>
  </si>
  <si>
    <t xml:space="preserve"> The maximum slider value reflects the proportion of energy use for for space heating and water heating.</t>
  </si>
  <si>
    <t xml:space="preserve"> In the California Energy Commission's "Final Report on Senate Bill 350: Doubling Energy Efficiency Savings by 2030," codes and standards are expected to produce energy savings in 2030 of 10% for electricity and 8% for natural gas over BAU.  The policy settings in Energy Innovation's recommended package yields energy savings in 2030 of 9% for electricity and 6% for natural gas over BAU.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</si>
  <si>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 xml:space="preserve"> The BAU scenario includes significant rooftop solar deployment, reaching more than 21 GW of installed capacity in 2030.</t>
  </si>
  <si>
    <t xml:space="preserve"> The BAU Scenario includes the federal Business Energy Investment Tax Credit (ITC), which stood at 30% in 2019, dropped to 26% in 2020 and expires in 2022 under current law. </t>
  </si>
  <si>
    <t xml:space="preserve"> Heating systems have a normal lifespan of 19 years, so without this retrofitting policy, 5.3% of these systems retire annually. Setting this policy to 1% will decrease the average lifespan of heating systems to 16 years.</t>
  </si>
  <si>
    <t xml:space="preserve"> Cooling and ventilation systems have a normal lifespan of 16 years, so without this retrofitting policy, 6.3% of these systems retire annually. Setting this policy to 1% will decrease the average lifespan of cooling and ventilation systems to 14 years.</t>
  </si>
  <si>
    <t xml:space="preserve"> Envelope components have a normal lifespan of 52 years, so without this retrofitting policy, 1.9% of these systems retire annually. Setting this policy to 1% will decrease the average lifespan of envelope components to 34 years.</t>
  </si>
  <si>
    <t xml:space="preserve"> Lighting components have a normal lifespan of 9 years, so without this retrofitting policy, 11.1% of these systems retire annually. Setting this policy to 1% will decrease the average lifespan of lighting components to 8 years.</t>
  </si>
  <si>
    <t xml:space="preserve"> Appliances have a normal lifespan of 14 years, so without this retrofitting policy, 7.1% of these systems retire annually. Setting this policy to 1% will decrease the average lifespan of appliances to 12 years.</t>
  </si>
  <si>
    <t xml:space="preserve"> Other energy-using components have a normal lifespan of 15 years, so without this retrofitting policy, 6.7% of these systems retire annually. Setting this policy to 1% will decrease the average lifespan of other energy-using components to 13 years.</t>
  </si>
  <si>
    <t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t>
  </si>
  <si>
    <t xml:space="preserve"> The EIA Annual Energy Outlook 2015's "Accelerated Coal Retirements" scenario predicts an additional 53.3 GW of coal retirements beyond the reference (BAU) scenario by 2030, which is roughly 3,000 MW/year.</t>
  </si>
  <si>
    <t xml:space="preserve"> The U.S. has about 104 GW of nuclear reactors, about 6 GW of which are projected to retire by 2050 in the BAU case. To retire half of the remainder by 2050 would require about 1500 MW/year of accelerated retirements.</t>
  </si>
  <si>
    <t xml:space="preserve"> Reflecting the findings of long run planning work (Integrated Resource Plan and Long Term Procurement Plan), to support reaching the 60% renewable electricity goal, the BAU Scenario builds 12,400 MW of battery storage by 2030. </t>
  </si>
  <si>
    <t xml:space="preserve"> Energy Innovation scenarios achieving emission reductions below BAU use this policy require the model to build 1.5 GW of geothermal capacity, based on the Union of Concerned Scientists report “Turning Down the [Natural] Gas,” (2018).  The Union of Concerned Scientists report uses the sophisticated Grid Path model to identify the capacity investments that would guarantee continued reliability even as the state’s electricity sector’s greenhouse gas emissions fall to 30 million metric tons in 2030.</t>
  </si>
  <si>
    <t xml:space="preserve"> The BAU Scenario assumes the state carries through with current plans to close California's last nuclear plant by 2025. </t>
  </si>
  <si>
    <t xml:space="preserve">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</si>
  <si>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t>
  </si>
  <si>
    <t xml:space="preserve">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</si>
  <si>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 xml:space="preserve">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t>
  </si>
  <si>
    <t xml:space="preserve"> Costs of permitting and financing can be reduced by streamlining permitting processes, but some soft costs (such as labor) may be difficult to reduce via policy. A value of 50% would be an aggressive soft cost reduction.</t>
  </si>
  <si>
    <t xml:space="preserve"> In the BAU Scenario, California's transmission and distribution losses amount to 7% of utility-scale generation. Germany, Japan, Finland, and the Netherlands have T&amp;D losses of around 4%. </t>
  </si>
  <si>
    <t xml:space="preserve"> The BAU Scenario and Current Trajectory Scenario both reach approximately 60% renewables in 2030. </t>
  </si>
  <si>
    <t xml:space="preserve"> Until its expiration in 2013, the Renewable Electricity Production Tax Credit (PTC) offered between $11/MWh and $23/MWh for electricity from wind, geothermal, and biomass. State-level tax credits and feed-in tariffs for renewable energy range as high as $54/MWh.</t>
  </si>
  <si>
    <t xml:space="preserve">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</si>
  <si>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t>
  </si>
  <si>
    <t xml:space="preserve"> If this policy is fully implemented, fuel use is reduced by 1% for all industries in 2050.</t>
  </si>
  <si>
    <t xml:space="preserve"> The strongest energy efficiency policy considered in analysis supporting California's 2017 Scoping Plan achieves 30% fuel savings compared to BAU energy use in 2030. </t>
  </si>
  <si>
    <t xml:space="preserve"> Generally, coal or gas can be used interchangeably to generate the heat used for industrial processes (though extra complications exist in the Iron and Steel industry due to the use of carbon in steel-making). </t>
  </si>
  <si>
    <t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t>
  </si>
  <si>
    <t xml:space="preserve"> If this policy is fully implemented, process emissions (non-energy emissions) from the natural gas and petroleum industry are reduced by 7 million metric tons in 2050, a 70% reduction below BAU.  This estimate is taken from the 2030 Scoping Plan Analysis by the California Air Resources Board and Energy+Environmental Economics, Inc., which indicates 58% of aggregate potential is achievable by 2030.</t>
  </si>
  <si>
    <t xml:space="preserve"> If this policy is fully implemented, process emissions in 2030 are reduced by 56% from the waste management industry and no further reductions are identified in the 2030 Scoping Plan Analysis by the California Air Resources Board and Energy+Environmental Economics, Inc.</t>
  </si>
  <si>
    <t xml:space="preserve"> If this policy is fully implemented, F-gas emissions are reduced by 25 million metric tons CO2e in 2050, an 80% reduction below BAU.  This estimate is taken from the 2030 Scoping Plan Analysis by the California Air Resources Board and Energy+Environmental Economics, Inc., which indicates 73% of policy potential is achievable by 2030.</t>
  </si>
  <si>
    <t xml:space="preserve"> If this policy is fully implemented, process emissions in 2050 are reduced by 4.5% from the natural gas and petroleum industry and 20.1% from the "other industries" category based on national-level data collected for the US.</t>
  </si>
  <si>
    <t xml:space="preserve"> If this policy is fully implemented, the policy affects 48,000 acres annually. This is the upper bound of the range of potential estimated by research in the Proceedings of the National Academy of Sciences (Cameron et al. 2017; see Table S2 for details). </t>
  </si>
  <si>
    <t xml:space="preserve"> If this policy is fully implemented, the policy affects 26,000 acres annually. This is the upper bound of the range of potential estimated by research in the Proceedings of the National Academy of Sciences (Cameron et al. 2017; see Table S2 for details). </t>
  </si>
  <si>
    <t xml:space="preserve"> If this policy is fully implemented, these process emissions (non-energy emissions) are reduced by 4.2 million metric tons in 2050, a 52% reduction below BAU.  Reductions of 45% below BAU emissions are identified as achievable by 2030 according to the 2030 Scoping Plan Analysis by the California Air Resources Board and Energy+Environmental Economics, Inc. </t>
  </si>
  <si>
    <t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t>
  </si>
  <si>
    <t xml:space="preserve"> If this policy is fully implemented, these process emissions (non-energy emissions) are reduced by 9.7 million metric tons in 2030, a 41% reduction below BAU.  This estimate is taken from the 2030 Scoping Plan Analysis by the California Air Resources Board and Energy+Environmental Economics, Inc., which does not analyze reductions deeper than those achievable in the 2030 timeframe. </t>
  </si>
  <si>
    <t xml:space="preserve"> If this policy is fully implemented, the policy affects 4,700 acres annually. This is the upper bound of the range of potential estimated by research in the Proceedings of the National Academy of Sciences (Cameron et al. 2017; see Table S2 for details). </t>
  </si>
  <si>
    <t xml:space="preserve"> A setting of 100% reduces rice cultivation emissions by 0.08 million metric tons CO2e.</t>
  </si>
  <si>
    <t>yes</t>
  </si>
  <si>
    <t xml:space="preserve"> In the BAU Scenario, the fraction of heat derived from CHP plants is constant at roughly 50%. Therefore, a policy setting of 50% would increase the CHP fraction to 75% in 2050.</t>
  </si>
  <si>
    <t xml:space="preserve"> In the BAU Scenario, the fraction of heat derived from coal is constant at 17% and from natural gas is constant at 64%. Therefore, a policy setting of 50% would increase the natural gas fraction to 72.5% in 2050.</t>
  </si>
  <si>
    <t xml:space="preserve"> There is no CCS expected in the BAU Scenario. The potential for CCS is calibrated to high purity emissions associated with the petroleum refinery industry subsector as well as cement and concrete production.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</si>
  <si>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t>
  </si>
  <si>
    <t xml:space="preserve">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t>
  </si>
  <si>
    <t xml:space="preserve"> A value of 100% eliminates subsidies.</t>
  </si>
  <si>
    <t xml:space="preserve"> A value of 100% eliminates subsidies in 2050, increasing the price of petroleum gasoline by 0.2% in 2050.</t>
  </si>
  <si>
    <t xml:space="preserve"> A value of 100% eliminates subsidies in 2050, increasing the price of petroleum diesel by 0.2% in 2050.</t>
  </si>
  <si>
    <t xml:space="preserve"> In 2012, the national average sales tax rate was 6.8% and the national average tax rate on gasoline was 14%.</t>
  </si>
  <si>
    <t xml:space="preserve"> In 2019, the statewide average sales tax rate was 8.4% and average tax rate on consumer gasoline purchases was 20%.</t>
  </si>
  <si>
    <t xml:space="preserve">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</si>
</sst>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0.0"/>
  </numFmts>
  <fonts count="24"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name val="Calibri"/>
      <family val="2"/>
      <scheme val="minor"/>
    </font>
    <font>
      <sz val="9"/>
      <color indexed="8"/>
      <name val="Calibri"/>
      <family val="2"/>
    </font>
    <font>
      <b/>
      <sz val="9"/>
      <color indexed="8"/>
      <name val="Calibri"/>
      <family val="2"/>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theme="0"/>
      <name val="Calibri"/>
      <family val="2"/>
      <scheme val="minor"/>
    </font>
    <font>
      <i/>
      <sz val="11"/>
      <color theme="1"/>
      <name val="Calibri"/>
      <family val="2"/>
      <scheme val="minor"/>
    </font>
    <font>
      <sz val="11"/>
      <color theme="1"/>
      <name val="Calibri"/>
      <family val="2"/>
    </font>
    <font>
      <b/>
      <sz val="11"/>
      <color theme="1"/>
      <name val="Calibri"/>
      <family val="2"/>
    </font>
    <font>
      <b/>
      <sz val="11"/>
      <color theme="0" tint="-0.499984740745262"/>
      <name val="Calibri"/>
      <family val="2"/>
      <scheme val="minor"/>
    </font>
  </fonts>
  <fills count="2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FF99"/>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6"/>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rgb="FFFF99CC"/>
        <bgColor indexed="64"/>
      </patternFill>
    </fill>
    <fill>
      <patternFill patternType="solid">
        <fgColor theme="5" tint="0.59999389629810485"/>
        <bgColor indexed="64"/>
      </patternFill>
    </fill>
    <fill>
      <patternFill patternType="solid">
        <fgColor rgb="FFFF66CC"/>
        <bgColor indexed="64"/>
      </patternFill>
    </fill>
    <fill>
      <patternFill patternType="solid">
        <fgColor theme="6" tint="0.59999389629810485"/>
        <bgColor indexed="64"/>
      </patternFill>
    </fill>
    <fill>
      <patternFill patternType="solid">
        <fgColor theme="6" tint="0.79998168889431442"/>
        <bgColor rgb="FFFFFF00"/>
      </patternFill>
    </fill>
    <fill>
      <patternFill patternType="solid">
        <fgColor theme="5"/>
        <bgColor indexed="64"/>
      </patternFill>
    </fill>
    <fill>
      <patternFill patternType="solid">
        <fgColor theme="5" tint="0.79998168889431442"/>
        <bgColor indexed="64"/>
      </patternFill>
    </fill>
    <fill>
      <patternFill patternType="solid">
        <fgColor theme="5" tint="0.39997558519241921"/>
        <bgColor rgb="FFBFBFBF"/>
      </patternFill>
    </fill>
  </fills>
  <borders count="18">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000000"/>
      </top>
      <bottom style="thin">
        <color rgb="FF000000"/>
      </bottom>
      <diagonal/>
    </border>
    <border>
      <left/>
      <right style="thick">
        <color indexed="64"/>
      </right>
      <top/>
      <bottom/>
      <diagonal/>
    </border>
  </borders>
  <cellStyleXfs count="21">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8" fillId="0" borderId="0"/>
    <xf numFmtId="0" fontId="9" fillId="0" borderId="3" applyNumberFormat="0" applyProtection="0">
      <alignment wrapText="1"/>
    </xf>
    <xf numFmtId="0" fontId="8" fillId="0" borderId="4" applyNumberFormat="0" applyFont="0" applyProtection="0">
      <alignment wrapText="1"/>
    </xf>
    <xf numFmtId="43" fontId="4" fillId="0" borderId="0" applyFont="0" applyFill="0" applyBorder="0" applyAlignment="0" applyProtection="0"/>
    <xf numFmtId="0" fontId="10" fillId="0" borderId="0" applyNumberFormat="0" applyFill="0" applyBorder="0" applyAlignment="0" applyProtection="0"/>
    <xf numFmtId="0" fontId="11" fillId="0" borderId="0" applyNumberFormat="0">
      <alignment horizontal="right"/>
    </xf>
    <xf numFmtId="0" fontId="12" fillId="0" borderId="0" applyNumberFormat="0" applyFill="0" applyBorder="0" applyProtection="0">
      <alignment horizontal="left" vertical="center"/>
    </xf>
    <xf numFmtId="0" fontId="14" fillId="0" borderId="0" applyNumberFormat="0" applyFont="0" applyFill="0" applyBorder="0" applyProtection="0">
      <alignment horizontal="left" vertical="center" indent="2"/>
    </xf>
    <xf numFmtId="0" fontId="14" fillId="0" borderId="0" applyNumberFormat="0" applyFont="0" applyFill="0" applyBorder="0" applyProtection="0">
      <alignment horizontal="left" vertical="center" indent="5"/>
    </xf>
    <xf numFmtId="0" fontId="13" fillId="5" borderId="0" applyBorder="0">
      <alignment horizontal="right" vertical="center"/>
    </xf>
    <xf numFmtId="0" fontId="13" fillId="0" borderId="0"/>
    <xf numFmtId="0" fontId="14" fillId="6" borderId="0" applyNumberFormat="0" applyFont="0" applyBorder="0" applyAlignment="0" applyProtection="0"/>
    <xf numFmtId="0" fontId="15" fillId="5" borderId="9">
      <alignment horizontal="right" vertical="center"/>
    </xf>
    <xf numFmtId="0" fontId="14" fillId="0" borderId="8"/>
    <xf numFmtId="0" fontId="13" fillId="0" borderId="10">
      <alignment horizontal="left" vertical="center" wrapText="1" indent="2"/>
    </xf>
    <xf numFmtId="0" fontId="16" fillId="0" borderId="0"/>
    <xf numFmtId="9" fontId="4" fillId="0" borderId="0"/>
    <xf numFmtId="9" fontId="4" fillId="0" borderId="0" applyFont="0" applyFill="0" applyBorder="0" applyAlignment="0" applyProtection="0"/>
  </cellStyleXfs>
  <cellXfs count="215">
    <xf numFmtId="0" fontId="0" fillId="0" borderId="0" xfId="0"/>
    <xf numFmtId="0" fontId="1" fillId="2" borderId="0" xfId="0" applyFont="1" applyFill="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applyAlignment="1">
      <alignment wrapText="1"/>
    </xf>
    <xf numFmtId="0" fontId="1" fillId="2" borderId="0" xfId="0" applyFont="1" applyFill="1" applyAlignment="1">
      <alignment horizontal="right" wrapText="1"/>
    </xf>
    <xf numFmtId="0" fontId="0" fillId="0" borderId="0" xfId="0" applyAlignment="1"/>
    <xf numFmtId="0" fontId="0" fillId="0" borderId="2" xfId="0" applyBorder="1" applyAlignment="1"/>
    <xf numFmtId="0" fontId="1" fillId="0" borderId="0" xfId="0" applyFont="1" applyAlignment="1"/>
    <xf numFmtId="0" fontId="0" fillId="0" borderId="0" xfId="0" applyFill="1" applyBorder="1" applyAlignment="1"/>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2" fontId="0" fillId="0" borderId="0" xfId="0" applyNumberFormat="1" applyAlignment="1">
      <alignment wrapText="1"/>
    </xf>
    <xf numFmtId="0" fontId="7" fillId="2" borderId="5" xfId="0" applyNumberFormat="1" applyFont="1" applyFill="1" applyBorder="1" applyAlignment="1">
      <alignment wrapText="1"/>
    </xf>
    <xf numFmtId="0" fontId="7" fillId="2" borderId="6" xfId="0" applyNumberFormat="1" applyFont="1" applyFill="1" applyBorder="1" applyAlignment="1">
      <alignment wrapText="1"/>
    </xf>
    <xf numFmtId="0" fontId="7" fillId="2" borderId="7" xfId="0" applyNumberFormat="1" applyFont="1" applyFill="1" applyBorder="1" applyAlignment="1">
      <alignment wrapText="1"/>
    </xf>
    <xf numFmtId="0" fontId="1" fillId="0" borderId="0" xfId="0" applyNumberFormat="1" applyFont="1" applyAlignment="1">
      <alignmen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0" fillId="0" borderId="0" xfId="0" applyAlignment="1">
      <alignment horizontal="left"/>
    </xf>
    <xf numFmtId="0" fontId="0" fillId="0" borderId="0" xfId="0" applyAlignment="1">
      <alignment horizontal="right" wrapText="1"/>
    </xf>
    <xf numFmtId="1" fontId="1" fillId="2" borderId="0" xfId="0" applyNumberFormat="1" applyFont="1" applyFill="1" applyAlignment="1">
      <alignment horizontal="right" wrapText="1"/>
    </xf>
    <xf numFmtId="0" fontId="1" fillId="2" borderId="0" xfId="0" applyFont="1" applyFill="1" applyAlignment="1">
      <alignment horizontal="left"/>
    </xf>
    <xf numFmtId="2" fontId="1" fillId="0" borderId="0" xfId="0" applyNumberFormat="1" applyFont="1" applyAlignment="1">
      <alignment wrapText="1"/>
    </xf>
    <xf numFmtId="0" fontId="1" fillId="9" borderId="0" xfId="0" applyFont="1" applyFill="1"/>
    <xf numFmtId="0" fontId="0" fillId="9" borderId="0" xfId="0" applyFill="1"/>
    <xf numFmtId="2" fontId="1" fillId="0" borderId="0" xfId="0" applyNumberFormat="1" applyFont="1" applyFill="1" applyAlignment="1">
      <alignment wrapText="1"/>
    </xf>
    <xf numFmtId="165" fontId="0" fillId="8" borderId="0" xfId="0" applyNumberFormat="1" applyFill="1" applyAlignment="1">
      <alignment wrapText="1"/>
    </xf>
    <xf numFmtId="0" fontId="1" fillId="7" borderId="11" xfId="0" applyFont="1" applyFill="1" applyBorder="1" applyAlignment="1"/>
    <xf numFmtId="0" fontId="0" fillId="7" borderId="12" xfId="0" applyFill="1" applyBorder="1" applyAlignment="1">
      <alignment horizontal="right" wrapText="1"/>
    </xf>
    <xf numFmtId="1" fontId="3" fillId="0" borderId="0" xfId="0" applyNumberFormat="1" applyFont="1" applyAlignment="1">
      <alignment horizontal="right" wrapText="1"/>
    </xf>
    <xf numFmtId="165" fontId="0" fillId="0" borderId="0" xfId="0" applyNumberFormat="1" applyAlignment="1">
      <alignment wrapText="1"/>
    </xf>
    <xf numFmtId="0" fontId="0" fillId="0" borderId="0" xfId="0" applyFont="1" applyAlignment="1">
      <alignment horizontal="left" vertical="top"/>
    </xf>
    <xf numFmtId="0" fontId="2" fillId="7" borderId="0" xfId="0" applyNumberFormat="1" applyFont="1" applyFill="1" applyBorder="1" applyAlignment="1">
      <alignment wrapText="1"/>
    </xf>
    <xf numFmtId="0" fontId="0" fillId="0" borderId="0" xfId="0" applyNumberFormat="1" applyFill="1" applyAlignment="1">
      <alignment wrapText="1"/>
    </xf>
    <xf numFmtId="0" fontId="1" fillId="13" borderId="0" xfId="0" applyFont="1" applyFill="1"/>
    <xf numFmtId="0" fontId="0" fillId="0" borderId="0" xfId="0" applyAlignment="1">
      <alignment vertical="top"/>
    </xf>
    <xf numFmtId="0" fontId="0" fillId="2" borderId="0" xfId="0" applyFill="1" applyAlignment="1">
      <alignment vertical="top"/>
    </xf>
    <xf numFmtId="0" fontId="1" fillId="2" borderId="0" xfId="0" applyFont="1" applyFill="1" applyAlignment="1">
      <alignment vertical="top"/>
    </xf>
    <xf numFmtId="0" fontId="1" fillId="15" borderId="0" xfId="0" applyFont="1" applyFill="1" applyAlignment="1">
      <alignment vertical="top"/>
    </xf>
    <xf numFmtId="0" fontId="1" fillId="0" borderId="0" xfId="0" applyFont="1" applyAlignment="1">
      <alignment vertical="top"/>
    </xf>
    <xf numFmtId="0" fontId="19" fillId="17" borderId="0" xfId="0" applyFont="1" applyFill="1" applyAlignment="1">
      <alignment vertical="top"/>
    </xf>
    <xf numFmtId="0" fontId="19" fillId="2" borderId="0" xfId="0" applyFont="1" applyFill="1" applyAlignment="1">
      <alignment vertical="top"/>
    </xf>
    <xf numFmtId="0" fontId="7" fillId="18" borderId="0" xfId="0" applyFont="1" applyFill="1" applyAlignment="1">
      <alignment vertical="top"/>
    </xf>
    <xf numFmtId="0" fontId="7" fillId="2" borderId="0" xfId="0" applyFont="1" applyFill="1" applyAlignment="1">
      <alignment vertical="top"/>
    </xf>
    <xf numFmtId="0" fontId="2" fillId="18" borderId="0" xfId="0" applyFont="1" applyFill="1" applyAlignment="1">
      <alignment vertical="top"/>
    </xf>
    <xf numFmtId="0" fontId="2" fillId="2" borderId="0" xfId="0" applyFont="1" applyFill="1" applyAlignment="1">
      <alignment vertical="top"/>
    </xf>
    <xf numFmtId="0" fontId="2" fillId="18" borderId="0" xfId="0" applyFont="1" applyFill="1" applyAlignment="1">
      <alignment vertical="top" wrapText="1"/>
    </xf>
    <xf numFmtId="0" fontId="3" fillId="0" borderId="0" xfId="0" applyFont="1" applyAlignment="1">
      <alignment vertical="top"/>
    </xf>
    <xf numFmtId="0" fontId="3" fillId="2" borderId="0" xfId="0" applyFont="1" applyFill="1" applyAlignment="1">
      <alignment vertical="top"/>
    </xf>
    <xf numFmtId="0" fontId="2" fillId="0" borderId="0" xfId="0" applyFont="1" applyAlignment="1">
      <alignment horizontal="left"/>
    </xf>
    <xf numFmtId="0" fontId="0" fillId="11" borderId="0" xfId="0" applyFill="1" applyAlignment="1">
      <alignment vertical="top"/>
    </xf>
    <xf numFmtId="0" fontId="2" fillId="16" borderId="0" xfId="0" applyFont="1" applyFill="1" applyAlignment="1">
      <alignment vertical="top"/>
    </xf>
    <xf numFmtId="0" fontId="0" fillId="18" borderId="0" xfId="0" applyFill="1" applyAlignment="1">
      <alignment vertical="top"/>
    </xf>
    <xf numFmtId="0" fontId="7" fillId="18" borderId="0" xfId="0" applyFont="1" applyFill="1" applyAlignment="1">
      <alignment horizontal="left"/>
    </xf>
    <xf numFmtId="0" fontId="3" fillId="18" borderId="0" xfId="0" applyFont="1" applyFill="1" applyAlignment="1">
      <alignment vertical="top"/>
    </xf>
    <xf numFmtId="0" fontId="1" fillId="18" borderId="0" xfId="0" applyFont="1" applyFill="1" applyAlignment="1">
      <alignment vertical="top"/>
    </xf>
    <xf numFmtId="0" fontId="1" fillId="18" borderId="0" xfId="0" applyFont="1" applyFill="1" applyAlignment="1">
      <alignment horizontal="left"/>
    </xf>
    <xf numFmtId="0" fontId="2" fillId="18" borderId="0" xfId="0" applyFont="1" applyFill="1" applyAlignment="1">
      <alignment horizontal="left"/>
    </xf>
    <xf numFmtId="0" fontId="7" fillId="18" borderId="0" xfId="0" applyFont="1" applyFill="1" applyAlignment="1">
      <alignment vertical="top" wrapText="1"/>
    </xf>
    <xf numFmtId="0" fontId="23" fillId="18" borderId="0" xfId="0" applyFont="1" applyFill="1" applyAlignment="1">
      <alignment vertical="top"/>
    </xf>
    <xf numFmtId="0" fontId="3" fillId="7" borderId="0" xfId="0" applyFont="1" applyFill="1" applyAlignment="1">
      <alignment vertical="top"/>
    </xf>
    <xf numFmtId="0" fontId="2" fillId="0" borderId="0" xfId="0" applyFont="1" applyAlignment="1"/>
    <xf numFmtId="49" fontId="0" fillId="0" borderId="0" xfId="0" applyNumberFormat="1" applyFont="1" applyFill="1" applyBorder="1" applyAlignment="1"/>
    <xf numFmtId="49" fontId="2" fillId="0" borderId="0" xfId="1" applyNumberFormat="1" applyFont="1" applyFill="1" applyBorder="1" applyAlignment="1"/>
    <xf numFmtId="0" fontId="2" fillId="0" borderId="13" xfId="0" applyFont="1" applyBorder="1" applyAlignment="1"/>
    <xf numFmtId="0" fontId="3" fillId="0" borderId="0" xfId="0" applyFont="1" applyAlignment="1"/>
    <xf numFmtId="0" fontId="2" fillId="0" borderId="0" xfId="0" applyNumberFormat="1" applyFont="1" applyFill="1" applyBorder="1" applyAlignment="1"/>
    <xf numFmtId="0" fontId="3" fillId="0" borderId="13" xfId="0" applyFont="1" applyBorder="1" applyAlignment="1"/>
    <xf numFmtId="49" fontId="2" fillId="0" borderId="0" xfId="0" applyNumberFormat="1" applyFont="1" applyFill="1" applyBorder="1" applyAlignment="1"/>
    <xf numFmtId="0" fontId="2" fillId="0" borderId="0" xfId="0" applyNumberFormat="1" applyFont="1" applyFill="1" applyBorder="1" applyAlignment="1">
      <alignment horizontal="left"/>
    </xf>
    <xf numFmtId="0" fontId="0" fillId="0" borderId="0" xfId="0" applyNumberFormat="1" applyFont="1" applyFill="1" applyBorder="1" applyAlignment="1"/>
    <xf numFmtId="49" fontId="2" fillId="0" borderId="13" xfId="1" applyNumberFormat="1" applyFont="1" applyFill="1" applyBorder="1" applyAlignment="1"/>
    <xf numFmtId="49" fontId="5" fillId="0" borderId="0" xfId="2" applyNumberFormat="1" applyFill="1" applyBorder="1" applyAlignment="1"/>
    <xf numFmtId="49" fontId="3" fillId="0" borderId="0" xfId="0" applyNumberFormat="1" applyFont="1" applyFill="1" applyBorder="1" applyAlignment="1"/>
    <xf numFmtId="0" fontId="3" fillId="0" borderId="0" xfId="0" applyNumberFormat="1" applyFont="1" applyFill="1" applyBorder="1" applyAlignment="1"/>
    <xf numFmtId="9" fontId="3" fillId="0" borderId="0" xfId="0" applyNumberFormat="1" applyFont="1" applyFill="1" applyBorder="1" applyAlignment="1"/>
    <xf numFmtId="49" fontId="2" fillId="0" borderId="1" xfId="1" applyNumberFormat="1" applyFont="1" applyFill="1" applyBorder="1" applyAlignment="1"/>
    <xf numFmtId="0" fontId="3" fillId="0" borderId="0" xfId="1" applyNumberFormat="1" applyFont="1" applyFill="1" applyBorder="1" applyAlignment="1"/>
    <xf numFmtId="9" fontId="3" fillId="0" borderId="0" xfId="1" applyNumberFormat="1" applyFont="1" applyFill="1" applyBorder="1" applyAlignment="1"/>
    <xf numFmtId="0" fontId="3" fillId="0" borderId="1" xfId="1" applyNumberFormat="1" applyFont="1" applyFill="1" applyBorder="1" applyAlignment="1"/>
    <xf numFmtId="0" fontId="0" fillId="0" borderId="0" xfId="0" applyNumberFormat="1" applyAlignment="1"/>
    <xf numFmtId="0" fontId="0" fillId="0" borderId="0" xfId="0" applyNumberFormat="1" applyFont="1" applyFill="1" applyBorder="1" applyAlignment="1">
      <alignment horizontal="left"/>
    </xf>
    <xf numFmtId="49" fontId="0" fillId="0" borderId="1" xfId="0" applyNumberFormat="1" applyFont="1" applyFill="1" applyBorder="1" applyAlignment="1"/>
    <xf numFmtId="0" fontId="0" fillId="0" borderId="0" xfId="0" applyFill="1" applyAlignment="1"/>
    <xf numFmtId="0" fontId="3" fillId="0" borderId="0" xfId="0" applyNumberFormat="1" applyFont="1" applyFill="1" applyBorder="1" applyAlignment="1">
      <alignment horizontal="left"/>
    </xf>
    <xf numFmtId="49" fontId="2" fillId="0" borderId="1" xfId="0" applyNumberFormat="1" applyFont="1" applyFill="1" applyBorder="1" applyAlignment="1"/>
    <xf numFmtId="49" fontId="6" fillId="0" borderId="1" xfId="0" applyNumberFormat="1" applyFont="1" applyFill="1" applyBorder="1" applyAlignment="1"/>
    <xf numFmtId="49" fontId="3" fillId="0" borderId="0" xfId="1" applyNumberFormat="1" applyFont="1" applyFill="1" applyBorder="1" applyAlignment="1"/>
    <xf numFmtId="49" fontId="3" fillId="0" borderId="1" xfId="1" applyNumberFormat="1" applyFont="1" applyFill="1" applyBorder="1" applyAlignment="1"/>
    <xf numFmtId="49" fontId="3" fillId="0" borderId="1" xfId="0" applyNumberFormat="1" applyFont="1" applyFill="1" applyBorder="1" applyAlignment="1"/>
    <xf numFmtId="0" fontId="0" fillId="0" borderId="0" xfId="0" applyFont="1" applyAlignment="1"/>
    <xf numFmtId="49" fontId="2" fillId="7" borderId="0" xfId="0" applyNumberFormat="1" applyFont="1" applyFill="1" applyBorder="1" applyAlignment="1"/>
    <xf numFmtId="49" fontId="2" fillId="7" borderId="1" xfId="0" applyNumberFormat="1" applyFont="1" applyFill="1" applyBorder="1" applyAlignment="1"/>
    <xf numFmtId="49" fontId="3" fillId="0" borderId="0" xfId="0" applyNumberFormat="1" applyFont="1" applyFill="1" applyBorder="1" applyAlignment="1">
      <alignment horizontal="left"/>
    </xf>
    <xf numFmtId="49" fontId="2" fillId="0" borderId="0" xfId="0" applyNumberFormat="1" applyFont="1" applyFill="1" applyBorder="1" applyAlignment="1">
      <alignment horizontal="left"/>
    </xf>
    <xf numFmtId="0" fontId="0" fillId="0" borderId="0" xfId="0" applyNumberFormat="1" applyFill="1" applyAlignment="1">
      <alignment horizontal="left"/>
    </xf>
    <xf numFmtId="0" fontId="0" fillId="0" borderId="1" xfId="0" applyBorder="1" applyAlignment="1"/>
    <xf numFmtId="0" fontId="0" fillId="0" borderId="0" xfId="0" applyBorder="1" applyAlignment="1"/>
    <xf numFmtId="0" fontId="20" fillId="0" borderId="0" xfId="0" applyFont="1" applyAlignment="1"/>
    <xf numFmtId="0" fontId="7" fillId="2" borderId="0" xfId="0" applyFont="1" applyFill="1" applyAlignment="1"/>
    <xf numFmtId="0" fontId="0" fillId="11" borderId="0" xfId="0" applyFill="1" applyAlignment="1"/>
    <xf numFmtId="0" fontId="0" fillId="12" borderId="9" xfId="0" applyFill="1" applyBorder="1" applyAlignment="1"/>
    <xf numFmtId="0" fontId="0" fillId="12" borderId="9" xfId="0" applyFont="1" applyFill="1" applyBorder="1" applyAlignment="1"/>
    <xf numFmtId="0" fontId="0" fillId="15" borderId="9" xfId="0" applyFill="1" applyBorder="1" applyAlignment="1"/>
    <xf numFmtId="0" fontId="7" fillId="16" borderId="0" xfId="0" applyFont="1" applyFill="1" applyAlignment="1">
      <alignment vertical="top"/>
    </xf>
    <xf numFmtId="49" fontId="0" fillId="0" borderId="0" xfId="0" applyNumberFormat="1" applyAlignment="1"/>
    <xf numFmtId="49" fontId="21" fillId="0" borderId="14" xfId="0" applyNumberFormat="1" applyFont="1" applyBorder="1" applyAlignment="1"/>
    <xf numFmtId="49" fontId="2" fillId="0" borderId="0" xfId="0" applyNumberFormat="1" applyFont="1" applyAlignment="1"/>
    <xf numFmtId="0" fontId="7" fillId="18" borderId="0" xfId="0" applyFont="1" applyFill="1" applyAlignment="1"/>
    <xf numFmtId="49" fontId="7" fillId="18" borderId="0" xfId="0" applyNumberFormat="1" applyFont="1" applyFill="1" applyAlignment="1"/>
    <xf numFmtId="0" fontId="1" fillId="18" borderId="0" xfId="0" applyFont="1" applyFill="1" applyAlignment="1"/>
    <xf numFmtId="49" fontId="1" fillId="18" borderId="0" xfId="0" applyNumberFormat="1" applyFont="1" applyFill="1" applyAlignment="1"/>
    <xf numFmtId="49" fontId="22" fillId="18" borderId="0" xfId="0" applyNumberFormat="1" applyFont="1" applyFill="1" applyAlignment="1"/>
    <xf numFmtId="0" fontId="2" fillId="0" borderId="0" xfId="0" applyFont="1" applyAlignment="1">
      <alignment vertical="top"/>
    </xf>
    <xf numFmtId="0" fontId="21" fillId="0" borderId="14" xfId="0" applyFont="1" applyBorder="1" applyAlignment="1"/>
    <xf numFmtId="49" fontId="22" fillId="18" borderId="14" xfId="0" applyNumberFormat="1" applyFont="1" applyFill="1" applyBorder="1" applyAlignment="1"/>
    <xf numFmtId="0" fontId="2" fillId="18" borderId="0" xfId="0" applyFont="1" applyFill="1" applyAlignment="1"/>
    <xf numFmtId="49" fontId="0" fillId="18" borderId="0" xfId="0" applyNumberFormat="1" applyFill="1" applyAlignment="1"/>
    <xf numFmtId="49" fontId="21" fillId="18" borderId="14" xfId="0" applyNumberFormat="1" applyFont="1" applyFill="1" applyBorder="1" applyAlignment="1"/>
    <xf numFmtId="9" fontId="0" fillId="19" borderId="0" xfId="19" applyFont="1" applyFill="1" applyAlignment="1"/>
    <xf numFmtId="0" fontId="0" fillId="19" borderId="0" xfId="0" applyFill="1" applyAlignment="1"/>
    <xf numFmtId="0" fontId="0" fillId="8" borderId="0" xfId="0" applyFill="1" applyAlignment="1"/>
    <xf numFmtId="49" fontId="3" fillId="0" borderId="0" xfId="0" applyNumberFormat="1" applyFont="1" applyAlignment="1"/>
    <xf numFmtId="0" fontId="23" fillId="18" borderId="0" xfId="0" applyFont="1" applyFill="1" applyAlignment="1"/>
    <xf numFmtId="0" fontId="0" fillId="12" borderId="0" xfId="0" applyFill="1"/>
    <xf numFmtId="0" fontId="2" fillId="12" borderId="0" xfId="0" applyFont="1" applyFill="1" applyAlignment="1"/>
    <xf numFmtId="49" fontId="0" fillId="12" borderId="0" xfId="0" applyNumberFormat="1" applyFill="1" applyAlignment="1"/>
    <xf numFmtId="0" fontId="2" fillId="12" borderId="0" xfId="0" applyFont="1" applyFill="1" applyAlignment="1">
      <alignment horizontal="left"/>
    </xf>
    <xf numFmtId="0" fontId="3" fillId="12" borderId="0" xfId="0" applyFont="1" applyFill="1" applyAlignment="1"/>
    <xf numFmtId="49" fontId="2" fillId="12" borderId="0" xfId="0" applyNumberFormat="1" applyFont="1" applyFill="1" applyAlignment="1"/>
    <xf numFmtId="49" fontId="21" fillId="12" borderId="14" xfId="0" applyNumberFormat="1" applyFont="1" applyFill="1" applyBorder="1" applyAlignment="1"/>
    <xf numFmtId="0" fontId="0" fillId="12" borderId="0" xfId="0" applyFill="1" applyAlignment="1">
      <alignment horizontal="left"/>
    </xf>
    <xf numFmtId="0" fontId="21" fillId="12" borderId="14" xfId="0" applyFont="1" applyFill="1" applyBorder="1" applyAlignment="1"/>
    <xf numFmtId="0" fontId="1" fillId="20" borderId="0" xfId="0" applyFont="1" applyFill="1" applyAlignment="1"/>
    <xf numFmtId="49" fontId="1" fillId="20" borderId="0" xfId="0" applyNumberFormat="1" applyFont="1" applyFill="1" applyAlignment="1"/>
    <xf numFmtId="0" fontId="1" fillId="20" borderId="0" xfId="0" applyFont="1" applyFill="1" applyAlignment="1">
      <alignment horizontal="left"/>
    </xf>
    <xf numFmtId="49" fontId="22" fillId="20" borderId="14" xfId="0" applyNumberFormat="1" applyFont="1" applyFill="1" applyBorder="1" applyAlignment="1"/>
    <xf numFmtId="0" fontId="0" fillId="12" borderId="0" xfId="0" applyFill="1" applyAlignment="1"/>
    <xf numFmtId="0" fontId="0" fillId="3" borderId="0" xfId="0" applyFill="1" applyAlignment="1"/>
    <xf numFmtId="49" fontId="0" fillId="3" borderId="0" xfId="0" applyNumberFormat="1" applyFill="1" applyAlignment="1"/>
    <xf numFmtId="0" fontId="0" fillId="3" borderId="0" xfId="0" applyFill="1" applyAlignment="1">
      <alignment horizontal="left"/>
    </xf>
    <xf numFmtId="49" fontId="21" fillId="3" borderId="0" xfId="0" applyNumberFormat="1" applyFont="1" applyFill="1" applyAlignment="1"/>
    <xf numFmtId="0" fontId="3" fillId="3" borderId="0" xfId="0" applyFont="1" applyFill="1" applyAlignment="1"/>
    <xf numFmtId="49" fontId="2" fillId="3" borderId="0" xfId="0" applyNumberFormat="1" applyFont="1" applyFill="1" applyAlignment="1"/>
    <xf numFmtId="49" fontId="22" fillId="20" borderId="15" xfId="0" applyNumberFormat="1" applyFont="1" applyFill="1" applyBorder="1" applyAlignment="1"/>
    <xf numFmtId="0" fontId="7" fillId="20" borderId="0" xfId="0" applyFont="1" applyFill="1" applyAlignment="1"/>
    <xf numFmtId="49" fontId="7" fillId="20" borderId="0" xfId="0" applyNumberFormat="1" applyFont="1" applyFill="1" applyAlignment="1"/>
    <xf numFmtId="0" fontId="7" fillId="20" borderId="0" xfId="0" applyFont="1" applyFill="1" applyAlignment="1">
      <alignment horizontal="left"/>
    </xf>
    <xf numFmtId="0" fontId="1" fillId="20" borderId="0" xfId="0" applyFont="1" applyFill="1" applyAlignment="1">
      <alignment vertical="top"/>
    </xf>
    <xf numFmtId="0" fontId="1" fillId="20" borderId="0" xfId="0" applyFont="1" applyFill="1" applyAlignment="1">
      <alignment horizontal="left" vertical="top"/>
    </xf>
    <xf numFmtId="49" fontId="23" fillId="20" borderId="0" xfId="0" applyNumberFormat="1" applyFont="1" applyFill="1" applyAlignment="1"/>
    <xf numFmtId="0" fontId="2" fillId="21" borderId="0" xfId="0" applyFont="1" applyFill="1" applyAlignment="1"/>
    <xf numFmtId="49" fontId="2" fillId="21" borderId="0" xfId="0" applyNumberFormat="1" applyFont="1" applyFill="1" applyAlignment="1"/>
    <xf numFmtId="49" fontId="0" fillId="21" borderId="0" xfId="0" applyNumberFormat="1" applyFill="1" applyAlignment="1"/>
    <xf numFmtId="0" fontId="2" fillId="21" borderId="0" xfId="0" applyFont="1" applyFill="1" applyAlignment="1">
      <alignment horizontal="left"/>
    </xf>
    <xf numFmtId="0" fontId="3" fillId="21" borderId="0" xfId="0" applyFont="1" applyFill="1" applyAlignment="1">
      <alignment horizontal="left"/>
    </xf>
    <xf numFmtId="49" fontId="21" fillId="21" borderId="14" xfId="0" applyNumberFormat="1" applyFont="1" applyFill="1" applyBorder="1" applyAlignment="1"/>
    <xf numFmtId="49" fontId="3" fillId="12" borderId="0" xfId="0" applyNumberFormat="1" applyFont="1" applyFill="1" applyAlignment="1"/>
    <xf numFmtId="0" fontId="3" fillId="20" borderId="0" xfId="0" applyFont="1" applyFill="1" applyAlignment="1">
      <alignment vertical="top"/>
    </xf>
    <xf numFmtId="0" fontId="0" fillId="20" borderId="0" xfId="0" applyFill="1" applyAlignment="1">
      <alignment vertical="top"/>
    </xf>
    <xf numFmtId="0" fontId="7" fillId="20" borderId="0" xfId="0" applyFont="1" applyFill="1" applyAlignment="1">
      <alignment vertical="top"/>
    </xf>
    <xf numFmtId="49" fontId="21" fillId="22" borderId="0" xfId="0" applyNumberFormat="1" applyFont="1" applyFill="1" applyAlignment="1"/>
    <xf numFmtId="0" fontId="3" fillId="12" borderId="0" xfId="20" applyNumberFormat="1" applyFont="1" applyFill="1" applyBorder="1" applyAlignment="1"/>
    <xf numFmtId="49" fontId="21" fillId="22" borderId="16" xfId="0" applyNumberFormat="1" applyFont="1" applyFill="1" applyBorder="1" applyAlignment="1"/>
    <xf numFmtId="0" fontId="0" fillId="18" borderId="0" xfId="0" applyFont="1" applyFill="1" applyAlignment="1">
      <alignment vertical="top"/>
    </xf>
    <xf numFmtId="0" fontId="0" fillId="2" borderId="0" xfId="0" applyFont="1" applyFill="1" applyAlignment="1">
      <alignment vertical="top"/>
    </xf>
    <xf numFmtId="0" fontId="0" fillId="0" borderId="0" xfId="0" applyFont="1" applyAlignment="1">
      <alignment vertical="top"/>
    </xf>
    <xf numFmtId="0" fontId="0" fillId="11" borderId="0" xfId="0" applyFont="1" applyFill="1" applyAlignment="1">
      <alignment vertical="top"/>
    </xf>
    <xf numFmtId="0" fontId="3" fillId="21" borderId="0" xfId="0" applyFont="1" applyFill="1" applyAlignment="1"/>
    <xf numFmtId="0" fontId="0" fillId="21" borderId="0" xfId="0" applyFill="1" applyAlignment="1"/>
    <xf numFmtId="0" fontId="0" fillId="21" borderId="0" xfId="0" applyFill="1" applyAlignment="1">
      <alignment horizontal="left"/>
    </xf>
    <xf numFmtId="49" fontId="3" fillId="21" borderId="0" xfId="0" applyNumberFormat="1" applyFont="1" applyFill="1" applyAlignment="1"/>
    <xf numFmtId="0" fontId="1" fillId="0" borderId="0" xfId="0" applyFont="1" applyFill="1" applyAlignment="1"/>
    <xf numFmtId="49" fontId="1" fillId="0" borderId="0" xfId="0" applyNumberFormat="1" applyFont="1" applyFill="1" applyAlignment="1"/>
    <xf numFmtId="0" fontId="1" fillId="0" borderId="0" xfId="0" applyFont="1" applyFill="1" applyAlignment="1">
      <alignment horizontal="left"/>
    </xf>
    <xf numFmtId="49" fontId="22" fillId="0" borderId="14" xfId="0" applyNumberFormat="1" applyFont="1" applyFill="1" applyBorder="1" applyAlignment="1"/>
    <xf numFmtId="0" fontId="23" fillId="0" borderId="0" xfId="0" applyFont="1" applyFill="1" applyAlignment="1"/>
    <xf numFmtId="0" fontId="0" fillId="12" borderId="0" xfId="0" applyFont="1" applyFill="1" applyAlignment="1"/>
    <xf numFmtId="49" fontId="0" fillId="12" borderId="0" xfId="0" applyNumberFormat="1" applyFont="1" applyFill="1" applyAlignment="1"/>
    <xf numFmtId="0" fontId="0" fillId="12" borderId="0" xfId="0" applyFont="1" applyFill="1" applyAlignment="1">
      <alignment horizontal="left"/>
    </xf>
    <xf numFmtId="0" fontId="1" fillId="3" borderId="0" xfId="0" applyFont="1" applyFill="1" applyAlignment="1">
      <alignment horizontal="left"/>
    </xf>
    <xf numFmtId="0" fontId="0" fillId="4" borderId="0" xfId="0" applyFill="1" applyAlignment="1">
      <alignment horizontal="left"/>
    </xf>
    <xf numFmtId="0" fontId="1" fillId="13" borderId="0" xfId="0" applyFont="1" applyFill="1" applyAlignment="1"/>
    <xf numFmtId="0" fontId="1" fillId="14" borderId="0" xfId="0" applyFont="1" applyFill="1" applyAlignment="1"/>
    <xf numFmtId="0" fontId="0" fillId="23" borderId="0" xfId="0" applyFill="1" applyAlignment="1"/>
    <xf numFmtId="0" fontId="1" fillId="24" borderId="0" xfId="0" applyFont="1" applyFill="1" applyAlignment="1"/>
    <xf numFmtId="0" fontId="1" fillId="12" borderId="0" xfId="0" applyFont="1" applyFill="1" applyAlignment="1"/>
    <xf numFmtId="0" fontId="7" fillId="13" borderId="0" xfId="0" applyFont="1" applyFill="1"/>
    <xf numFmtId="0" fontId="7" fillId="14" borderId="0" xfId="0" applyFont="1" applyFill="1"/>
    <xf numFmtId="0" fontId="7" fillId="14" borderId="0" xfId="0" applyFont="1" applyFill="1" applyAlignment="1">
      <alignment horizontal="left"/>
    </xf>
    <xf numFmtId="0" fontId="7" fillId="13" borderId="0" xfId="0" applyFont="1" applyFill="1" applyAlignment="1">
      <alignment horizontal="left"/>
    </xf>
    <xf numFmtId="0" fontId="22" fillId="25" borderId="0" xfId="0" applyFont="1" applyFill="1"/>
    <xf numFmtId="0" fontId="7" fillId="13" borderId="1" xfId="0" applyFont="1" applyFill="1" applyBorder="1"/>
    <xf numFmtId="0" fontId="7" fillId="13" borderId="17" xfId="0" applyFont="1" applyFill="1" applyBorder="1"/>
    <xf numFmtId="0" fontId="2" fillId="0" borderId="17" xfId="0" applyFont="1" applyBorder="1" applyAlignment="1"/>
    <xf numFmtId="0" fontId="3" fillId="0" borderId="17" xfId="0" applyFont="1" applyBorder="1" applyAlignment="1"/>
    <xf numFmtId="49" fontId="2" fillId="0" borderId="17" xfId="0" applyNumberFormat="1" applyFont="1" applyFill="1" applyBorder="1" applyAlignment="1"/>
    <xf numFmtId="49" fontId="3" fillId="0" borderId="17" xfId="0" applyNumberFormat="1" applyFont="1" applyFill="1" applyBorder="1" applyAlignment="1"/>
    <xf numFmtId="49" fontId="0" fillId="0" borderId="17" xfId="0" applyNumberFormat="1" applyFont="1" applyFill="1" applyBorder="1" applyAlignment="1"/>
    <xf numFmtId="49" fontId="3" fillId="0" borderId="17" xfId="0" applyNumberFormat="1" applyFont="1" applyFill="1" applyBorder="1" applyAlignment="1">
      <alignment horizontal="left"/>
    </xf>
    <xf numFmtId="49" fontId="3" fillId="0" borderId="17" xfId="1" applyNumberFormat="1" applyFont="1" applyFill="1" applyBorder="1" applyAlignment="1"/>
    <xf numFmtId="0" fontId="0" fillId="0" borderId="17" xfId="0" applyBorder="1" applyAlignment="1"/>
    <xf numFmtId="0" fontId="7" fillId="14" borderId="17" xfId="0" applyFont="1" applyFill="1" applyBorder="1"/>
    <xf numFmtId="49" fontId="2" fillId="10" borderId="17" xfId="0" applyNumberFormat="1" applyFont="1" applyFill="1" applyBorder="1" applyAlignment="1"/>
    <xf numFmtId="0" fontId="0" fillId="0" borderId="17" xfId="0" applyNumberFormat="1" applyFill="1" applyBorder="1" applyAlignment="1">
      <alignment horizontal="left"/>
    </xf>
  </cellXfs>
  <cellStyles count="21">
    <cellStyle name="2x indented GHG Textfiels" xfId="10" xr:uid="{00000000-0005-0000-0000-000000000000}"/>
    <cellStyle name="5x indented GHG Textfiels" xfId="11" xr:uid="{00000000-0005-0000-0000-000001000000}"/>
    <cellStyle name="AggCels" xfId="12" xr:uid="{00000000-0005-0000-0000-000002000000}"/>
    <cellStyle name="AggGreen_bld" xfId="15"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7" xr:uid="{00000000-0005-0000-0000-000007000000}"/>
    <cellStyle name="Empty_B_border" xfId="16"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8" xr:uid="{00000000-0005-0000-0000-00000E000000}"/>
    <cellStyle name="Normal GHG Textfiels Bold" xfId="9" xr:uid="{00000000-0005-0000-0000-00000F000000}"/>
    <cellStyle name="Normal GHG-Shade" xfId="14" xr:uid="{00000000-0005-0000-0000-000010000000}"/>
    <cellStyle name="Percent" xfId="1" builtinId="5"/>
    <cellStyle name="Percent 2" xfId="19" xr:uid="{08DF6EA4-C116-4DA3-B1D9-A8A9CF0841F5}"/>
    <cellStyle name="Percent 2 2" xfId="20" xr:uid="{586181FF-7911-4302-8E8C-65FEF657F300}"/>
    <cellStyle name="Обычный_CRF2002 (1)" xfId="13" xr:uid="{00000000-0005-0000-0000-000012000000}"/>
  </cellStyles>
  <dxfs count="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37</xdr:row>
      <xdr:rowOff>1681</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128867</xdr:rowOff>
    </xdr:from>
    <xdr:to>
      <xdr:col>2</xdr:col>
      <xdr:colOff>518373</xdr:colOff>
      <xdr:row>81</xdr:row>
      <xdr:rowOff>33082</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0539132"/>
          <a:ext cx="7124241" cy="40279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energypolicy.solutions/" TargetMode="Externa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cpuc.ca.gov/uploadedFiles/CPUCWebsite/Content/UtilitiesIndustries/Energy/EnergyPrograms/ElectPowerProcurementGeneration/irp/2018/2019%20IRP%20Proposed%20Reference%20System%20Plan_20191106.pdf" TargetMode="External"/><Relationship Id="rId3" Type="http://schemas.openxmlformats.org/officeDocument/2006/relationships/hyperlink" Target="https://ww3.arb.ca.gov/cc/scopingplan/2030sp_appd_pathways_final.pdf" TargetMode="External"/><Relationship Id="rId7" Type="http://schemas.openxmlformats.org/officeDocument/2006/relationships/hyperlink" Target="http://www.cpuc.ca.gov/uploadedFiles/CPUCWebsite/Content/UtilitiesIndustries/Energy/EnergyPrograms/ElectPowerProcurementGeneration/DemandModeling/IRP_RSP_2017IEPR_SERVM_results_20180913.pdf" TargetMode="External"/><Relationship Id="rId12" Type="http://schemas.openxmlformats.org/officeDocument/2006/relationships/comments" Target="../comments1.xml"/><Relationship Id="rId2" Type="http://schemas.openxmlformats.org/officeDocument/2006/relationships/hyperlink" Target="https://www.arb.ca.gov/msprog/acc/mtr/acc_mtr_finalreport_full.pdf" TargetMode="External"/><Relationship Id="rId1" Type="http://schemas.openxmlformats.org/officeDocument/2006/relationships/printerSettings" Target="../printerSettings/printerSettings3.bin"/><Relationship Id="rId6" Type="http://schemas.openxmlformats.org/officeDocument/2006/relationships/hyperlink" Target="https://www.cpuc.ca.gov/irp/" TargetMode="External"/><Relationship Id="rId11" Type="http://schemas.openxmlformats.org/officeDocument/2006/relationships/vmlDrawing" Target="../drawings/vmlDrawing1.vml"/><Relationship Id="rId5" Type="http://schemas.openxmlformats.org/officeDocument/2006/relationships/hyperlink" Target="https://ww2.arb.ca.gov/resources/documents/2017-midterm-review-report" TargetMode="External"/><Relationship Id="rId10" Type="http://schemas.openxmlformats.org/officeDocument/2006/relationships/printerSettings" Target="../printerSettings/printerSettings4.bin"/><Relationship Id="rId4" Type="http://schemas.openxmlformats.org/officeDocument/2006/relationships/hyperlink" Target="https://www.glasspoint.com/media/2015/02/ICF_Impact-of-Solar-Powered-Oil-Production-on-Californias-Economy_January-2015.pdf" TargetMode="External"/><Relationship Id="rId9" Type="http://schemas.openxmlformats.org/officeDocument/2006/relationships/hyperlink" Target="https://ww3.arb.ca.gov/regact/2019/act2019/30dayatta.pdf"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workbookViewId="0"/>
    <sheetView workbookViewId="1"/>
  </sheetViews>
  <sheetFormatPr defaultColWidth="8.85546875" defaultRowHeight="15" x14ac:dyDescent="0.25"/>
  <cols>
    <col min="1" max="16384" width="8.85546875" style="6"/>
  </cols>
  <sheetData>
    <row r="1" spans="1:1" x14ac:dyDescent="0.25">
      <c r="A1" s="8" t="s">
        <v>115</v>
      </c>
    </row>
    <row r="3" spans="1:1" x14ac:dyDescent="0.25">
      <c r="A3" s="6" t="s">
        <v>116</v>
      </c>
    </row>
    <row r="4" spans="1:1" x14ac:dyDescent="0.25">
      <c r="A4" s="6" t="s">
        <v>170</v>
      </c>
    </row>
    <row r="5" spans="1:1" x14ac:dyDescent="0.25">
      <c r="A5" s="6" t="s">
        <v>121</v>
      </c>
    </row>
    <row r="6" spans="1:1" x14ac:dyDescent="0.25">
      <c r="A6" s="6" t="s">
        <v>117</v>
      </c>
    </row>
    <row r="8" spans="1:1" x14ac:dyDescent="0.25">
      <c r="A8" s="6" t="s">
        <v>118</v>
      </c>
    </row>
    <row r="9" spans="1:1" x14ac:dyDescent="0.25">
      <c r="A9" s="6" t="s">
        <v>119</v>
      </c>
    </row>
    <row r="10" spans="1:1" x14ac:dyDescent="0.25">
      <c r="A10" s="14" t="s">
        <v>120</v>
      </c>
    </row>
    <row r="11" spans="1:1" x14ac:dyDescent="0.25">
      <c r="A11" s="14"/>
    </row>
    <row r="12" spans="1:1" x14ac:dyDescent="0.25">
      <c r="A12" s="6" t="s">
        <v>122</v>
      </c>
    </row>
    <row r="13" spans="1:1" x14ac:dyDescent="0.25">
      <c r="A13" s="6" t="s">
        <v>123</v>
      </c>
    </row>
    <row r="14" spans="1:1" x14ac:dyDescent="0.25">
      <c r="A14" s="6" t="s">
        <v>124</v>
      </c>
    </row>
    <row r="23" spans="1:1" x14ac:dyDescent="0.25">
      <c r="A23" s="6" t="s">
        <v>463</v>
      </c>
    </row>
    <row r="24" spans="1:1" x14ac:dyDescent="0.25">
      <c r="A24" s="6">
        <f>MAX(PolicyLevers!H:H)</f>
        <v>213</v>
      </c>
    </row>
  </sheetData>
  <customSheetViews>
    <customSheetView guid="{EACAC692-6FA5-4207-B9A8-44B823BD87B2}" showPageBreaks="1">
      <selection activeCell="A16" sqref="A16"/>
      <pageMargins left="0.7" right="0.7" top="0.75" bottom="0.75" header="0.3" footer="0.3"/>
      <pageSetup orientation="portrait" horizontalDpi="1200" verticalDpi="1200" r:id="rId1"/>
    </customSheetView>
  </customSheetViews>
  <hyperlinks>
    <hyperlink ref="A10" r:id="rId2" xr:uid="{00000000-0004-0000-0000-000000000000}"/>
  </hyperlinks>
  <pageMargins left="0.7" right="0.7" top="0.75" bottom="0.75" header="0.3" footer="0.3"/>
  <pageSetup orientation="portrait" horizontalDpi="1200" verticalDpi="1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F5E27-FE3A-486B-9C43-75E074A6D26A}">
  <sheetPr>
    <tabColor theme="8" tint="-0.249977111117893"/>
  </sheetPr>
  <dimension ref="A1:E106"/>
  <sheetViews>
    <sheetView workbookViewId="0">
      <selection activeCell="B17" sqref="B17"/>
    </sheetView>
    <sheetView workbookViewId="1"/>
  </sheetViews>
  <sheetFormatPr defaultRowHeight="15" x14ac:dyDescent="0.25"/>
  <cols>
    <col min="1" max="1" width="20.140625" style="6" customWidth="1"/>
    <col min="2" max="2" width="43.7109375" style="6" customWidth="1"/>
    <col min="3" max="3" width="44.7109375" style="6" customWidth="1"/>
    <col min="4" max="4" width="14" style="6" customWidth="1"/>
    <col min="5" max="5" width="105.5703125" style="6" customWidth="1"/>
    <col min="6" max="16384" width="9.140625" style="6"/>
  </cols>
  <sheetData>
    <row r="1" spans="1:5" x14ac:dyDescent="0.25">
      <c r="A1" s="8" t="s">
        <v>1203</v>
      </c>
    </row>
    <row r="2" spans="1:5" x14ac:dyDescent="0.25">
      <c r="A2" s="108" t="s">
        <v>1204</v>
      </c>
    </row>
    <row r="3" spans="1:5" x14ac:dyDescent="0.25">
      <c r="A3" s="109" t="s">
        <v>3</v>
      </c>
      <c r="B3" s="109" t="s">
        <v>0</v>
      </c>
      <c r="C3" s="109" t="s">
        <v>1</v>
      </c>
      <c r="D3" s="109" t="s">
        <v>1205</v>
      </c>
      <c r="E3" s="109" t="s">
        <v>1206</v>
      </c>
    </row>
    <row r="4" spans="1:5" x14ac:dyDescent="0.25">
      <c r="A4" s="6" t="s">
        <v>4</v>
      </c>
      <c r="B4" s="6" t="s">
        <v>1085</v>
      </c>
      <c r="C4" s="6" t="s">
        <v>1086</v>
      </c>
      <c r="D4" s="110" t="s">
        <v>1207</v>
      </c>
      <c r="E4" s="111" t="s">
        <v>1275</v>
      </c>
    </row>
    <row r="5" spans="1:5" x14ac:dyDescent="0.25">
      <c r="A5" s="6" t="s">
        <v>4</v>
      </c>
      <c r="B5" s="6" t="s">
        <v>473</v>
      </c>
      <c r="C5" s="6" t="s">
        <v>474</v>
      </c>
      <c r="D5" s="110" t="s">
        <v>1207</v>
      </c>
      <c r="E5" s="111" t="s">
        <v>1276</v>
      </c>
    </row>
    <row r="6" spans="1:5" x14ac:dyDescent="0.25">
      <c r="A6" s="6" t="s">
        <v>4</v>
      </c>
      <c r="B6" s="6" t="s">
        <v>478</v>
      </c>
      <c r="C6" s="6" t="s">
        <v>479</v>
      </c>
      <c r="D6" s="110" t="s">
        <v>1207</v>
      </c>
      <c r="E6" s="112" t="s">
        <v>1277</v>
      </c>
    </row>
    <row r="7" spans="1:5" x14ac:dyDescent="0.25">
      <c r="A7" s="6" t="s">
        <v>4</v>
      </c>
      <c r="B7" s="6" t="s">
        <v>472</v>
      </c>
      <c r="C7" s="6" t="s">
        <v>467</v>
      </c>
      <c r="D7" s="110" t="s">
        <v>1207</v>
      </c>
      <c r="E7" s="111" t="s">
        <v>1278</v>
      </c>
    </row>
    <row r="8" spans="1:5" x14ac:dyDescent="0.25">
      <c r="A8" s="6" t="s">
        <v>4</v>
      </c>
      <c r="B8" s="6" t="s">
        <v>10</v>
      </c>
      <c r="C8" s="6" t="s">
        <v>125</v>
      </c>
      <c r="D8" s="110" t="s">
        <v>1207</v>
      </c>
      <c r="E8" s="111" t="s">
        <v>1279</v>
      </c>
    </row>
    <row r="9" spans="1:5" x14ac:dyDescent="0.25">
      <c r="A9" s="6" t="s">
        <v>4</v>
      </c>
      <c r="B9" s="6" t="s">
        <v>1102</v>
      </c>
      <c r="C9" s="6" t="s">
        <v>333</v>
      </c>
      <c r="D9" s="110" t="s">
        <v>1207</v>
      </c>
      <c r="E9" s="111" t="s">
        <v>1304</v>
      </c>
    </row>
    <row r="10" spans="1:5" x14ac:dyDescent="0.25">
      <c r="A10" s="6" t="s">
        <v>4</v>
      </c>
      <c r="B10" s="6" t="s">
        <v>485</v>
      </c>
      <c r="C10" s="6" t="s">
        <v>486</v>
      </c>
      <c r="D10" s="110" t="s">
        <v>1207</v>
      </c>
      <c r="E10" s="111" t="s">
        <v>1240</v>
      </c>
    </row>
    <row r="11" spans="1:5" x14ac:dyDescent="0.25">
      <c r="A11" s="6" t="s">
        <v>4</v>
      </c>
      <c r="B11" s="6" t="s">
        <v>11</v>
      </c>
      <c r="C11" s="6" t="s">
        <v>334</v>
      </c>
      <c r="D11" s="110" t="s">
        <v>1207</v>
      </c>
      <c r="E11" s="111" t="s">
        <v>1241</v>
      </c>
    </row>
    <row r="12" spans="1:5" x14ac:dyDescent="0.25">
      <c r="A12" s="6" t="s">
        <v>80</v>
      </c>
      <c r="B12" s="6" t="s">
        <v>14</v>
      </c>
      <c r="C12" s="6" t="s">
        <v>335</v>
      </c>
      <c r="D12" s="110" t="s">
        <v>1207</v>
      </c>
      <c r="E12" s="111" t="s">
        <v>1242</v>
      </c>
    </row>
    <row r="13" spans="1:5" x14ac:dyDescent="0.25">
      <c r="A13" s="6" t="s">
        <v>80</v>
      </c>
      <c r="B13" s="6" t="s">
        <v>113</v>
      </c>
      <c r="C13" s="6" t="s">
        <v>336</v>
      </c>
      <c r="D13" s="110" t="s">
        <v>1207</v>
      </c>
      <c r="E13" s="111"/>
    </row>
    <row r="14" spans="1:5" x14ac:dyDescent="0.25">
      <c r="A14" s="6" t="s">
        <v>80</v>
      </c>
      <c r="B14" s="6" t="s">
        <v>13</v>
      </c>
      <c r="C14" s="6" t="s">
        <v>6</v>
      </c>
      <c r="D14" s="110" t="s">
        <v>1207</v>
      </c>
      <c r="E14" s="111" t="s">
        <v>1243</v>
      </c>
    </row>
    <row r="15" spans="1:5" x14ac:dyDescent="0.25">
      <c r="A15" s="6" t="s">
        <v>80</v>
      </c>
      <c r="B15" s="6" t="s">
        <v>288</v>
      </c>
      <c r="C15" s="6" t="s">
        <v>338</v>
      </c>
      <c r="D15" s="110" t="s">
        <v>1207</v>
      </c>
      <c r="E15" s="111" t="s">
        <v>1244</v>
      </c>
    </row>
    <row r="16" spans="1:5" x14ac:dyDescent="0.25">
      <c r="A16" s="6" t="s">
        <v>80</v>
      </c>
      <c r="B16" s="6" t="s">
        <v>292</v>
      </c>
      <c r="C16" s="6" t="s">
        <v>295</v>
      </c>
      <c r="D16" s="110" t="s">
        <v>1207</v>
      </c>
      <c r="E16" s="111" t="s">
        <v>1208</v>
      </c>
    </row>
    <row r="17" spans="1:5" x14ac:dyDescent="0.25">
      <c r="A17" s="6" t="s">
        <v>80</v>
      </c>
      <c r="B17" s="6" t="s">
        <v>1081</v>
      </c>
      <c r="C17" s="6" t="s">
        <v>140</v>
      </c>
      <c r="D17" s="110" t="s">
        <v>1207</v>
      </c>
      <c r="E17" s="111" t="s">
        <v>1245</v>
      </c>
    </row>
    <row r="18" spans="1:5" x14ac:dyDescent="0.25">
      <c r="A18" s="6" t="s">
        <v>80</v>
      </c>
      <c r="B18" s="6" t="s">
        <v>15</v>
      </c>
      <c r="C18" s="6" t="s">
        <v>199</v>
      </c>
      <c r="D18" s="110" t="s">
        <v>1207</v>
      </c>
      <c r="E18" s="111" t="s">
        <v>1280</v>
      </c>
    </row>
    <row r="19" spans="1:5" x14ac:dyDescent="0.25">
      <c r="A19" s="6" t="s">
        <v>80</v>
      </c>
      <c r="B19" s="6" t="s">
        <v>12</v>
      </c>
      <c r="C19" s="6" t="s">
        <v>5</v>
      </c>
      <c r="D19" s="110" t="s">
        <v>1207</v>
      </c>
      <c r="E19" s="111" t="s">
        <v>1246</v>
      </c>
    </row>
    <row r="20" spans="1:5" x14ac:dyDescent="0.25">
      <c r="A20" s="6" t="s">
        <v>7</v>
      </c>
      <c r="B20" s="6" t="s">
        <v>376</v>
      </c>
      <c r="C20" s="6" t="s">
        <v>377</v>
      </c>
      <c r="D20" s="110" t="s">
        <v>1207</v>
      </c>
      <c r="E20" s="111" t="s">
        <v>1281</v>
      </c>
    </row>
    <row r="21" spans="1:5" x14ac:dyDescent="0.25">
      <c r="A21" s="6" t="s">
        <v>7</v>
      </c>
      <c r="B21" s="6" t="s">
        <v>297</v>
      </c>
      <c r="C21" s="6" t="s">
        <v>300</v>
      </c>
      <c r="D21" s="110" t="s">
        <v>1207</v>
      </c>
      <c r="E21" s="111" t="s">
        <v>1247</v>
      </c>
    </row>
    <row r="22" spans="1:5" x14ac:dyDescent="0.25">
      <c r="A22" s="6" t="s">
        <v>7</v>
      </c>
      <c r="B22" s="6" t="s">
        <v>298</v>
      </c>
      <c r="C22" s="6" t="s">
        <v>299</v>
      </c>
      <c r="D22" s="110" t="s">
        <v>1207</v>
      </c>
      <c r="E22" s="111" t="s">
        <v>1248</v>
      </c>
    </row>
    <row r="23" spans="1:5" x14ac:dyDescent="0.25">
      <c r="A23" s="6" t="s">
        <v>7</v>
      </c>
      <c r="B23" s="6" t="s">
        <v>340</v>
      </c>
      <c r="C23" s="6" t="s">
        <v>339</v>
      </c>
      <c r="D23" s="110" t="s">
        <v>1207</v>
      </c>
      <c r="E23" s="111"/>
    </row>
    <row r="24" spans="1:5" x14ac:dyDescent="0.25">
      <c r="A24" s="6" t="s">
        <v>7</v>
      </c>
      <c r="B24" s="6" t="s">
        <v>16</v>
      </c>
      <c r="C24" s="6" t="s">
        <v>29</v>
      </c>
      <c r="D24" s="110" t="s">
        <v>1207</v>
      </c>
      <c r="E24" s="111" t="s">
        <v>1249</v>
      </c>
    </row>
    <row r="25" spans="1:5" x14ac:dyDescent="0.25">
      <c r="A25" s="6" t="s">
        <v>7</v>
      </c>
      <c r="B25" s="6" t="s">
        <v>142</v>
      </c>
      <c r="C25" s="6" t="s">
        <v>141</v>
      </c>
      <c r="D25" s="110" t="s">
        <v>1207</v>
      </c>
      <c r="E25" s="111" t="s">
        <v>1282</v>
      </c>
    </row>
    <row r="26" spans="1:5" x14ac:dyDescent="0.25">
      <c r="A26" s="6" t="s">
        <v>7</v>
      </c>
      <c r="B26" s="6" t="s">
        <v>18</v>
      </c>
      <c r="C26" s="6" t="s">
        <v>350</v>
      </c>
      <c r="D26" s="110" t="s">
        <v>1207</v>
      </c>
      <c r="E26" s="111" t="s">
        <v>1250</v>
      </c>
    </row>
    <row r="27" spans="1:5" x14ac:dyDescent="0.25">
      <c r="A27" s="6" t="s">
        <v>7</v>
      </c>
      <c r="B27" s="6" t="s">
        <v>146</v>
      </c>
      <c r="C27" s="6" t="s">
        <v>309</v>
      </c>
      <c r="D27" s="110" t="s">
        <v>1207</v>
      </c>
      <c r="E27" s="111" t="s">
        <v>1251</v>
      </c>
    </row>
    <row r="28" spans="1:5" x14ac:dyDescent="0.25">
      <c r="A28" s="6" t="s">
        <v>7</v>
      </c>
      <c r="B28" s="6" t="s">
        <v>1113</v>
      </c>
      <c r="C28" s="6" t="s">
        <v>143</v>
      </c>
      <c r="D28" s="110" t="s">
        <v>1207</v>
      </c>
      <c r="E28" s="111" t="s">
        <v>1252</v>
      </c>
    </row>
    <row r="29" spans="1:5" x14ac:dyDescent="0.25">
      <c r="A29" s="6" t="s">
        <v>7</v>
      </c>
      <c r="B29" s="6" t="s">
        <v>417</v>
      </c>
      <c r="C29" s="6" t="s">
        <v>418</v>
      </c>
      <c r="D29" s="110" t="s">
        <v>1207</v>
      </c>
      <c r="E29" s="111"/>
    </row>
    <row r="30" spans="1:5" x14ac:dyDescent="0.25">
      <c r="A30" s="6" t="s">
        <v>7</v>
      </c>
      <c r="B30" s="6" t="s">
        <v>554</v>
      </c>
      <c r="C30" s="6" t="s">
        <v>553</v>
      </c>
      <c r="D30" s="110" t="s">
        <v>1207</v>
      </c>
      <c r="E30" s="111" t="s">
        <v>1253</v>
      </c>
    </row>
    <row r="31" spans="1:5" x14ac:dyDescent="0.25">
      <c r="A31" s="6" t="s">
        <v>7</v>
      </c>
      <c r="B31" s="6" t="s">
        <v>281</v>
      </c>
      <c r="C31" s="6" t="s">
        <v>282</v>
      </c>
      <c r="D31" s="110" t="s">
        <v>1207</v>
      </c>
      <c r="E31" s="111" t="s">
        <v>1303</v>
      </c>
    </row>
    <row r="32" spans="1:5" x14ac:dyDescent="0.25">
      <c r="A32" s="6" t="s">
        <v>7</v>
      </c>
      <c r="B32" s="6" t="s">
        <v>645</v>
      </c>
      <c r="C32" s="6" t="s">
        <v>646</v>
      </c>
      <c r="D32" s="110" t="s">
        <v>1207</v>
      </c>
      <c r="E32" s="111" t="s">
        <v>1283</v>
      </c>
    </row>
    <row r="33" spans="1:5" x14ac:dyDescent="0.25">
      <c r="A33" s="6" t="s">
        <v>7</v>
      </c>
      <c r="B33" s="6" t="s">
        <v>278</v>
      </c>
      <c r="C33" s="6" t="s">
        <v>310</v>
      </c>
      <c r="D33" s="110" t="s">
        <v>1207</v>
      </c>
      <c r="E33" s="111" t="s">
        <v>1254</v>
      </c>
    </row>
    <row r="34" spans="1:5" x14ac:dyDescent="0.25">
      <c r="A34" s="6" t="s">
        <v>7</v>
      </c>
      <c r="B34" s="6" t="s">
        <v>1157</v>
      </c>
      <c r="C34" s="6" t="s">
        <v>337</v>
      </c>
      <c r="D34" s="110" t="s">
        <v>1207</v>
      </c>
      <c r="E34" s="111" t="s">
        <v>1255</v>
      </c>
    </row>
    <row r="35" spans="1:5" x14ac:dyDescent="0.25">
      <c r="A35" s="6" t="s">
        <v>7</v>
      </c>
      <c r="B35" s="6" t="s">
        <v>17</v>
      </c>
      <c r="C35" s="6" t="s">
        <v>145</v>
      </c>
      <c r="D35" s="110" t="s">
        <v>1207</v>
      </c>
      <c r="E35" s="111" t="s">
        <v>1302</v>
      </c>
    </row>
    <row r="36" spans="1:5" x14ac:dyDescent="0.25">
      <c r="A36" s="6" t="s">
        <v>8</v>
      </c>
      <c r="B36" s="6" t="s">
        <v>20</v>
      </c>
      <c r="C36" s="6" t="s">
        <v>311</v>
      </c>
      <c r="D36" s="110" t="s">
        <v>1207</v>
      </c>
      <c r="E36" s="111" t="s">
        <v>1256</v>
      </c>
    </row>
    <row r="37" spans="1:5" x14ac:dyDescent="0.25">
      <c r="A37" s="6" t="s">
        <v>8</v>
      </c>
      <c r="B37" s="6" t="s">
        <v>23</v>
      </c>
      <c r="C37" s="6" t="s">
        <v>312</v>
      </c>
      <c r="D37" s="110" t="s">
        <v>1207</v>
      </c>
      <c r="E37" s="111" t="s">
        <v>1257</v>
      </c>
    </row>
    <row r="38" spans="1:5" x14ac:dyDescent="0.25">
      <c r="A38" s="6" t="s">
        <v>8</v>
      </c>
      <c r="B38" s="6" t="s">
        <v>22</v>
      </c>
      <c r="C38" s="6" t="s">
        <v>67</v>
      </c>
      <c r="D38" s="110" t="s">
        <v>1207</v>
      </c>
      <c r="E38" s="111" t="s">
        <v>1258</v>
      </c>
    </row>
    <row r="39" spans="1:5" x14ac:dyDescent="0.25">
      <c r="A39" s="6" t="s">
        <v>8</v>
      </c>
      <c r="B39" s="6" t="s">
        <v>114</v>
      </c>
      <c r="C39" s="6" t="s">
        <v>313</v>
      </c>
      <c r="D39" s="110" t="s">
        <v>1207</v>
      </c>
      <c r="E39" s="111" t="s">
        <v>1209</v>
      </c>
    </row>
    <row r="40" spans="1:5" x14ac:dyDescent="0.25">
      <c r="A40" s="6" t="s">
        <v>8</v>
      </c>
      <c r="C40" s="93" t="s">
        <v>314</v>
      </c>
      <c r="D40" s="110" t="s">
        <v>1207</v>
      </c>
      <c r="E40" s="111"/>
    </row>
    <row r="41" spans="1:5" x14ac:dyDescent="0.25">
      <c r="A41" s="6" t="s">
        <v>8</v>
      </c>
      <c r="B41" s="6" t="s">
        <v>453</v>
      </c>
      <c r="C41" s="6" t="s">
        <v>454</v>
      </c>
      <c r="D41" s="110" t="s">
        <v>1207</v>
      </c>
      <c r="E41" s="111" t="s">
        <v>1259</v>
      </c>
    </row>
    <row r="42" spans="1:5" x14ac:dyDescent="0.25">
      <c r="A42" s="6" t="s">
        <v>8</v>
      </c>
      <c r="B42" s="6" t="s">
        <v>1140</v>
      </c>
      <c r="C42" s="6" t="s">
        <v>351</v>
      </c>
      <c r="D42" s="110" t="s">
        <v>1207</v>
      </c>
      <c r="E42" s="113" t="s">
        <v>1260</v>
      </c>
    </row>
    <row r="43" spans="1:5" x14ac:dyDescent="0.25">
      <c r="A43" s="6" t="s">
        <v>8</v>
      </c>
      <c r="B43" s="6" t="s">
        <v>21</v>
      </c>
      <c r="C43" s="6" t="s">
        <v>315</v>
      </c>
      <c r="D43" s="110" t="s">
        <v>1207</v>
      </c>
      <c r="E43" s="111" t="s">
        <v>1261</v>
      </c>
    </row>
    <row r="44" spans="1:5" x14ac:dyDescent="0.25">
      <c r="A44" s="6" t="s">
        <v>8</v>
      </c>
      <c r="B44" s="6" t="s">
        <v>1084</v>
      </c>
      <c r="C44" s="6" t="s">
        <v>316</v>
      </c>
      <c r="D44" s="110" t="s">
        <v>1207</v>
      </c>
      <c r="E44" s="111" t="s">
        <v>1262</v>
      </c>
    </row>
    <row r="45" spans="1:5" x14ac:dyDescent="0.25">
      <c r="A45" s="6" t="s">
        <v>8</v>
      </c>
      <c r="B45" s="6" t="s">
        <v>399</v>
      </c>
      <c r="C45" s="6" t="s">
        <v>550</v>
      </c>
      <c r="D45" s="110" t="s">
        <v>1207</v>
      </c>
      <c r="E45" s="111" t="s">
        <v>1263</v>
      </c>
    </row>
    <row r="46" spans="1:5" x14ac:dyDescent="0.25">
      <c r="A46" s="6" t="s">
        <v>8</v>
      </c>
      <c r="B46" s="6" t="s">
        <v>19</v>
      </c>
      <c r="C46" s="6" t="s">
        <v>317</v>
      </c>
      <c r="D46" s="110" t="s">
        <v>1207</v>
      </c>
      <c r="E46" s="111" t="s">
        <v>1264</v>
      </c>
    </row>
    <row r="47" spans="1:5" x14ac:dyDescent="0.25">
      <c r="A47" s="6" t="s">
        <v>164</v>
      </c>
      <c r="B47" s="6" t="s">
        <v>1057</v>
      </c>
      <c r="C47" s="6" t="s">
        <v>429</v>
      </c>
      <c r="D47" s="110" t="s">
        <v>1207</v>
      </c>
      <c r="E47" s="111" t="s">
        <v>1265</v>
      </c>
    </row>
    <row r="48" spans="1:5" x14ac:dyDescent="0.25">
      <c r="A48" s="6" t="s">
        <v>164</v>
      </c>
      <c r="B48" s="6" t="s">
        <v>1056</v>
      </c>
      <c r="C48" s="6" t="s">
        <v>437</v>
      </c>
      <c r="D48" s="110" t="s">
        <v>1207</v>
      </c>
      <c r="E48" s="111" t="s">
        <v>1266</v>
      </c>
    </row>
    <row r="49" spans="1:5" x14ac:dyDescent="0.25">
      <c r="A49" s="6" t="s">
        <v>164</v>
      </c>
      <c r="B49" s="6" t="s">
        <v>433</v>
      </c>
      <c r="C49" s="6" t="s">
        <v>434</v>
      </c>
      <c r="D49" s="110" t="s">
        <v>1207</v>
      </c>
      <c r="E49" s="111"/>
    </row>
    <row r="50" spans="1:5" x14ac:dyDescent="0.25">
      <c r="A50" s="6" t="s">
        <v>164</v>
      </c>
      <c r="B50" s="6" t="s">
        <v>1056</v>
      </c>
      <c r="C50" s="6" t="s">
        <v>430</v>
      </c>
      <c r="D50" s="110" t="s">
        <v>1207</v>
      </c>
      <c r="E50" s="111" t="s">
        <v>1210</v>
      </c>
    </row>
    <row r="51" spans="1:5" x14ac:dyDescent="0.25">
      <c r="A51" s="6" t="s">
        <v>164</v>
      </c>
      <c r="B51" s="6" t="s">
        <v>165</v>
      </c>
      <c r="C51" s="6" t="s">
        <v>318</v>
      </c>
      <c r="D51" s="110" t="s">
        <v>1207</v>
      </c>
      <c r="E51" s="111" t="s">
        <v>1267</v>
      </c>
    </row>
    <row r="52" spans="1:5" x14ac:dyDescent="0.25">
      <c r="A52" s="6" t="s">
        <v>164</v>
      </c>
      <c r="B52" s="6" t="s">
        <v>168</v>
      </c>
      <c r="C52" s="6" t="s">
        <v>431</v>
      </c>
      <c r="D52" s="110" t="s">
        <v>1207</v>
      </c>
      <c r="E52" s="111" t="s">
        <v>1268</v>
      </c>
    </row>
    <row r="53" spans="1:5" x14ac:dyDescent="0.25">
      <c r="A53" s="6" t="s">
        <v>164</v>
      </c>
      <c r="B53" s="6" t="s">
        <v>167</v>
      </c>
      <c r="C53" s="6" t="s">
        <v>319</v>
      </c>
      <c r="D53" s="110" t="s">
        <v>1207</v>
      </c>
      <c r="E53" s="111" t="s">
        <v>1269</v>
      </c>
    </row>
    <row r="54" spans="1:5" x14ac:dyDescent="0.25">
      <c r="A54" s="6" t="s">
        <v>164</v>
      </c>
      <c r="B54" s="6" t="s">
        <v>1059</v>
      </c>
      <c r="C54" s="6" t="s">
        <v>432</v>
      </c>
      <c r="D54" s="110" t="s">
        <v>1207</v>
      </c>
      <c r="E54" s="111" t="s">
        <v>1270</v>
      </c>
    </row>
    <row r="55" spans="1:5" x14ac:dyDescent="0.25">
      <c r="A55" s="6" t="s">
        <v>164</v>
      </c>
      <c r="B55" s="6" t="s">
        <v>166</v>
      </c>
      <c r="C55" s="6" t="s">
        <v>320</v>
      </c>
      <c r="D55" s="110" t="s">
        <v>1207</v>
      </c>
      <c r="E55" s="111" t="s">
        <v>1271</v>
      </c>
    </row>
    <row r="56" spans="1:5" x14ac:dyDescent="0.25">
      <c r="A56" s="6" t="s">
        <v>400</v>
      </c>
      <c r="B56" s="6" t="s">
        <v>65</v>
      </c>
      <c r="C56" s="6" t="s">
        <v>321</v>
      </c>
      <c r="D56" s="110" t="s">
        <v>1207</v>
      </c>
      <c r="E56" s="111" t="s">
        <v>1272</v>
      </c>
    </row>
    <row r="57" spans="1:5" x14ac:dyDescent="0.25">
      <c r="A57" s="6" t="s">
        <v>400</v>
      </c>
      <c r="B57" s="6" t="s">
        <v>453</v>
      </c>
      <c r="C57" s="6" t="s">
        <v>455</v>
      </c>
      <c r="D57" s="110" t="s">
        <v>1207</v>
      </c>
      <c r="E57" s="111" t="s">
        <v>1273</v>
      </c>
    </row>
    <row r="58" spans="1:5" x14ac:dyDescent="0.25">
      <c r="A58" s="6" t="s">
        <v>9</v>
      </c>
      <c r="B58" s="6" t="s">
        <v>27</v>
      </c>
      <c r="C58" s="6" t="s">
        <v>64</v>
      </c>
      <c r="D58" s="110" t="s">
        <v>1207</v>
      </c>
      <c r="E58" s="111" t="s">
        <v>1274</v>
      </c>
    </row>
    <row r="59" spans="1:5" x14ac:dyDescent="0.25">
      <c r="A59" s="6" t="s">
        <v>9</v>
      </c>
      <c r="B59" s="6" t="s">
        <v>1060</v>
      </c>
      <c r="C59" s="6" t="s">
        <v>25</v>
      </c>
      <c r="D59" s="110" t="s">
        <v>1207</v>
      </c>
      <c r="E59" s="111" t="s">
        <v>1284</v>
      </c>
    </row>
    <row r="60" spans="1:5" x14ac:dyDescent="0.25">
      <c r="A60" s="6" t="s">
        <v>9</v>
      </c>
      <c r="B60" s="6" t="s">
        <v>26</v>
      </c>
      <c r="C60" s="6" t="s">
        <v>172</v>
      </c>
      <c r="D60" s="110" t="s">
        <v>1207</v>
      </c>
      <c r="E60" s="111"/>
    </row>
    <row r="61" spans="1:5" x14ac:dyDescent="0.25">
      <c r="A61" s="6" t="s">
        <v>9</v>
      </c>
      <c r="B61" s="6" t="s">
        <v>175</v>
      </c>
      <c r="C61" s="6" t="s">
        <v>174</v>
      </c>
      <c r="D61" s="110" t="s">
        <v>1207</v>
      </c>
      <c r="E61" s="111"/>
    </row>
    <row r="62" spans="1:5" x14ac:dyDescent="0.25">
      <c r="A62" s="6" t="s">
        <v>9</v>
      </c>
      <c r="B62" s="6" t="s">
        <v>24</v>
      </c>
      <c r="C62" s="6" t="s">
        <v>322</v>
      </c>
      <c r="D62" s="110" t="s">
        <v>1207</v>
      </c>
      <c r="E62" s="112" t="s">
        <v>1285</v>
      </c>
    </row>
    <row r="63" spans="1:5" x14ac:dyDescent="0.25">
      <c r="A63" s="6" t="s">
        <v>28</v>
      </c>
      <c r="B63" s="6" t="s">
        <v>355</v>
      </c>
      <c r="C63" s="6" t="s">
        <v>323</v>
      </c>
      <c r="D63" s="110" t="s">
        <v>1207</v>
      </c>
      <c r="E63" s="112" t="s">
        <v>1286</v>
      </c>
    </row>
    <row r="64" spans="1:5" x14ac:dyDescent="0.25">
      <c r="A64" s="6" t="s">
        <v>28</v>
      </c>
      <c r="B64" s="6" t="s">
        <v>355</v>
      </c>
      <c r="C64" s="6" t="s">
        <v>324</v>
      </c>
      <c r="D64" s="110" t="s">
        <v>1207</v>
      </c>
      <c r="E64" s="112" t="s">
        <v>1286</v>
      </c>
    </row>
    <row r="65" spans="1:5" x14ac:dyDescent="0.25">
      <c r="A65" s="6" t="s">
        <v>28</v>
      </c>
      <c r="B65" s="6" t="s">
        <v>355</v>
      </c>
      <c r="C65" s="6" t="s">
        <v>325</v>
      </c>
      <c r="D65" s="110" t="s">
        <v>1207</v>
      </c>
      <c r="E65" s="112" t="s">
        <v>1286</v>
      </c>
    </row>
    <row r="66" spans="1:5" x14ac:dyDescent="0.25">
      <c r="A66" s="6" t="s">
        <v>28</v>
      </c>
      <c r="B66" s="6" t="s">
        <v>355</v>
      </c>
      <c r="C66" s="6" t="s">
        <v>326</v>
      </c>
      <c r="D66" s="110" t="s">
        <v>1207</v>
      </c>
      <c r="E66" s="112" t="s">
        <v>1286</v>
      </c>
    </row>
    <row r="67" spans="1:5" x14ac:dyDescent="0.25">
      <c r="A67" s="6" t="s">
        <v>28</v>
      </c>
      <c r="B67" s="6" t="s">
        <v>355</v>
      </c>
      <c r="C67" s="6" t="s">
        <v>327</v>
      </c>
      <c r="D67" s="110" t="s">
        <v>1207</v>
      </c>
      <c r="E67" s="112" t="s">
        <v>1286</v>
      </c>
    </row>
    <row r="68" spans="1:5" x14ac:dyDescent="0.25">
      <c r="A68" s="6" t="s">
        <v>28</v>
      </c>
      <c r="B68" s="6" t="s">
        <v>375</v>
      </c>
      <c r="C68" s="6" t="s">
        <v>328</v>
      </c>
      <c r="D68" s="110" t="s">
        <v>1207</v>
      </c>
      <c r="E68" s="112" t="s">
        <v>1287</v>
      </c>
    </row>
    <row r="69" spans="1:5" x14ac:dyDescent="0.25">
      <c r="A69" s="6" t="s">
        <v>28</v>
      </c>
      <c r="B69" s="6" t="s">
        <v>375</v>
      </c>
      <c r="C69" s="6" t="s">
        <v>329</v>
      </c>
      <c r="D69" s="110" t="s">
        <v>1207</v>
      </c>
      <c r="E69" s="112" t="s">
        <v>1287</v>
      </c>
    </row>
    <row r="70" spans="1:5" x14ac:dyDescent="0.25">
      <c r="A70" s="6" t="s">
        <v>28</v>
      </c>
      <c r="B70" s="6" t="s">
        <v>375</v>
      </c>
      <c r="C70" s="6" t="s">
        <v>330</v>
      </c>
      <c r="D70" s="110" t="s">
        <v>1207</v>
      </c>
      <c r="E70" s="112" t="s">
        <v>1287</v>
      </c>
    </row>
    <row r="71" spans="1:5" x14ac:dyDescent="0.25">
      <c r="A71" s="6" t="s">
        <v>28</v>
      </c>
      <c r="B71" s="6" t="s">
        <v>375</v>
      </c>
      <c r="C71" s="6" t="s">
        <v>331</v>
      </c>
      <c r="D71" s="110" t="s">
        <v>1207</v>
      </c>
      <c r="E71" s="112" t="s">
        <v>1287</v>
      </c>
    </row>
    <row r="72" spans="1:5" x14ac:dyDescent="0.25">
      <c r="A72" s="6" t="s">
        <v>28</v>
      </c>
      <c r="B72" s="6" t="s">
        <v>375</v>
      </c>
      <c r="C72" s="6" t="s">
        <v>332</v>
      </c>
      <c r="D72" s="110" t="s">
        <v>1207</v>
      </c>
      <c r="E72" s="112" t="s">
        <v>1287</v>
      </c>
    </row>
    <row r="99" spans="4:4" x14ac:dyDescent="0.25">
      <c r="D99" s="75"/>
    </row>
    <row r="100" spans="4:4" x14ac:dyDescent="0.25">
      <c r="D100" s="75"/>
    </row>
    <row r="101" spans="4:4" x14ac:dyDescent="0.25">
      <c r="D101" s="75"/>
    </row>
    <row r="102" spans="4:4" x14ac:dyDescent="0.25">
      <c r="D102" s="75"/>
    </row>
    <row r="103" spans="4:4" x14ac:dyDescent="0.25">
      <c r="D103" s="75"/>
    </row>
    <row r="104" spans="4:4" x14ac:dyDescent="0.25">
      <c r="D104" s="75"/>
    </row>
    <row r="105" spans="4:4" x14ac:dyDescent="0.25">
      <c r="D105" s="75"/>
    </row>
    <row r="106" spans="4:4" x14ac:dyDescent="0.25">
      <c r="D106" s="75"/>
    </row>
  </sheetData>
  <conditionalFormatting sqref="C1:C91 D73:E91 C99:C1048576 C92:E98">
    <cfRule type="duplicateValues" dxfId="7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DF234-B262-4B13-B882-BC2A35634575}">
  <sheetPr>
    <tabColor theme="8" tint="-0.249977111117893"/>
  </sheetPr>
  <dimension ref="A1:Y377"/>
  <sheetViews>
    <sheetView topLeftCell="N1" zoomScale="70" zoomScaleNormal="70" workbookViewId="0">
      <selection activeCell="U372" sqref="U372"/>
    </sheetView>
    <sheetView workbookViewId="1"/>
  </sheetViews>
  <sheetFormatPr defaultRowHeight="15" x14ac:dyDescent="0.25"/>
  <cols>
    <col min="1" max="1" width="17.140625" style="45" customWidth="1"/>
    <col min="2" max="2" width="7" style="46" customWidth="1"/>
    <col min="3" max="3" width="32.5703125" style="45" customWidth="1"/>
    <col min="4" max="4" width="38.5703125" style="45" customWidth="1"/>
    <col min="5" max="5" width="26.5703125" style="45" customWidth="1"/>
    <col min="6" max="10" width="9.140625" style="45" customWidth="1"/>
    <col min="11" max="11" width="6.7109375" style="45" customWidth="1"/>
    <col min="12" max="12" width="31.5703125" style="45" customWidth="1"/>
    <col min="13" max="13" width="11.5703125" style="46" customWidth="1"/>
    <col min="14" max="14" width="13.42578125" style="45" customWidth="1"/>
    <col min="15" max="15" width="53.85546875" style="45" customWidth="1"/>
    <col min="16" max="17" width="11" style="45" customWidth="1"/>
    <col min="18" max="18" width="21.28515625" style="45" customWidth="1"/>
    <col min="19" max="19" width="26.42578125" style="45" customWidth="1"/>
    <col min="20" max="20" width="30.7109375" style="45" customWidth="1"/>
    <col min="21" max="21" width="97.140625" style="61" customWidth="1"/>
    <col min="22" max="16384" width="9.140625" style="45"/>
  </cols>
  <sheetData>
    <row r="1" spans="1:21" x14ac:dyDescent="0.25">
      <c r="C1" s="47" t="s">
        <v>1216</v>
      </c>
      <c r="D1" s="46"/>
      <c r="E1" s="46"/>
      <c r="F1" s="46"/>
      <c r="G1" s="46"/>
      <c r="H1" s="46"/>
      <c r="I1" s="46"/>
      <c r="J1" s="46"/>
      <c r="K1" s="46"/>
      <c r="L1" s="46" t="s">
        <v>1217</v>
      </c>
      <c r="N1" s="48" t="s">
        <v>1218</v>
      </c>
      <c r="O1" s="48" t="s">
        <v>1218</v>
      </c>
      <c r="P1" s="48" t="s">
        <v>1218</v>
      </c>
      <c r="Q1" s="48" t="s">
        <v>1219</v>
      </c>
      <c r="R1" s="48" t="s">
        <v>1220</v>
      </c>
      <c r="S1" s="48"/>
      <c r="T1" s="48" t="s">
        <v>1221</v>
      </c>
      <c r="U1" s="114" t="s">
        <v>1222</v>
      </c>
    </row>
    <row r="2" spans="1:21" s="49" customFormat="1" x14ac:dyDescent="0.25">
      <c r="B2" s="47"/>
      <c r="C2" s="50" t="s">
        <v>3</v>
      </c>
      <c r="D2" s="50" t="s">
        <v>0</v>
      </c>
      <c r="E2" s="50" t="s">
        <v>1</v>
      </c>
      <c r="F2" s="50" t="s">
        <v>41</v>
      </c>
      <c r="G2" s="50" t="s">
        <v>42</v>
      </c>
      <c r="H2" s="50" t="s">
        <v>92</v>
      </c>
      <c r="I2" s="50" t="s">
        <v>93</v>
      </c>
      <c r="J2" s="50" t="s">
        <v>464</v>
      </c>
      <c r="K2" s="50" t="s">
        <v>77</v>
      </c>
      <c r="L2" s="50" t="s">
        <v>1223</v>
      </c>
      <c r="M2" s="51"/>
      <c r="N2" s="50" t="s">
        <v>1224</v>
      </c>
      <c r="O2" s="50" t="s">
        <v>1225</v>
      </c>
      <c r="P2" s="50" t="s">
        <v>1226</v>
      </c>
      <c r="Q2" s="50" t="s">
        <v>1227</v>
      </c>
      <c r="R2" s="50" t="s">
        <v>1228</v>
      </c>
      <c r="S2" s="50"/>
      <c r="T2" s="50" t="s">
        <v>1229</v>
      </c>
      <c r="U2" s="114"/>
    </row>
    <row r="3" spans="1:21" s="54" customFormat="1" ht="96.75" customHeight="1" x14ac:dyDescent="0.25">
      <c r="A3" s="52" t="s">
        <v>1230</v>
      </c>
      <c r="B3" s="53"/>
      <c r="C3" s="52" t="s">
        <v>4</v>
      </c>
      <c r="D3" s="52" t="s">
        <v>1085</v>
      </c>
      <c r="E3" s="54" t="str">
        <f>E4</f>
        <v>Percentage Reduction of Separately Regulated Pollutants</v>
      </c>
      <c r="M3" s="55"/>
      <c r="N3" s="54" t="s">
        <v>1231</v>
      </c>
      <c r="O3" s="54" t="str">
        <f>INDEX('Standard Descriptions'!$E:$E,MATCH(Guidance!E3,'Standard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3" s="54" t="s">
        <v>1232</v>
      </c>
      <c r="Q3" s="54" t="s">
        <v>49</v>
      </c>
      <c r="U3" s="56" t="str">
        <f>N3&amp;O3&amp;P3&amp;T4&amp;T5&amp;T6&amp;T7&amp;T8&amp;T9</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row>
    <row r="4" spans="1:21" x14ac:dyDescent="0.25">
      <c r="A4" s="57" t="s">
        <v>1233</v>
      </c>
      <c r="B4" s="58"/>
      <c r="C4" s="134" t="s">
        <v>4</v>
      </c>
      <c r="D4" s="134" t="s">
        <v>1085</v>
      </c>
      <c r="E4" s="134" t="s">
        <v>1086</v>
      </c>
      <c r="F4" s="134" t="s">
        <v>43</v>
      </c>
      <c r="G4" s="134"/>
      <c r="H4" s="134" t="s">
        <v>43</v>
      </c>
      <c r="I4" s="134"/>
      <c r="J4" s="134">
        <v>207</v>
      </c>
      <c r="K4" s="134" t="s">
        <v>49</v>
      </c>
      <c r="L4" s="134" t="s">
        <v>1234</v>
      </c>
      <c r="N4" s="57" t="s">
        <v>1231</v>
      </c>
      <c r="O4" s="57" t="str">
        <f>INDEX('Standard Descriptions'!$E:$E,MATCH(Guidance!E4,'Standard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4" s="60" t="s">
        <v>1232</v>
      </c>
      <c r="Q4" s="60" t="s">
        <v>49</v>
      </c>
      <c r="R4" s="60" t="str">
        <f>H4</f>
        <v>LDVs</v>
      </c>
      <c r="S4" s="60" t="str">
        <f>IF(R4="","","//**"&amp;R4&amp;": **")</f>
        <v>//**LDVs: **</v>
      </c>
      <c r="T4" s="45" t="str">
        <f t="shared" ref="T4:T12" si="0">IF(K4="Yes",S4&amp;L4,"")</f>
        <v>//**LDVs: ** In the United States, since 1997, the 24-hour national ambient air quality standard (NAAQS) for PM2.5, the most harmful type of particulate for human health, declined from 65 µg/m^3 to 35 µg/m^3, a reduction of 46%.</v>
      </c>
    </row>
    <row r="5" spans="1:21" x14ac:dyDescent="0.25">
      <c r="A5" s="57" t="s">
        <v>1233</v>
      </c>
      <c r="B5" s="58"/>
      <c r="C5" s="134" t="s">
        <v>4</v>
      </c>
      <c r="D5" s="134" t="s">
        <v>1085</v>
      </c>
      <c r="E5" s="134" t="s">
        <v>1086</v>
      </c>
      <c r="F5" s="134" t="s">
        <v>44</v>
      </c>
      <c r="G5" s="134"/>
      <c r="H5" s="134" t="s">
        <v>44</v>
      </c>
      <c r="I5" s="134"/>
      <c r="J5" s="134">
        <v>208</v>
      </c>
      <c r="K5" s="134" t="s">
        <v>49</v>
      </c>
      <c r="L5" s="134" t="s">
        <v>1234</v>
      </c>
      <c r="N5" s="57" t="s">
        <v>1231</v>
      </c>
      <c r="O5" s="57" t="str">
        <f>INDEX('Standard Descriptions'!$E:$E,MATCH(Guidance!E5,'Standard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5" s="60" t="s">
        <v>1232</v>
      </c>
      <c r="Q5" s="60" t="s">
        <v>49</v>
      </c>
      <c r="R5" s="60" t="str">
        <f t="shared" ref="R5:R9" si="1">H5</f>
        <v>HDVs</v>
      </c>
      <c r="S5" s="60" t="str">
        <f t="shared" ref="S5:S13" si="2">IF(R5="","","//**"&amp;R5&amp;": **")</f>
        <v>//**HDVs: **</v>
      </c>
      <c r="T5" s="45" t="str">
        <f t="shared" si="0"/>
        <v>//**HDVs: ** In the United States, since 1997, the 24-hour national ambient air quality standard (NAAQS) for PM2.5, the most harmful type of particulate for human health, declined from 65 µg/m^3 to 35 µg/m^3, a reduction of 46%.</v>
      </c>
    </row>
    <row r="6" spans="1:21" x14ac:dyDescent="0.25">
      <c r="A6" s="57" t="s">
        <v>1233</v>
      </c>
      <c r="B6" s="58"/>
      <c r="C6" s="134" t="s">
        <v>4</v>
      </c>
      <c r="D6" s="134" t="s">
        <v>1085</v>
      </c>
      <c r="E6" s="134" t="s">
        <v>1086</v>
      </c>
      <c r="F6" s="134" t="s">
        <v>45</v>
      </c>
      <c r="G6" s="134"/>
      <c r="H6" s="134" t="s">
        <v>45</v>
      </c>
      <c r="I6" s="134"/>
      <c r="J6" s="134">
        <v>209</v>
      </c>
      <c r="K6" s="134" t="s">
        <v>49</v>
      </c>
      <c r="L6" s="134" t="s">
        <v>1234</v>
      </c>
      <c r="N6" s="57" t="s">
        <v>1231</v>
      </c>
      <c r="O6" s="57" t="str">
        <f>INDEX('Standard Descriptions'!$E:$E,MATCH(Guidance!E6,'Standard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6" s="60" t="s">
        <v>1232</v>
      </c>
      <c r="Q6" s="60" t="s">
        <v>49</v>
      </c>
      <c r="R6" s="60" t="str">
        <f t="shared" si="1"/>
        <v>aircraft</v>
      </c>
      <c r="S6" s="60" t="str">
        <f t="shared" si="2"/>
        <v>//**aircraft: **</v>
      </c>
      <c r="T6" s="45" t="str">
        <f t="shared" si="0"/>
        <v>//**aircraft: ** In the United States, since 1997, the 24-hour national ambient air quality standard (NAAQS) for PM2.5, the most harmful type of particulate for human health, declined from 65 µg/m^3 to 35 µg/m^3, a reduction of 46%.</v>
      </c>
    </row>
    <row r="7" spans="1:21" x14ac:dyDescent="0.25">
      <c r="A7" s="57" t="s">
        <v>1233</v>
      </c>
      <c r="B7" s="58"/>
      <c r="C7" s="134" t="s">
        <v>4</v>
      </c>
      <c r="D7" s="134" t="s">
        <v>1085</v>
      </c>
      <c r="E7" s="134" t="s">
        <v>1086</v>
      </c>
      <c r="F7" s="134" t="s">
        <v>46</v>
      </c>
      <c r="G7" s="134"/>
      <c r="H7" s="134" t="s">
        <v>46</v>
      </c>
      <c r="I7" s="134"/>
      <c r="J7" s="134">
        <v>210</v>
      </c>
      <c r="K7" s="134" t="s">
        <v>49</v>
      </c>
      <c r="L7" s="134" t="s">
        <v>1234</v>
      </c>
      <c r="N7" s="57" t="s">
        <v>1231</v>
      </c>
      <c r="O7" s="57" t="str">
        <f>INDEX('Standard Descriptions'!$E:$E,MATCH(Guidance!E7,'Standard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7" s="60" t="s">
        <v>1232</v>
      </c>
      <c r="Q7" s="60" t="s">
        <v>49</v>
      </c>
      <c r="R7" s="60" t="str">
        <f t="shared" si="1"/>
        <v>rail</v>
      </c>
      <c r="S7" s="60" t="str">
        <f t="shared" si="2"/>
        <v>//**rail: **</v>
      </c>
      <c r="T7" s="45" t="str">
        <f t="shared" si="0"/>
        <v>//**rail: ** In the United States, since 1997, the 24-hour national ambient air quality standard (NAAQS) for PM2.5, the most harmful type of particulate for human health, declined from 65 µg/m^3 to 35 µg/m^3, a reduction of 46%.</v>
      </c>
    </row>
    <row r="8" spans="1:21" x14ac:dyDescent="0.25">
      <c r="A8" s="57" t="s">
        <v>1233</v>
      </c>
      <c r="B8" s="58"/>
      <c r="C8" s="134" t="s">
        <v>4</v>
      </c>
      <c r="D8" s="134" t="s">
        <v>1085</v>
      </c>
      <c r="E8" s="134" t="s">
        <v>1086</v>
      </c>
      <c r="F8" s="134" t="s">
        <v>47</v>
      </c>
      <c r="G8" s="134"/>
      <c r="H8" s="134" t="s">
        <v>47</v>
      </c>
      <c r="I8" s="134"/>
      <c r="J8" s="134">
        <v>211</v>
      </c>
      <c r="K8" s="134" t="s">
        <v>49</v>
      </c>
      <c r="L8" s="134" t="s">
        <v>1234</v>
      </c>
      <c r="N8" s="57" t="s">
        <v>1231</v>
      </c>
      <c r="O8" s="57" t="str">
        <f>INDEX('Standard Descriptions'!$E:$E,MATCH(Guidance!E8,'Standard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8" s="60" t="s">
        <v>1232</v>
      </c>
      <c r="Q8" s="60" t="s">
        <v>49</v>
      </c>
      <c r="R8" s="60" t="str">
        <f t="shared" si="1"/>
        <v>ships</v>
      </c>
      <c r="S8" s="60" t="str">
        <f t="shared" si="2"/>
        <v>//**ships: **</v>
      </c>
      <c r="T8" s="45" t="str">
        <f t="shared" si="0"/>
        <v>//**ships: ** In the United States, since 1997, the 24-hour national ambient air quality standard (NAAQS) for PM2.5, the most harmful type of particulate for human health, declined from 65 µg/m^3 to 35 µg/m^3, a reduction of 46%.</v>
      </c>
    </row>
    <row r="9" spans="1:21" x14ac:dyDescent="0.25">
      <c r="A9" s="57" t="s">
        <v>1233</v>
      </c>
      <c r="B9" s="58"/>
      <c r="C9" s="134" t="s">
        <v>4</v>
      </c>
      <c r="D9" s="134" t="s">
        <v>1085</v>
      </c>
      <c r="E9" s="134" t="s">
        <v>1086</v>
      </c>
      <c r="F9" s="134" t="s">
        <v>126</v>
      </c>
      <c r="G9" s="134"/>
      <c r="H9" s="134" t="s">
        <v>126</v>
      </c>
      <c r="I9" s="134"/>
      <c r="J9" s="134">
        <v>212</v>
      </c>
      <c r="K9" s="134" t="s">
        <v>49</v>
      </c>
      <c r="L9" s="134" t="s">
        <v>1234</v>
      </c>
      <c r="N9" s="57" t="s">
        <v>1231</v>
      </c>
      <c r="O9" s="57" t="str">
        <f>INDEX('Standard Descriptions'!$E:$E,MATCH(Guidance!E9,'Standard Descriptions'!$C:$C,0))</f>
        <v xml:space="preserve"> This policy represents strengthening the standards for regulated pollutants other than greenhouse gases (such as NOx or particulate matter). Conventional pollutants' most important, harmful impacts are on human health rather than on climate change. // </v>
      </c>
      <c r="P9" s="60" t="s">
        <v>1232</v>
      </c>
      <c r="Q9" s="60" t="s">
        <v>49</v>
      </c>
      <c r="R9" s="60" t="str">
        <f t="shared" si="1"/>
        <v>motorbikes</v>
      </c>
      <c r="S9" s="60" t="str">
        <f t="shared" si="2"/>
        <v>//**motorbikes: **</v>
      </c>
      <c r="T9" s="45" t="str">
        <f t="shared" si="0"/>
        <v>//**motorbikes: ** In the United States, since 1997, the 24-hour national ambient air quality standard (NAAQS) for PM2.5, the most harmful type of particulate for human health, declined from 65 µg/m^3 to 35 µg/m^3, a reduction of 46%.</v>
      </c>
    </row>
    <row r="10" spans="1:21" s="62" customFormat="1" x14ac:dyDescent="0.25">
      <c r="A10" s="62" t="s">
        <v>1230</v>
      </c>
      <c r="B10" s="46"/>
      <c r="C10" s="65" t="s">
        <v>4</v>
      </c>
      <c r="D10" s="65" t="s">
        <v>473</v>
      </c>
      <c r="E10" s="65" t="s">
        <v>474</v>
      </c>
      <c r="F10" s="65"/>
      <c r="G10" s="65"/>
      <c r="H10" s="65"/>
      <c r="I10" s="65"/>
      <c r="J10" s="65">
        <v>185</v>
      </c>
      <c r="K10" s="65" t="s">
        <v>50</v>
      </c>
      <c r="L10" s="65"/>
      <c r="M10" s="47"/>
      <c r="N10" s="64" t="s">
        <v>1231</v>
      </c>
      <c r="O10" s="64" t="str">
        <f>INDEX('Standard Descriptions'!$E:$E,MATCH(Guidance!E10,'Standard Descriptions'!$C:$C,0))</f>
        <v xml:space="preserve">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P10" s="65"/>
      <c r="Q10" s="65" t="s">
        <v>50</v>
      </c>
      <c r="R10" s="65"/>
      <c r="S10" s="62" t="str">
        <f t="shared" si="2"/>
        <v/>
      </c>
      <c r="T10" s="62" t="str">
        <f t="shared" si="0"/>
        <v/>
      </c>
      <c r="U10" s="54" t="str">
        <f>N10&amp;O10&amp;P10&amp;T10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row>
    <row r="11" spans="1:21" s="62" customFormat="1" x14ac:dyDescent="0.25">
      <c r="A11" s="62" t="s">
        <v>1230</v>
      </c>
      <c r="B11" s="46"/>
      <c r="C11" s="65" t="s">
        <v>4</v>
      </c>
      <c r="D11" s="65" t="s">
        <v>478</v>
      </c>
      <c r="E11" s="65" t="str">
        <f>E12</f>
        <v>Additional Minimum Required EV Sales Percentage</v>
      </c>
      <c r="F11" s="65"/>
      <c r="G11" s="65"/>
      <c r="H11" s="65"/>
      <c r="I11" s="65"/>
      <c r="J11" s="65"/>
      <c r="K11" s="65"/>
      <c r="L11" s="65"/>
      <c r="M11" s="47"/>
      <c r="N11" s="64" t="s">
        <v>1231</v>
      </c>
      <c r="O11" s="64" t="str">
        <f>INDEX('Standard Descriptions'!$E:$E,MATCH(Guidance!E11,'Standard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1" s="62" t="s">
        <v>1232</v>
      </c>
      <c r="Q11" s="62" t="s">
        <v>49</v>
      </c>
      <c r="R11" s="65"/>
      <c r="S11" s="62" t="str">
        <f t="shared" si="2"/>
        <v/>
      </c>
      <c r="T11" s="62" t="str">
        <f t="shared" si="0"/>
        <v/>
      </c>
      <c r="U11" s="54" t="str">
        <f>N11&amp;O11&amp;P11&amp;T12&amp;T13&amp;T14&amp;T15&amp;T16&amp;T17&amp;T18&amp;T19&amp;T20&amp;T21&amp;T22&amp;T23</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row>
    <row r="12" spans="1:21" x14ac:dyDescent="0.25">
      <c r="A12" s="57" t="s">
        <v>1233</v>
      </c>
      <c r="B12" s="58"/>
      <c r="C12" s="135" t="s">
        <v>4</v>
      </c>
      <c r="D12" s="135" t="s">
        <v>478</v>
      </c>
      <c r="E12" s="135" t="s">
        <v>479</v>
      </c>
      <c r="F12" s="136" t="s">
        <v>51</v>
      </c>
      <c r="G12" s="136" t="s">
        <v>43</v>
      </c>
      <c r="H12" s="136" t="s">
        <v>94</v>
      </c>
      <c r="I12" s="136" t="s">
        <v>43</v>
      </c>
      <c r="J12" s="137">
        <v>186</v>
      </c>
      <c r="K12" s="136" t="s">
        <v>49</v>
      </c>
      <c r="L12" s="135" t="s">
        <v>1288</v>
      </c>
      <c r="N12" s="57" t="s">
        <v>1231</v>
      </c>
      <c r="O12" s="57" t="str">
        <f>INDEX('Standard Descriptions'!$E:$E,MATCH(Guidance!E12,'Standard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2" s="60" t="s">
        <v>1232</v>
      </c>
      <c r="Q12" s="60" t="s">
        <v>49</v>
      </c>
      <c r="R12" s="60" t="str">
        <f t="shared" ref="R12:R23" si="3">H12&amp;" "&amp;I12</f>
        <v>Passenger LDVs</v>
      </c>
      <c r="S12" s="60" t="str">
        <f t="shared" si="2"/>
        <v>//**Passenger LDVs: **</v>
      </c>
      <c r="T12" s="45" t="str">
        <f t="shared" si="0"/>
        <v xml:space="preserve">//**Passenger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v>
      </c>
      <c r="U12" s="123"/>
    </row>
    <row r="13" spans="1:21" x14ac:dyDescent="0.25">
      <c r="A13" s="57" t="s">
        <v>1233</v>
      </c>
      <c r="B13" s="58"/>
      <c r="C13" s="138" t="s">
        <v>4</v>
      </c>
      <c r="D13" s="138" t="s">
        <v>478</v>
      </c>
      <c r="E13" s="138" t="s">
        <v>479</v>
      </c>
      <c r="F13" s="135" t="s">
        <v>48</v>
      </c>
      <c r="G13" s="135" t="s">
        <v>43</v>
      </c>
      <c r="H13" s="135" t="s">
        <v>95</v>
      </c>
      <c r="I13" s="135" t="s">
        <v>1052</v>
      </c>
      <c r="J13" s="137">
        <v>197</v>
      </c>
      <c r="K13" s="139" t="s">
        <v>49</v>
      </c>
      <c r="L13" s="140" t="s">
        <v>1289</v>
      </c>
      <c r="N13" s="57" t="s">
        <v>1231</v>
      </c>
      <c r="O13" s="57" t="str">
        <f>INDEX('Standard Descriptions'!$E:$E,MATCH(Guidance!E13,'Standard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3" s="60" t="s">
        <v>1232</v>
      </c>
      <c r="Q13" s="60" t="s">
        <v>49</v>
      </c>
      <c r="R13" s="60" t="str">
        <f t="shared" si="3"/>
        <v>Freight MDVs</v>
      </c>
      <c r="S13" s="60" t="str">
        <f t="shared" si="2"/>
        <v>//**Freight MDVs: **</v>
      </c>
      <c r="T13" s="45" t="str">
        <f t="shared" ref="T13:T87" si="4">IF(K13="Yes",S13&amp;L13,"")</f>
        <v>//**Freight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v>
      </c>
      <c r="U13" s="123"/>
    </row>
    <row r="14" spans="1:21" x14ac:dyDescent="0.25">
      <c r="A14" s="57" t="s">
        <v>1233</v>
      </c>
      <c r="B14" s="58"/>
      <c r="C14" s="138" t="s">
        <v>4</v>
      </c>
      <c r="D14" s="138" t="s">
        <v>478</v>
      </c>
      <c r="E14" s="138" t="s">
        <v>479</v>
      </c>
      <c r="F14" s="135" t="s">
        <v>51</v>
      </c>
      <c r="G14" s="135" t="s">
        <v>44</v>
      </c>
      <c r="H14" s="135" t="s">
        <v>94</v>
      </c>
      <c r="I14" s="135" t="s">
        <v>44</v>
      </c>
      <c r="J14" s="137">
        <v>187</v>
      </c>
      <c r="K14" s="136" t="s">
        <v>49</v>
      </c>
      <c r="L14" s="140" t="s">
        <v>1290</v>
      </c>
      <c r="N14" s="57" t="s">
        <v>1231</v>
      </c>
      <c r="O14" s="57" t="str">
        <f>INDEX('Standard Descriptions'!$E:$E,MATCH(Guidance!E14,'Standard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4" s="60" t="s">
        <v>1232</v>
      </c>
      <c r="Q14" s="60" t="s">
        <v>49</v>
      </c>
      <c r="R14" s="60" t="str">
        <f t="shared" si="3"/>
        <v>Passenger HDVs</v>
      </c>
      <c r="S14" s="60" t="str">
        <f t="shared" ref="S14:S88" si="5">IF(R14="","","//**"&amp;R14&amp;": **")</f>
        <v>//**Passenger HDVs: **</v>
      </c>
      <c r="T14" s="45" t="str">
        <f t="shared" si="4"/>
        <v>//**Passenger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v>
      </c>
      <c r="U14" s="123"/>
    </row>
    <row r="15" spans="1:21" x14ac:dyDescent="0.25">
      <c r="A15" s="57" t="s">
        <v>1233</v>
      </c>
      <c r="B15" s="58"/>
      <c r="C15" s="138" t="s">
        <v>4</v>
      </c>
      <c r="D15" s="138" t="s">
        <v>478</v>
      </c>
      <c r="E15" s="138" t="s">
        <v>479</v>
      </c>
      <c r="F15" s="135" t="s">
        <v>48</v>
      </c>
      <c r="G15" s="135" t="s">
        <v>44</v>
      </c>
      <c r="H15" s="135" t="s">
        <v>95</v>
      </c>
      <c r="I15" s="135" t="s">
        <v>44</v>
      </c>
      <c r="J15" s="137">
        <v>191</v>
      </c>
      <c r="K15" s="136" t="s">
        <v>49</v>
      </c>
      <c r="L15" s="140" t="s">
        <v>1291</v>
      </c>
      <c r="N15" s="57" t="s">
        <v>1231</v>
      </c>
      <c r="O15" s="57" t="str">
        <f>INDEX('Standard Descriptions'!$E:$E,MATCH(Guidance!E15,'Standard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5" s="60" t="s">
        <v>1232</v>
      </c>
      <c r="Q15" s="60" t="s">
        <v>49</v>
      </c>
      <c r="R15" s="60" t="str">
        <f t="shared" si="3"/>
        <v>Freight HDVs</v>
      </c>
      <c r="S15" s="60" t="str">
        <f t="shared" si="5"/>
        <v>//**Freight HDVs: **</v>
      </c>
      <c r="T15" s="45" t="str">
        <f t="shared" si="4"/>
        <v>//**Freight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U15" s="123"/>
    </row>
    <row r="16" spans="1:21" x14ac:dyDescent="0.25">
      <c r="A16" s="57" t="s">
        <v>1233</v>
      </c>
      <c r="B16" s="58"/>
      <c r="C16" s="138" t="s">
        <v>4</v>
      </c>
      <c r="D16" s="138" t="s">
        <v>478</v>
      </c>
      <c r="E16" s="138" t="s">
        <v>479</v>
      </c>
      <c r="F16" s="135" t="s">
        <v>51</v>
      </c>
      <c r="G16" s="135" t="s">
        <v>45</v>
      </c>
      <c r="H16" s="135" t="s">
        <v>94</v>
      </c>
      <c r="I16" s="135" t="s">
        <v>96</v>
      </c>
      <c r="J16" s="137"/>
      <c r="K16" s="136" t="s">
        <v>50</v>
      </c>
      <c r="L16" s="140"/>
      <c r="N16" s="57" t="s">
        <v>1231</v>
      </c>
      <c r="O16" s="57" t="str">
        <f>INDEX('Standard Descriptions'!$E:$E,MATCH(Guidance!E16,'Standard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6" s="60" t="s">
        <v>1232</v>
      </c>
      <c r="Q16" s="60" t="s">
        <v>49</v>
      </c>
      <c r="R16" s="60" t="str">
        <f t="shared" si="3"/>
        <v>Passenger Aircraft</v>
      </c>
      <c r="S16" s="60" t="str">
        <f t="shared" si="5"/>
        <v>//**Passenger Aircraft: **</v>
      </c>
      <c r="T16" s="45" t="str">
        <f t="shared" si="4"/>
        <v/>
      </c>
      <c r="U16" s="123"/>
    </row>
    <row r="17" spans="1:21" x14ac:dyDescent="0.25">
      <c r="A17" s="57" t="s">
        <v>1233</v>
      </c>
      <c r="B17" s="58"/>
      <c r="C17" s="138" t="s">
        <v>4</v>
      </c>
      <c r="D17" s="138" t="s">
        <v>478</v>
      </c>
      <c r="E17" s="138" t="s">
        <v>479</v>
      </c>
      <c r="F17" s="135" t="s">
        <v>48</v>
      </c>
      <c r="G17" s="135" t="s">
        <v>45</v>
      </c>
      <c r="H17" s="135" t="s">
        <v>95</v>
      </c>
      <c r="I17" s="135" t="s">
        <v>96</v>
      </c>
      <c r="J17" s="137"/>
      <c r="K17" s="136" t="s">
        <v>50</v>
      </c>
      <c r="L17" s="140"/>
      <c r="N17" s="57" t="s">
        <v>1231</v>
      </c>
      <c r="O17" s="57" t="str">
        <f>INDEX('Standard Descriptions'!$E:$E,MATCH(Guidance!E17,'Standard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7" s="60" t="s">
        <v>1232</v>
      </c>
      <c r="Q17" s="60" t="s">
        <v>49</v>
      </c>
      <c r="R17" s="60" t="str">
        <f t="shared" si="3"/>
        <v>Freight Aircraft</v>
      </c>
      <c r="S17" s="60" t="str">
        <f t="shared" si="5"/>
        <v>//**Freight Aircraft: **</v>
      </c>
      <c r="T17" s="45" t="str">
        <f t="shared" si="4"/>
        <v/>
      </c>
      <c r="U17" s="123"/>
    </row>
    <row r="18" spans="1:21" x14ac:dyDescent="0.25">
      <c r="A18" s="57" t="s">
        <v>1233</v>
      </c>
      <c r="B18" s="58"/>
      <c r="C18" s="138" t="s">
        <v>4</v>
      </c>
      <c r="D18" s="138" t="s">
        <v>478</v>
      </c>
      <c r="E18" s="138" t="s">
        <v>479</v>
      </c>
      <c r="F18" s="135" t="s">
        <v>51</v>
      </c>
      <c r="G18" s="135" t="s">
        <v>46</v>
      </c>
      <c r="H18" s="135" t="s">
        <v>94</v>
      </c>
      <c r="I18" s="135" t="s">
        <v>97</v>
      </c>
      <c r="J18" s="137"/>
      <c r="K18" s="136" t="s">
        <v>50</v>
      </c>
      <c r="L18" s="135"/>
      <c r="N18" s="57" t="s">
        <v>1231</v>
      </c>
      <c r="O18" s="57" t="str">
        <f>INDEX('Standard Descriptions'!$E:$E,MATCH(Guidance!E18,'Standard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8" s="60" t="s">
        <v>1232</v>
      </c>
      <c r="Q18" s="60" t="s">
        <v>49</v>
      </c>
      <c r="R18" s="60" t="str">
        <f t="shared" si="3"/>
        <v>Passenger Rail</v>
      </c>
      <c r="S18" s="60" t="str">
        <f t="shared" si="5"/>
        <v>//**Passenger Rail: **</v>
      </c>
      <c r="T18" s="45" t="str">
        <f t="shared" si="4"/>
        <v/>
      </c>
      <c r="U18" s="123"/>
    </row>
    <row r="19" spans="1:21" x14ac:dyDescent="0.25">
      <c r="A19" s="57" t="s">
        <v>1233</v>
      </c>
      <c r="B19" s="58"/>
      <c r="C19" s="138" t="s">
        <v>4</v>
      </c>
      <c r="D19" s="138" t="s">
        <v>478</v>
      </c>
      <c r="E19" s="138" t="s">
        <v>479</v>
      </c>
      <c r="F19" s="135" t="s">
        <v>48</v>
      </c>
      <c r="G19" s="135" t="s">
        <v>46</v>
      </c>
      <c r="H19" s="135" t="s">
        <v>95</v>
      </c>
      <c r="I19" s="135" t="s">
        <v>97</v>
      </c>
      <c r="J19" s="137"/>
      <c r="K19" s="136" t="s">
        <v>50</v>
      </c>
      <c r="L19" s="135"/>
      <c r="N19" s="57" t="s">
        <v>1231</v>
      </c>
      <c r="O19" s="57" t="str">
        <f>INDEX('Standard Descriptions'!$E:$E,MATCH(Guidance!E19,'Standard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19" s="60" t="s">
        <v>1232</v>
      </c>
      <c r="Q19" s="60" t="s">
        <v>49</v>
      </c>
      <c r="R19" s="60" t="str">
        <f t="shared" si="3"/>
        <v>Freight Rail</v>
      </c>
      <c r="S19" s="60" t="str">
        <f t="shared" si="5"/>
        <v>//**Freight Rail: **</v>
      </c>
      <c r="T19" s="45" t="str">
        <f t="shared" si="4"/>
        <v/>
      </c>
      <c r="U19" s="123"/>
    </row>
    <row r="20" spans="1:21" x14ac:dyDescent="0.25">
      <c r="A20" s="57" t="s">
        <v>1233</v>
      </c>
      <c r="B20" s="58"/>
      <c r="C20" s="138" t="s">
        <v>4</v>
      </c>
      <c r="D20" s="138" t="s">
        <v>478</v>
      </c>
      <c r="E20" s="138" t="s">
        <v>479</v>
      </c>
      <c r="F20" s="135" t="s">
        <v>51</v>
      </c>
      <c r="G20" s="135" t="s">
        <v>47</v>
      </c>
      <c r="H20" s="135" t="s">
        <v>94</v>
      </c>
      <c r="I20" s="135" t="s">
        <v>98</v>
      </c>
      <c r="J20" s="137"/>
      <c r="K20" s="136" t="s">
        <v>50</v>
      </c>
      <c r="L20" s="140"/>
      <c r="N20" s="57" t="s">
        <v>1231</v>
      </c>
      <c r="O20" s="57" t="str">
        <f>INDEX('Standard Descriptions'!$E:$E,MATCH(Guidance!E20,'Standard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0" s="60" t="s">
        <v>1232</v>
      </c>
      <c r="Q20" s="60" t="s">
        <v>49</v>
      </c>
      <c r="R20" s="60" t="str">
        <f t="shared" si="3"/>
        <v>Passenger Ships</v>
      </c>
      <c r="S20" s="60" t="str">
        <f t="shared" si="5"/>
        <v>//**Passenger Ships: **</v>
      </c>
      <c r="T20" s="45" t="str">
        <f t="shared" si="4"/>
        <v/>
      </c>
      <c r="U20" s="123"/>
    </row>
    <row r="21" spans="1:21" x14ac:dyDescent="0.25">
      <c r="A21" s="57" t="s">
        <v>1233</v>
      </c>
      <c r="B21" s="58"/>
      <c r="C21" s="138" t="s">
        <v>4</v>
      </c>
      <c r="D21" s="138" t="s">
        <v>478</v>
      </c>
      <c r="E21" s="138" t="s">
        <v>479</v>
      </c>
      <c r="F21" s="135" t="s">
        <v>48</v>
      </c>
      <c r="G21" s="135" t="s">
        <v>47</v>
      </c>
      <c r="H21" s="135" t="s">
        <v>95</v>
      </c>
      <c r="I21" s="135" t="s">
        <v>98</v>
      </c>
      <c r="J21" s="137"/>
      <c r="K21" s="136" t="s">
        <v>50</v>
      </c>
      <c r="L21" s="140"/>
      <c r="N21" s="57" t="s">
        <v>1231</v>
      </c>
      <c r="O21" s="57" t="str">
        <f>INDEX('Standard Descriptions'!$E:$E,MATCH(Guidance!E21,'Standard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1" s="60" t="s">
        <v>1232</v>
      </c>
      <c r="Q21" s="60" t="s">
        <v>49</v>
      </c>
      <c r="R21" s="60" t="str">
        <f t="shared" si="3"/>
        <v>Freight Ships</v>
      </c>
      <c r="S21" s="60" t="str">
        <f t="shared" si="5"/>
        <v>//**Freight Ships: **</v>
      </c>
      <c r="T21" s="45" t="str">
        <f t="shared" si="4"/>
        <v/>
      </c>
      <c r="U21" s="123"/>
    </row>
    <row r="22" spans="1:21" x14ac:dyDescent="0.25">
      <c r="A22" s="57" t="s">
        <v>1233</v>
      </c>
      <c r="B22" s="58"/>
      <c r="C22" s="138" t="s">
        <v>4</v>
      </c>
      <c r="D22" s="138" t="s">
        <v>478</v>
      </c>
      <c r="E22" s="138" t="s">
        <v>479</v>
      </c>
      <c r="F22" s="135" t="s">
        <v>51</v>
      </c>
      <c r="G22" s="135" t="s">
        <v>126</v>
      </c>
      <c r="H22" s="135" t="s">
        <v>94</v>
      </c>
      <c r="I22" s="135" t="s">
        <v>176</v>
      </c>
      <c r="J22" s="137">
        <v>188</v>
      </c>
      <c r="K22" s="136" t="s">
        <v>50</v>
      </c>
      <c r="L22" s="140" t="s">
        <v>759</v>
      </c>
      <c r="N22" s="57" t="s">
        <v>1231</v>
      </c>
      <c r="O22" s="57" t="str">
        <f>INDEX('Standard Descriptions'!$E:$E,MATCH(Guidance!E22,'Standard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2" s="60" t="s">
        <v>1232</v>
      </c>
      <c r="Q22" s="60" t="s">
        <v>49</v>
      </c>
      <c r="R22" s="60" t="str">
        <f t="shared" si="3"/>
        <v>Passenger Motorbikes</v>
      </c>
      <c r="S22" s="60" t="str">
        <f t="shared" si="5"/>
        <v>//**Passenger Motorbikes: **</v>
      </c>
      <c r="T22" s="45" t="str">
        <f t="shared" si="4"/>
        <v/>
      </c>
      <c r="U22" s="123"/>
    </row>
    <row r="23" spans="1:21" x14ac:dyDescent="0.25">
      <c r="A23" s="57" t="s">
        <v>1233</v>
      </c>
      <c r="B23" s="58"/>
      <c r="C23" s="138" t="s">
        <v>4</v>
      </c>
      <c r="D23" s="138" t="s">
        <v>478</v>
      </c>
      <c r="E23" s="138" t="s">
        <v>479</v>
      </c>
      <c r="F23" s="135" t="s">
        <v>48</v>
      </c>
      <c r="G23" s="135" t="s">
        <v>126</v>
      </c>
      <c r="H23" s="135" t="s">
        <v>95</v>
      </c>
      <c r="I23" s="135" t="s">
        <v>176</v>
      </c>
      <c r="J23" s="137"/>
      <c r="K23" s="139" t="s">
        <v>50</v>
      </c>
      <c r="L23" s="140"/>
      <c r="N23" s="57" t="s">
        <v>1231</v>
      </c>
      <c r="O23" s="57" t="str">
        <f>INDEX('Standard Descriptions'!$E:$E,MATCH(Guidance!E23,'Standard Descriptions'!$C:$C,0))</f>
        <v xml:space="preserve">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v>
      </c>
      <c r="P23" s="60" t="s">
        <v>1232</v>
      </c>
      <c r="Q23" s="60" t="s">
        <v>49</v>
      </c>
      <c r="R23" s="60" t="str">
        <f t="shared" si="3"/>
        <v>Freight Motorbikes</v>
      </c>
      <c r="S23" s="60" t="str">
        <f t="shared" si="5"/>
        <v>//**Freight Motorbikes: **</v>
      </c>
      <c r="T23" s="45" t="str">
        <f t="shared" si="4"/>
        <v/>
      </c>
      <c r="U23" s="123"/>
    </row>
    <row r="24" spans="1:21" s="62" customFormat="1" x14ac:dyDescent="0.25">
      <c r="A24" s="65" t="s">
        <v>1230</v>
      </c>
      <c r="B24" s="47"/>
      <c r="C24" s="65" t="s">
        <v>4</v>
      </c>
      <c r="D24" s="62" t="s">
        <v>472</v>
      </c>
      <c r="E24" s="62" t="str">
        <f>E25</f>
        <v>Additional EV Subsidy Percentage</v>
      </c>
      <c r="M24" s="46"/>
      <c r="N24" s="64" t="s">
        <v>1231</v>
      </c>
      <c r="O24" s="64" t="str">
        <f>INDEX('Standard Descriptions'!$E:$E,MATCH(Guidance!E24,'Standard Descriptions'!$C:$C,0))</f>
        <v xml:space="preserve"> This policy causes government to pay for the specified percentage of the purchase price of new battery electric vehicles. This is in addition to EV subsidies that exist in the BAU scenario. // </v>
      </c>
      <c r="P24" s="62" t="s">
        <v>1232</v>
      </c>
      <c r="Q24" s="62" t="s">
        <v>49</v>
      </c>
      <c r="S24" s="62" t="str">
        <f t="shared" si="5"/>
        <v/>
      </c>
      <c r="T24" s="62" t="str">
        <f t="shared" si="4"/>
        <v/>
      </c>
      <c r="U24" s="54" t="str">
        <f>N24&amp;O24&amp;P24&amp;T25&amp;T26&amp;T27&amp;T28&amp;T29&amp;T30&amp;T31&amp;T32&amp;T33&amp;T34&amp;T35&amp;T36</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row>
    <row r="25" spans="1:21" x14ac:dyDescent="0.25">
      <c r="A25" s="57" t="s">
        <v>1233</v>
      </c>
      <c r="B25" s="58"/>
      <c r="C25" s="135" t="s">
        <v>4</v>
      </c>
      <c r="D25" s="135" t="s">
        <v>472</v>
      </c>
      <c r="E25" s="135" t="s">
        <v>467</v>
      </c>
      <c r="F25" s="136" t="s">
        <v>51</v>
      </c>
      <c r="G25" s="136" t="s">
        <v>43</v>
      </c>
      <c r="H25" s="136" t="s">
        <v>94</v>
      </c>
      <c r="I25" s="136" t="s">
        <v>43</v>
      </c>
      <c r="J25" s="137">
        <v>189</v>
      </c>
      <c r="K25" s="136" t="s">
        <v>49</v>
      </c>
      <c r="L25" s="135" t="s">
        <v>1292</v>
      </c>
      <c r="N25" s="57" t="s">
        <v>1231</v>
      </c>
      <c r="O25" s="57" t="str">
        <f>INDEX('Standard Descriptions'!$E:$E,MATCH(Guidance!E25,'Standard Descriptions'!$C:$C,0))</f>
        <v xml:space="preserve"> This policy causes government to pay for the specified percentage of the purchase price of new battery electric vehicles. This is in addition to EV subsidies that exist in the BAU scenario. // </v>
      </c>
      <c r="P25" s="60" t="s">
        <v>1232</v>
      </c>
      <c r="Q25" s="60" t="s">
        <v>49</v>
      </c>
      <c r="R25" s="60" t="str">
        <f t="shared" ref="R25:R36" si="6">H25&amp;" "&amp;I25</f>
        <v>Passenger LDVs</v>
      </c>
      <c r="S25" s="60" t="str">
        <f t="shared" si="5"/>
        <v>//**Passenger LDVs: **</v>
      </c>
      <c r="T25" s="45" t="str">
        <f t="shared" si="4"/>
        <v>//**Passenger LDVs: ** In the BAU Scenario, state and federal incentives for light duty passenger cars and trucks add up to $10,000 in 2017. In the BAU Scenario, incentives decline over time, reaching zero in 2026.</v>
      </c>
    </row>
    <row r="26" spans="1:21" x14ac:dyDescent="0.25">
      <c r="A26" s="57" t="s">
        <v>1233</v>
      </c>
      <c r="B26" s="58"/>
      <c r="C26" s="138" t="s">
        <v>4</v>
      </c>
      <c r="D26" s="138" t="s">
        <v>472</v>
      </c>
      <c r="E26" s="138" t="s">
        <v>467</v>
      </c>
      <c r="F26" s="135" t="s">
        <v>48</v>
      </c>
      <c r="G26" s="135" t="s">
        <v>43</v>
      </c>
      <c r="H26" s="135" t="s">
        <v>95</v>
      </c>
      <c r="I26" s="135" t="s">
        <v>1052</v>
      </c>
      <c r="J26" s="141">
        <v>205</v>
      </c>
      <c r="K26" s="139" t="s">
        <v>49</v>
      </c>
      <c r="L26" s="142" t="s">
        <v>1293</v>
      </c>
      <c r="N26" s="57" t="s">
        <v>1231</v>
      </c>
      <c r="O26" s="57" t="str">
        <f>INDEX('Standard Descriptions'!$E:$E,MATCH(Guidance!E26,'Standard Descriptions'!$C:$C,0))</f>
        <v xml:space="preserve"> This policy causes government to pay for the specified percentage of the purchase price of new battery electric vehicles. This is in addition to EV subsidies that exist in the BAU scenario. // </v>
      </c>
      <c r="P26" s="60" t="s">
        <v>1232</v>
      </c>
      <c r="Q26" s="60" t="s">
        <v>49</v>
      </c>
      <c r="R26" s="60" t="str">
        <f t="shared" si="6"/>
        <v>Freight MDVs</v>
      </c>
      <c r="S26" s="60" t="str">
        <f t="shared" si="5"/>
        <v>//**Freight MDVs: **</v>
      </c>
      <c r="T26" s="45" t="str">
        <f t="shared" si="4"/>
        <v>//**Freight MDVs: ** California's Heavy Vehicle Incentive Program offers incentives for the purchase of electric MDVs estimated to average approximately $47,000 in 2017. In the BAU Scenario, incentives decline over time, reaching zero in 2026.</v>
      </c>
    </row>
    <row r="27" spans="1:21" x14ac:dyDescent="0.25">
      <c r="A27" s="57" t="s">
        <v>1233</v>
      </c>
      <c r="B27" s="58"/>
      <c r="C27" s="138" t="s">
        <v>4</v>
      </c>
      <c r="D27" s="138" t="s">
        <v>472</v>
      </c>
      <c r="E27" s="138" t="s">
        <v>467</v>
      </c>
      <c r="F27" s="135" t="s">
        <v>51</v>
      </c>
      <c r="G27" s="135" t="s">
        <v>44</v>
      </c>
      <c r="H27" s="135" t="s">
        <v>94</v>
      </c>
      <c r="I27" s="135" t="s">
        <v>44</v>
      </c>
      <c r="J27" s="141">
        <v>206</v>
      </c>
      <c r="K27" s="139" t="s">
        <v>49</v>
      </c>
      <c r="L27" s="142" t="s">
        <v>1294</v>
      </c>
      <c r="N27" s="57" t="s">
        <v>1231</v>
      </c>
      <c r="O27" s="57" t="str">
        <f>INDEX('Standard Descriptions'!$E:$E,MATCH(Guidance!E27,'Standard Descriptions'!$C:$C,0))</f>
        <v xml:space="preserve"> This policy causes government to pay for the specified percentage of the purchase price of new battery electric vehicles. This is in addition to EV subsidies that exist in the BAU scenario. // </v>
      </c>
      <c r="P27" s="60" t="s">
        <v>1232</v>
      </c>
      <c r="Q27" s="60" t="s">
        <v>49</v>
      </c>
      <c r="R27" s="60" t="str">
        <f t="shared" si="6"/>
        <v>Passenger HDVs</v>
      </c>
      <c r="S27" s="60" t="str">
        <f t="shared" si="5"/>
        <v>//**Passenger HDVs: **</v>
      </c>
      <c r="T27" s="45" t="str">
        <f t="shared" si="4"/>
        <v xml:space="preserve">//**Passenger HDVs: ** California's Heavy Vehicle Incentive Program offers incentives for the purchase of electric buses estimated to average approximately $137,000 in 2017. In the BAU Scenario, incentives decline over time, reaching zero in 2026. </v>
      </c>
    </row>
    <row r="28" spans="1:21" x14ac:dyDescent="0.25">
      <c r="A28" s="57" t="s">
        <v>1233</v>
      </c>
      <c r="B28" s="58"/>
      <c r="C28" s="138" t="s">
        <v>4</v>
      </c>
      <c r="D28" s="138" t="s">
        <v>472</v>
      </c>
      <c r="E28" s="138" t="s">
        <v>467</v>
      </c>
      <c r="F28" s="135" t="s">
        <v>48</v>
      </c>
      <c r="G28" s="135" t="s">
        <v>44</v>
      </c>
      <c r="H28" s="135" t="s">
        <v>95</v>
      </c>
      <c r="I28" s="135" t="s">
        <v>44</v>
      </c>
      <c r="J28" s="141"/>
      <c r="K28" s="139" t="s">
        <v>50</v>
      </c>
      <c r="L28" s="142"/>
      <c r="N28" s="57" t="s">
        <v>1231</v>
      </c>
      <c r="O28" s="57" t="str">
        <f>INDEX('Standard Descriptions'!$E:$E,MATCH(Guidance!E28,'Standard Descriptions'!$C:$C,0))</f>
        <v xml:space="preserve"> This policy causes government to pay for the specified percentage of the purchase price of new battery electric vehicles. This is in addition to EV subsidies that exist in the BAU scenario. // </v>
      </c>
      <c r="P28" s="60" t="s">
        <v>1232</v>
      </c>
      <c r="Q28" s="60" t="s">
        <v>49</v>
      </c>
      <c r="R28" s="60" t="str">
        <f t="shared" si="6"/>
        <v>Freight HDVs</v>
      </c>
      <c r="S28" s="60" t="str">
        <f t="shared" si="5"/>
        <v>//**Freight HDVs: **</v>
      </c>
      <c r="T28" s="45" t="str">
        <f t="shared" si="4"/>
        <v/>
      </c>
    </row>
    <row r="29" spans="1:21" x14ac:dyDescent="0.25">
      <c r="A29" s="57" t="s">
        <v>1233</v>
      </c>
      <c r="B29" s="58"/>
      <c r="C29" s="138" t="s">
        <v>4</v>
      </c>
      <c r="D29" s="138" t="s">
        <v>472</v>
      </c>
      <c r="E29" s="138" t="s">
        <v>467</v>
      </c>
      <c r="F29" s="135" t="s">
        <v>51</v>
      </c>
      <c r="G29" s="135" t="s">
        <v>45</v>
      </c>
      <c r="H29" s="135" t="s">
        <v>94</v>
      </c>
      <c r="I29" s="135" t="s">
        <v>96</v>
      </c>
      <c r="J29" s="141"/>
      <c r="K29" s="139" t="s">
        <v>50</v>
      </c>
      <c r="L29" s="142"/>
      <c r="N29" s="57" t="s">
        <v>1231</v>
      </c>
      <c r="O29" s="57" t="str">
        <f>INDEX('Standard Descriptions'!$E:$E,MATCH(Guidance!E29,'Standard Descriptions'!$C:$C,0))</f>
        <v xml:space="preserve"> This policy causes government to pay for the specified percentage of the purchase price of new battery electric vehicles. This is in addition to EV subsidies that exist in the BAU scenario. // </v>
      </c>
      <c r="P29" s="60" t="s">
        <v>1232</v>
      </c>
      <c r="Q29" s="60" t="s">
        <v>49</v>
      </c>
      <c r="R29" s="60" t="str">
        <f t="shared" si="6"/>
        <v>Passenger Aircraft</v>
      </c>
      <c r="S29" s="60" t="str">
        <f t="shared" si="5"/>
        <v>//**Passenger Aircraft: **</v>
      </c>
      <c r="T29" s="45" t="str">
        <f t="shared" si="4"/>
        <v/>
      </c>
    </row>
    <row r="30" spans="1:21" x14ac:dyDescent="0.25">
      <c r="A30" s="57" t="s">
        <v>1233</v>
      </c>
      <c r="B30" s="58"/>
      <c r="C30" s="138" t="s">
        <v>4</v>
      </c>
      <c r="D30" s="138" t="s">
        <v>472</v>
      </c>
      <c r="E30" s="138" t="s">
        <v>467</v>
      </c>
      <c r="F30" s="135" t="s">
        <v>48</v>
      </c>
      <c r="G30" s="135" t="s">
        <v>45</v>
      </c>
      <c r="H30" s="135" t="s">
        <v>95</v>
      </c>
      <c r="I30" s="135" t="s">
        <v>96</v>
      </c>
      <c r="J30" s="141"/>
      <c r="K30" s="139" t="s">
        <v>50</v>
      </c>
      <c r="L30" s="142"/>
      <c r="N30" s="57" t="s">
        <v>1231</v>
      </c>
      <c r="O30" s="57" t="str">
        <f>INDEX('Standard Descriptions'!$E:$E,MATCH(Guidance!E30,'Standard Descriptions'!$C:$C,0))</f>
        <v xml:space="preserve"> This policy causes government to pay for the specified percentage of the purchase price of new battery electric vehicles. This is in addition to EV subsidies that exist in the BAU scenario. // </v>
      </c>
      <c r="P30" s="60" t="s">
        <v>1232</v>
      </c>
      <c r="Q30" s="60" t="s">
        <v>49</v>
      </c>
      <c r="R30" s="60" t="str">
        <f t="shared" si="6"/>
        <v>Freight Aircraft</v>
      </c>
      <c r="S30" s="60" t="str">
        <f t="shared" si="5"/>
        <v>//**Freight Aircraft: **</v>
      </c>
      <c r="T30" s="45" t="str">
        <f t="shared" si="4"/>
        <v/>
      </c>
    </row>
    <row r="31" spans="1:21" x14ac:dyDescent="0.25">
      <c r="A31" s="57" t="s">
        <v>1233</v>
      </c>
      <c r="B31" s="58"/>
      <c r="C31" s="138" t="s">
        <v>4</v>
      </c>
      <c r="D31" s="138" t="s">
        <v>472</v>
      </c>
      <c r="E31" s="138" t="s">
        <v>467</v>
      </c>
      <c r="F31" s="135" t="s">
        <v>51</v>
      </c>
      <c r="G31" s="135" t="s">
        <v>46</v>
      </c>
      <c r="H31" s="135" t="s">
        <v>94</v>
      </c>
      <c r="I31" s="135" t="s">
        <v>97</v>
      </c>
      <c r="J31" s="141"/>
      <c r="K31" s="139" t="s">
        <v>50</v>
      </c>
      <c r="L31" s="142"/>
      <c r="N31" s="57" t="s">
        <v>1231</v>
      </c>
      <c r="O31" s="57" t="str">
        <f>INDEX('Standard Descriptions'!$E:$E,MATCH(Guidance!E31,'Standard Descriptions'!$C:$C,0))</f>
        <v xml:space="preserve"> This policy causes government to pay for the specified percentage of the purchase price of new battery electric vehicles. This is in addition to EV subsidies that exist in the BAU scenario. // </v>
      </c>
      <c r="P31" s="60" t="s">
        <v>1232</v>
      </c>
      <c r="Q31" s="60" t="s">
        <v>49</v>
      </c>
      <c r="R31" s="60" t="str">
        <f t="shared" si="6"/>
        <v>Passenger Rail</v>
      </c>
      <c r="S31" s="60" t="str">
        <f t="shared" si="5"/>
        <v>//**Passenger Rail: **</v>
      </c>
      <c r="T31" s="45" t="str">
        <f t="shared" si="4"/>
        <v/>
      </c>
    </row>
    <row r="32" spans="1:21" x14ac:dyDescent="0.25">
      <c r="A32" s="57" t="s">
        <v>1233</v>
      </c>
      <c r="B32" s="58"/>
      <c r="C32" s="138" t="s">
        <v>4</v>
      </c>
      <c r="D32" s="138" t="s">
        <v>472</v>
      </c>
      <c r="E32" s="138" t="s">
        <v>467</v>
      </c>
      <c r="F32" s="135" t="s">
        <v>48</v>
      </c>
      <c r="G32" s="135" t="s">
        <v>46</v>
      </c>
      <c r="H32" s="135" t="s">
        <v>95</v>
      </c>
      <c r="I32" s="135" t="s">
        <v>97</v>
      </c>
      <c r="J32" s="141"/>
      <c r="K32" s="139" t="s">
        <v>50</v>
      </c>
      <c r="L32" s="142"/>
      <c r="N32" s="57" t="s">
        <v>1231</v>
      </c>
      <c r="O32" s="57" t="str">
        <f>INDEX('Standard Descriptions'!$E:$E,MATCH(Guidance!E32,'Standard Descriptions'!$C:$C,0))</f>
        <v xml:space="preserve"> This policy causes government to pay for the specified percentage of the purchase price of new battery electric vehicles. This is in addition to EV subsidies that exist in the BAU scenario. // </v>
      </c>
      <c r="P32" s="60" t="s">
        <v>1232</v>
      </c>
      <c r="Q32" s="60" t="s">
        <v>49</v>
      </c>
      <c r="R32" s="60" t="str">
        <f t="shared" si="6"/>
        <v>Freight Rail</v>
      </c>
      <c r="S32" s="60" t="str">
        <f t="shared" si="5"/>
        <v>//**Freight Rail: **</v>
      </c>
      <c r="T32" s="45" t="str">
        <f t="shared" si="4"/>
        <v/>
      </c>
    </row>
    <row r="33" spans="1:21" x14ac:dyDescent="0.25">
      <c r="A33" s="57" t="s">
        <v>1233</v>
      </c>
      <c r="B33" s="58"/>
      <c r="C33" s="138" t="s">
        <v>4</v>
      </c>
      <c r="D33" s="138" t="s">
        <v>472</v>
      </c>
      <c r="E33" s="138" t="s">
        <v>467</v>
      </c>
      <c r="F33" s="135" t="s">
        <v>51</v>
      </c>
      <c r="G33" s="135" t="s">
        <v>47</v>
      </c>
      <c r="H33" s="135" t="s">
        <v>94</v>
      </c>
      <c r="I33" s="135" t="s">
        <v>98</v>
      </c>
      <c r="J33" s="141"/>
      <c r="K33" s="139" t="s">
        <v>50</v>
      </c>
      <c r="L33" s="142"/>
      <c r="N33" s="57" t="s">
        <v>1231</v>
      </c>
      <c r="O33" s="57" t="str">
        <f>INDEX('Standard Descriptions'!$E:$E,MATCH(Guidance!E33,'Standard Descriptions'!$C:$C,0))</f>
        <v xml:space="preserve"> This policy causes government to pay for the specified percentage of the purchase price of new battery electric vehicles. This is in addition to EV subsidies that exist in the BAU scenario. // </v>
      </c>
      <c r="P33" s="60" t="s">
        <v>1232</v>
      </c>
      <c r="Q33" s="60" t="s">
        <v>49</v>
      </c>
      <c r="R33" s="60" t="str">
        <f t="shared" si="6"/>
        <v>Passenger Ships</v>
      </c>
      <c r="S33" s="60" t="str">
        <f t="shared" si="5"/>
        <v>//**Passenger Ships: **</v>
      </c>
      <c r="T33" s="45" t="str">
        <f t="shared" si="4"/>
        <v/>
      </c>
    </row>
    <row r="34" spans="1:21" x14ac:dyDescent="0.25">
      <c r="A34" s="57" t="s">
        <v>1233</v>
      </c>
      <c r="B34" s="58"/>
      <c r="C34" s="138" t="s">
        <v>4</v>
      </c>
      <c r="D34" s="138" t="s">
        <v>472</v>
      </c>
      <c r="E34" s="138" t="s">
        <v>467</v>
      </c>
      <c r="F34" s="135" t="s">
        <v>48</v>
      </c>
      <c r="G34" s="135" t="s">
        <v>47</v>
      </c>
      <c r="H34" s="135" t="s">
        <v>95</v>
      </c>
      <c r="I34" s="135" t="s">
        <v>98</v>
      </c>
      <c r="J34" s="141"/>
      <c r="K34" s="139" t="s">
        <v>50</v>
      </c>
      <c r="L34" s="142"/>
      <c r="N34" s="57" t="s">
        <v>1231</v>
      </c>
      <c r="O34" s="57" t="str">
        <f>INDEX('Standard Descriptions'!$E:$E,MATCH(Guidance!E34,'Standard Descriptions'!$C:$C,0))</f>
        <v xml:space="preserve"> This policy causes government to pay for the specified percentage of the purchase price of new battery electric vehicles. This is in addition to EV subsidies that exist in the BAU scenario. // </v>
      </c>
      <c r="P34" s="60" t="s">
        <v>1232</v>
      </c>
      <c r="Q34" s="60" t="s">
        <v>49</v>
      </c>
      <c r="R34" s="60" t="str">
        <f t="shared" si="6"/>
        <v>Freight Ships</v>
      </c>
      <c r="S34" s="60" t="str">
        <f t="shared" si="5"/>
        <v>//**Freight Ships: **</v>
      </c>
      <c r="T34" s="45" t="str">
        <f t="shared" si="4"/>
        <v/>
      </c>
    </row>
    <row r="35" spans="1:21" x14ac:dyDescent="0.25">
      <c r="A35" s="57" t="s">
        <v>1233</v>
      </c>
      <c r="B35" s="58"/>
      <c r="C35" s="138" t="s">
        <v>4</v>
      </c>
      <c r="D35" s="138" t="s">
        <v>472</v>
      </c>
      <c r="E35" s="138" t="s">
        <v>467</v>
      </c>
      <c r="F35" s="135" t="s">
        <v>51</v>
      </c>
      <c r="G35" s="135" t="s">
        <v>126</v>
      </c>
      <c r="H35" s="135" t="s">
        <v>94</v>
      </c>
      <c r="I35" s="135" t="s">
        <v>176</v>
      </c>
      <c r="J35" s="141"/>
      <c r="K35" s="139" t="s">
        <v>50</v>
      </c>
      <c r="L35" s="142"/>
      <c r="N35" s="57" t="s">
        <v>1231</v>
      </c>
      <c r="O35" s="57" t="str">
        <f>INDEX('Standard Descriptions'!$E:$E,MATCH(Guidance!E35,'Standard Descriptions'!$C:$C,0))</f>
        <v xml:space="preserve"> This policy causes government to pay for the specified percentage of the purchase price of new battery electric vehicles. This is in addition to EV subsidies that exist in the BAU scenario. // </v>
      </c>
      <c r="P35" s="60" t="s">
        <v>1232</v>
      </c>
      <c r="Q35" s="60" t="s">
        <v>49</v>
      </c>
      <c r="R35" s="60" t="str">
        <f t="shared" si="6"/>
        <v>Passenger Motorbikes</v>
      </c>
      <c r="S35" s="60" t="str">
        <f t="shared" si="5"/>
        <v>//**Passenger Motorbikes: **</v>
      </c>
      <c r="T35" s="45" t="str">
        <f t="shared" si="4"/>
        <v/>
      </c>
    </row>
    <row r="36" spans="1:21" x14ac:dyDescent="0.25">
      <c r="A36" s="57" t="s">
        <v>1233</v>
      </c>
      <c r="B36" s="58"/>
      <c r="C36" s="138" t="s">
        <v>4</v>
      </c>
      <c r="D36" s="138" t="s">
        <v>472</v>
      </c>
      <c r="E36" s="138" t="s">
        <v>467</v>
      </c>
      <c r="F36" s="135" t="s">
        <v>48</v>
      </c>
      <c r="G36" s="135" t="s">
        <v>126</v>
      </c>
      <c r="H36" s="135" t="s">
        <v>95</v>
      </c>
      <c r="I36" s="135" t="s">
        <v>176</v>
      </c>
      <c r="J36" s="141"/>
      <c r="K36" s="139" t="s">
        <v>50</v>
      </c>
      <c r="L36" s="142"/>
      <c r="N36" s="57" t="s">
        <v>1231</v>
      </c>
      <c r="O36" s="57" t="str">
        <f>INDEX('Standard Descriptions'!$E:$E,MATCH(Guidance!E36,'Standard Descriptions'!$C:$C,0))</f>
        <v xml:space="preserve"> This policy causes government to pay for the specified percentage of the purchase price of new battery electric vehicles. This is in addition to EV subsidies that exist in the BAU scenario. // </v>
      </c>
      <c r="P36" s="60" t="s">
        <v>1232</v>
      </c>
      <c r="Q36" s="60" t="s">
        <v>49</v>
      </c>
      <c r="R36" s="60" t="str">
        <f t="shared" si="6"/>
        <v>Freight Motorbikes</v>
      </c>
      <c r="S36" s="60" t="str">
        <f t="shared" si="5"/>
        <v>//**Freight Motorbikes: **</v>
      </c>
      <c r="T36" s="45" t="str">
        <f t="shared" si="4"/>
        <v/>
      </c>
    </row>
    <row r="37" spans="1:21" s="62" customFormat="1" ht="75" x14ac:dyDescent="0.25">
      <c r="A37" s="65" t="s">
        <v>1230</v>
      </c>
      <c r="B37" s="47"/>
      <c r="C37" s="143" t="s">
        <v>4</v>
      </c>
      <c r="D37" s="143" t="s">
        <v>10</v>
      </c>
      <c r="E37" s="143" t="s">
        <v>125</v>
      </c>
      <c r="F37" s="144"/>
      <c r="G37" s="144"/>
      <c r="H37" s="144"/>
      <c r="I37" s="144"/>
      <c r="J37" s="145">
        <v>1</v>
      </c>
      <c r="K37" s="144" t="s">
        <v>49</v>
      </c>
      <c r="L37" s="146" t="s">
        <v>1295</v>
      </c>
      <c r="M37" s="47"/>
      <c r="N37" s="64" t="s">
        <v>1231</v>
      </c>
      <c r="O37" s="64" t="str">
        <f>INDEX('Standard Descriptions'!$E:$E,MATCH(Guidance!E37,'Standard Descriptions'!$C:$C,0))</f>
        <v xml:space="preserve">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v>
      </c>
      <c r="P37" s="65" t="s">
        <v>1232</v>
      </c>
      <c r="Q37" s="65" t="s">
        <v>50</v>
      </c>
      <c r="S37" s="62" t="str">
        <f t="shared" si="5"/>
        <v/>
      </c>
      <c r="T37" s="62" t="str">
        <f t="shared" si="4"/>
        <v xml:space="preserve">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U37" s="56" t="str">
        <f>N37&amp;O37&amp;P37&amp;T37</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row>
    <row r="38" spans="1:21" s="62" customFormat="1" x14ac:dyDescent="0.25">
      <c r="A38" s="65" t="s">
        <v>1230</v>
      </c>
      <c r="B38" s="47"/>
      <c r="C38" s="65" t="s">
        <v>4</v>
      </c>
      <c r="D38" s="65" t="str">
        <f>D39</f>
        <v>Tailpipe Emissions Standard</v>
      </c>
      <c r="E38" s="65" t="str">
        <f>E39</f>
        <v>Percentage Additional Improvement of Fuel Economy Std</v>
      </c>
      <c r="F38" s="65"/>
      <c r="G38" s="65"/>
      <c r="H38" s="65"/>
      <c r="I38" s="65"/>
      <c r="J38" s="65"/>
      <c r="K38" s="65"/>
      <c r="L38" s="65"/>
      <c r="M38" s="47"/>
      <c r="N38" s="64" t="s">
        <v>1231</v>
      </c>
      <c r="O38" s="64" t="str">
        <f>INDEX('Standard Descriptions'!$E:$E,MATCH(Guidance!E38,'Standard Descriptions'!$C:$C,0))</f>
        <v>This policy specifies a percentage reduction in tailpipe greenhouse gas emissions from new vehicles. //</v>
      </c>
      <c r="P38" s="62" t="s">
        <v>1232</v>
      </c>
      <c r="Q38" s="62" t="s">
        <v>49</v>
      </c>
      <c r="S38" s="62" t="str">
        <f t="shared" si="5"/>
        <v/>
      </c>
      <c r="T38" s="62" t="str">
        <f t="shared" si="4"/>
        <v/>
      </c>
      <c r="U38" s="54" t="str">
        <f>N38&amp;O38&amp;P38&amp;T39&amp;T40&amp;T41&amp;T42&amp;T43&amp;T44&amp;T45&amp;T46&amp;T47&amp;T48&amp;T49&amp;T50&amp;T51&amp;T52&amp;T53&amp;T54&amp;T55&amp;T56&amp;T57&amp;T58&amp;T59&amp;T60&amp;T61&amp;T62&amp;T63&amp;T64&amp;T65&amp;T66&amp;T67&amp;T68&amp;T69&amp;T70&amp;T71&amp;T72&amp;T73&amp;T74</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row>
    <row r="39" spans="1:21" x14ac:dyDescent="0.25">
      <c r="A39" s="57" t="s">
        <v>1233</v>
      </c>
      <c r="B39" s="58"/>
      <c r="C39" s="147" t="s">
        <v>4</v>
      </c>
      <c r="D39" s="147" t="s">
        <v>1102</v>
      </c>
      <c r="E39" s="147" t="s">
        <v>333</v>
      </c>
      <c r="F39" s="136" t="s">
        <v>535</v>
      </c>
      <c r="G39" s="136" t="s">
        <v>43</v>
      </c>
      <c r="H39" s="136" t="s">
        <v>541</v>
      </c>
      <c r="I39" s="136" t="s">
        <v>43</v>
      </c>
      <c r="J39" s="28"/>
      <c r="K39" s="117" t="s">
        <v>50</v>
      </c>
      <c r="L39" s="116"/>
      <c r="N39" s="57" t="s">
        <v>1231</v>
      </c>
      <c r="O39" s="57" t="str">
        <f>INDEX('Standard Descriptions'!$E:$E,MATCH(Guidance!E39,'Standard Descriptions'!$C:$C,0))</f>
        <v>This policy specifies a percentage reduction in tailpipe greenhouse gas emissions from new vehicles. //</v>
      </c>
      <c r="P39" s="60" t="s">
        <v>1232</v>
      </c>
      <c r="Q39" s="60" t="s">
        <v>49</v>
      </c>
      <c r="R39" s="60" t="str">
        <f t="shared" ref="R39:R50" si="7">H39&amp;" "&amp;I39</f>
        <v>Electric LDVs</v>
      </c>
      <c r="S39" s="60" t="str">
        <f t="shared" si="5"/>
        <v>//**Electric LDVs: **</v>
      </c>
      <c r="T39" s="45" t="str">
        <f t="shared" si="4"/>
        <v/>
      </c>
    </row>
    <row r="40" spans="1:21" x14ac:dyDescent="0.25">
      <c r="A40" s="57" t="s">
        <v>1233</v>
      </c>
      <c r="B40" s="58"/>
      <c r="C40" s="138" t="s">
        <v>4</v>
      </c>
      <c r="D40" s="138" t="s">
        <v>1102</v>
      </c>
      <c r="E40" s="138" t="s">
        <v>333</v>
      </c>
      <c r="F40" s="136" t="s">
        <v>536</v>
      </c>
      <c r="G40" s="136" t="s">
        <v>43</v>
      </c>
      <c r="H40" s="136" t="s">
        <v>99</v>
      </c>
      <c r="I40" s="136" t="s">
        <v>43</v>
      </c>
      <c r="J40" s="28">
        <v>202</v>
      </c>
      <c r="K40" s="117" t="s">
        <v>50</v>
      </c>
      <c r="L40" s="116"/>
      <c r="N40" s="57" t="s">
        <v>1231</v>
      </c>
      <c r="O40" s="57" t="str">
        <f>INDEX('Standard Descriptions'!$E:$E,MATCH(Guidance!E40,'Standard Descriptions'!$C:$C,0))</f>
        <v>This policy specifies a percentage reduction in tailpipe greenhouse gas emissions from new vehicles. //</v>
      </c>
      <c r="P40" s="60" t="s">
        <v>1232</v>
      </c>
      <c r="Q40" s="60" t="s">
        <v>49</v>
      </c>
      <c r="R40" s="60" t="str">
        <f t="shared" si="7"/>
        <v>Natural Gas LDVs</v>
      </c>
      <c r="S40" s="60" t="str">
        <f t="shared" si="5"/>
        <v>//**Natural Gas LDVs: **</v>
      </c>
      <c r="T40" s="45" t="str">
        <f t="shared" si="4"/>
        <v/>
      </c>
    </row>
    <row r="41" spans="1:21" x14ac:dyDescent="0.25">
      <c r="A41" s="57" t="s">
        <v>1233</v>
      </c>
      <c r="B41" s="58"/>
      <c r="C41" s="138" t="s">
        <v>4</v>
      </c>
      <c r="D41" s="138" t="s">
        <v>1102</v>
      </c>
      <c r="E41" s="138" t="s">
        <v>333</v>
      </c>
      <c r="F41" s="136" t="s">
        <v>537</v>
      </c>
      <c r="G41" s="136" t="s">
        <v>43</v>
      </c>
      <c r="H41" s="136" t="s">
        <v>544</v>
      </c>
      <c r="I41" s="136" t="s">
        <v>43</v>
      </c>
      <c r="J41" s="28">
        <v>2</v>
      </c>
      <c r="K41" s="117" t="s">
        <v>49</v>
      </c>
      <c r="L41" s="116" t="s">
        <v>1296</v>
      </c>
      <c r="N41" s="57" t="s">
        <v>1231</v>
      </c>
      <c r="O41" s="57" t="str">
        <f>INDEX('Standard Descriptions'!$E:$E,MATCH(Guidance!E41,'Standard Descriptions'!$C:$C,0))</f>
        <v>This policy specifies a percentage reduction in tailpipe greenhouse gas emissions from new vehicles. //</v>
      </c>
      <c r="P41" s="60" t="s">
        <v>1232</v>
      </c>
      <c r="Q41" s="60" t="s">
        <v>49</v>
      </c>
      <c r="R41" s="60" t="str">
        <f t="shared" si="7"/>
        <v>Gasoline Engine LDVs</v>
      </c>
      <c r="S41" s="60" t="str">
        <f t="shared" si="5"/>
        <v>//**Gasoline Engine LDVs: **</v>
      </c>
      <c r="T41" s="45" t="str">
        <f t="shared" si="4"/>
        <v xml:space="preserve">//**Gasoline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v>
      </c>
    </row>
    <row r="42" spans="1:21" x14ac:dyDescent="0.25">
      <c r="A42" s="57" t="s">
        <v>1233</v>
      </c>
      <c r="B42" s="58"/>
      <c r="C42" s="138" t="s">
        <v>4</v>
      </c>
      <c r="D42" s="138" t="s">
        <v>1102</v>
      </c>
      <c r="E42" s="138" t="s">
        <v>333</v>
      </c>
      <c r="F42" s="136" t="s">
        <v>538</v>
      </c>
      <c r="G42" s="136" t="s">
        <v>43</v>
      </c>
      <c r="H42" s="136" t="s">
        <v>542</v>
      </c>
      <c r="I42" s="136" t="s">
        <v>1052</v>
      </c>
      <c r="J42" s="28">
        <v>199</v>
      </c>
      <c r="K42" s="117" t="s">
        <v>49</v>
      </c>
      <c r="L42" s="116" t="s">
        <v>1297</v>
      </c>
      <c r="N42" s="57" t="s">
        <v>1231</v>
      </c>
      <c r="O42" s="57" t="str">
        <f>INDEX('Standard Descriptions'!$E:$E,MATCH(Guidance!E42,'Standard Descriptions'!$C:$C,0))</f>
        <v>This policy specifies a percentage reduction in tailpipe greenhouse gas emissions from new vehicles. //</v>
      </c>
      <c r="P42" s="60" t="s">
        <v>1232</v>
      </c>
      <c r="Q42" s="60" t="s">
        <v>49</v>
      </c>
      <c r="R42" s="60" t="str">
        <f t="shared" si="7"/>
        <v>Diesel Engine MDVs</v>
      </c>
      <c r="S42" s="60" t="str">
        <f t="shared" si="5"/>
        <v>//**Diesel Engine MDVs: **</v>
      </c>
      <c r="T42" s="45" t="str">
        <f t="shared" si="4"/>
        <v>//**Diesel Engine MDVs: ** Beyond light duty passenger vehicles, California tailpipe standards are complex and vary by vehicle class.</v>
      </c>
    </row>
    <row r="43" spans="1:21" x14ac:dyDescent="0.25">
      <c r="A43" s="57" t="s">
        <v>1233</v>
      </c>
      <c r="B43" s="58"/>
      <c r="C43" s="138" t="s">
        <v>4</v>
      </c>
      <c r="D43" s="138" t="s">
        <v>1102</v>
      </c>
      <c r="E43" s="138" t="s">
        <v>333</v>
      </c>
      <c r="F43" s="136" t="s">
        <v>539</v>
      </c>
      <c r="G43" s="136" t="s">
        <v>43</v>
      </c>
      <c r="H43" s="136" t="s">
        <v>543</v>
      </c>
      <c r="I43" s="136" t="s">
        <v>43</v>
      </c>
      <c r="J43" s="28">
        <v>204</v>
      </c>
      <c r="K43" s="117" t="s">
        <v>50</v>
      </c>
      <c r="L43" s="124"/>
      <c r="N43" s="57" t="s">
        <v>1231</v>
      </c>
      <c r="O43" s="57" t="str">
        <f>INDEX('Standard Descriptions'!$E:$E,MATCH(Guidance!E43,'Standard Descriptions'!$C:$C,0))</f>
        <v>This policy specifies a percentage reduction in tailpipe greenhouse gas emissions from new vehicles. //</v>
      </c>
      <c r="P43" s="60" t="s">
        <v>1232</v>
      </c>
      <c r="Q43" s="60" t="s">
        <v>49</v>
      </c>
      <c r="R43" s="60" t="str">
        <f t="shared" si="7"/>
        <v>Plug-in Hybrid LDVs</v>
      </c>
      <c r="S43" s="60" t="str">
        <f t="shared" si="5"/>
        <v>//**Plug-in Hybrid LDVs: **</v>
      </c>
      <c r="T43" s="45" t="str">
        <f t="shared" si="4"/>
        <v/>
      </c>
    </row>
    <row r="44" spans="1:21" x14ac:dyDescent="0.25">
      <c r="A44" s="57" t="s">
        <v>1233</v>
      </c>
      <c r="B44" s="58"/>
      <c r="C44" s="138" t="s">
        <v>4</v>
      </c>
      <c r="D44" s="138" t="s">
        <v>1102</v>
      </c>
      <c r="E44" s="138" t="s">
        <v>333</v>
      </c>
      <c r="F44" s="136" t="s">
        <v>540</v>
      </c>
      <c r="G44" s="136" t="s">
        <v>43</v>
      </c>
      <c r="H44" s="136" t="s">
        <v>545</v>
      </c>
      <c r="I44" s="136" t="s">
        <v>43</v>
      </c>
      <c r="J44" s="28"/>
      <c r="K44" s="117" t="s">
        <v>50</v>
      </c>
      <c r="L44" s="116"/>
      <c r="N44" s="57" t="s">
        <v>1231</v>
      </c>
      <c r="O44" s="57" t="str">
        <f>INDEX('Standard Descriptions'!$E:$E,MATCH(Guidance!E44,'Standard Descriptions'!$C:$C,0))</f>
        <v>This policy specifies a percentage reduction in tailpipe greenhouse gas emissions from new vehicles. //</v>
      </c>
      <c r="P44" s="60" t="s">
        <v>1232</v>
      </c>
      <c r="Q44" s="60" t="s">
        <v>49</v>
      </c>
      <c r="R44" s="60" t="str">
        <f t="shared" si="7"/>
        <v>Nonroad LDVs</v>
      </c>
      <c r="S44" s="60" t="str">
        <f t="shared" si="5"/>
        <v>//**Nonroad LDVs: **</v>
      </c>
      <c r="T44" s="45" t="str">
        <f t="shared" si="4"/>
        <v/>
      </c>
    </row>
    <row r="45" spans="1:21" x14ac:dyDescent="0.25">
      <c r="A45" s="57" t="s">
        <v>1233</v>
      </c>
      <c r="B45" s="58"/>
      <c r="C45" s="138" t="s">
        <v>4</v>
      </c>
      <c r="D45" s="138" t="s">
        <v>1102</v>
      </c>
      <c r="E45" s="138" t="s">
        <v>333</v>
      </c>
      <c r="F45" s="136" t="s">
        <v>535</v>
      </c>
      <c r="G45" s="136" t="s">
        <v>44</v>
      </c>
      <c r="H45" s="136" t="s">
        <v>541</v>
      </c>
      <c r="I45" s="136" t="s">
        <v>44</v>
      </c>
      <c r="J45" s="28"/>
      <c r="K45" s="117" t="s">
        <v>50</v>
      </c>
      <c r="L45" s="116"/>
      <c r="N45" s="57" t="s">
        <v>1231</v>
      </c>
      <c r="O45" s="57" t="str">
        <f>INDEX('Standard Descriptions'!$E:$E,MATCH(Guidance!E45,'Standard Descriptions'!$C:$C,0))</f>
        <v>This policy specifies a percentage reduction in tailpipe greenhouse gas emissions from new vehicles. //</v>
      </c>
      <c r="P45" s="60" t="s">
        <v>1232</v>
      </c>
      <c r="Q45" s="60" t="s">
        <v>49</v>
      </c>
      <c r="R45" s="60" t="str">
        <f t="shared" si="7"/>
        <v>Electric HDVs</v>
      </c>
      <c r="S45" s="60" t="str">
        <f t="shared" si="5"/>
        <v>//**Electric HDVs: **</v>
      </c>
      <c r="T45" s="45" t="str">
        <f t="shared" si="4"/>
        <v/>
      </c>
    </row>
    <row r="46" spans="1:21" x14ac:dyDescent="0.25">
      <c r="A46" s="57" t="s">
        <v>1233</v>
      </c>
      <c r="B46" s="58"/>
      <c r="C46" s="138" t="s">
        <v>4</v>
      </c>
      <c r="D46" s="138" t="s">
        <v>1102</v>
      </c>
      <c r="E46" s="138" t="s">
        <v>333</v>
      </c>
      <c r="F46" s="136" t="s">
        <v>536</v>
      </c>
      <c r="G46" s="136" t="s">
        <v>44</v>
      </c>
      <c r="H46" s="136" t="s">
        <v>99</v>
      </c>
      <c r="I46" s="136" t="s">
        <v>44</v>
      </c>
      <c r="J46" s="28">
        <v>203</v>
      </c>
      <c r="K46" s="117" t="s">
        <v>50</v>
      </c>
      <c r="L46" s="116" t="s">
        <v>1297</v>
      </c>
      <c r="N46" s="57" t="s">
        <v>1231</v>
      </c>
      <c r="O46" s="57" t="str">
        <f>INDEX('Standard Descriptions'!$E:$E,MATCH(Guidance!E46,'Standard Descriptions'!$C:$C,0))</f>
        <v>This policy specifies a percentage reduction in tailpipe greenhouse gas emissions from new vehicles. //</v>
      </c>
      <c r="P46" s="60" t="s">
        <v>1232</v>
      </c>
      <c r="Q46" s="60" t="s">
        <v>49</v>
      </c>
      <c r="R46" s="60" t="str">
        <f t="shared" si="7"/>
        <v>Natural Gas HDVs</v>
      </c>
      <c r="S46" s="60" t="str">
        <f t="shared" si="5"/>
        <v>//**Natural Gas HDVs: **</v>
      </c>
      <c r="T46" s="45" t="str">
        <f t="shared" si="4"/>
        <v/>
      </c>
    </row>
    <row r="47" spans="1:21" x14ac:dyDescent="0.25">
      <c r="A47" s="57" t="s">
        <v>1233</v>
      </c>
      <c r="B47" s="58"/>
      <c r="C47" s="138" t="s">
        <v>4</v>
      </c>
      <c r="D47" s="138" t="s">
        <v>1102</v>
      </c>
      <c r="E47" s="138" t="s">
        <v>333</v>
      </c>
      <c r="F47" s="136" t="s">
        <v>537</v>
      </c>
      <c r="G47" s="136" t="s">
        <v>44</v>
      </c>
      <c r="H47" s="136" t="s">
        <v>544</v>
      </c>
      <c r="I47" s="136" t="s">
        <v>44</v>
      </c>
      <c r="J47" s="28">
        <v>198</v>
      </c>
      <c r="K47" s="117" t="s">
        <v>49</v>
      </c>
      <c r="L47" s="116" t="s">
        <v>1297</v>
      </c>
      <c r="N47" s="57" t="s">
        <v>1231</v>
      </c>
      <c r="O47" s="57" t="str">
        <f>INDEX('Standard Descriptions'!$E:$E,MATCH(Guidance!E47,'Standard Descriptions'!$C:$C,0))</f>
        <v>This policy specifies a percentage reduction in tailpipe greenhouse gas emissions from new vehicles. //</v>
      </c>
      <c r="P47" s="60" t="s">
        <v>1232</v>
      </c>
      <c r="Q47" s="60" t="s">
        <v>49</v>
      </c>
      <c r="R47" s="60" t="str">
        <f t="shared" si="7"/>
        <v>Gasoline Engine HDVs</v>
      </c>
      <c r="S47" s="60" t="str">
        <f t="shared" si="5"/>
        <v>//**Gasoline Engine HDVs: **</v>
      </c>
      <c r="T47" s="45" t="str">
        <f t="shared" si="4"/>
        <v>//**Gasoline Engine HDVs: ** Beyond light duty passenger vehicles, California tailpipe standards are complex and vary by vehicle class.</v>
      </c>
    </row>
    <row r="48" spans="1:21" x14ac:dyDescent="0.25">
      <c r="A48" s="57" t="s">
        <v>1233</v>
      </c>
      <c r="B48" s="58"/>
      <c r="C48" s="138" t="s">
        <v>4</v>
      </c>
      <c r="D48" s="138" t="s">
        <v>1102</v>
      </c>
      <c r="E48" s="138" t="s">
        <v>333</v>
      </c>
      <c r="F48" s="136" t="s">
        <v>538</v>
      </c>
      <c r="G48" s="136" t="s">
        <v>44</v>
      </c>
      <c r="H48" s="136" t="s">
        <v>542</v>
      </c>
      <c r="I48" s="136" t="s">
        <v>44</v>
      </c>
      <c r="J48" s="28">
        <v>3</v>
      </c>
      <c r="K48" s="117" t="s">
        <v>49</v>
      </c>
      <c r="L48" s="116" t="s">
        <v>1297</v>
      </c>
      <c r="N48" s="57" t="s">
        <v>1231</v>
      </c>
      <c r="O48" s="57" t="str">
        <f>INDEX('Standard Descriptions'!$E:$E,MATCH(Guidance!E48,'Standard Descriptions'!$C:$C,0))</f>
        <v>This policy specifies a percentage reduction in tailpipe greenhouse gas emissions from new vehicles. //</v>
      </c>
      <c r="P48" s="60" t="s">
        <v>1232</v>
      </c>
      <c r="Q48" s="60" t="s">
        <v>49</v>
      </c>
      <c r="R48" s="60" t="str">
        <f t="shared" si="7"/>
        <v>Diesel Engine HDVs</v>
      </c>
      <c r="S48" s="60" t="str">
        <f t="shared" si="5"/>
        <v>//**Diesel Engine HDVs: **</v>
      </c>
      <c r="T48" s="45" t="str">
        <f>IF(K48="Yes",S48&amp;L48,"")</f>
        <v>//**Diesel Engine HDVs: ** Beyond light duty passenger vehicles, California tailpipe standards are complex and vary by vehicle class.</v>
      </c>
    </row>
    <row r="49" spans="1:20" x14ac:dyDescent="0.25">
      <c r="A49" s="57" t="s">
        <v>1233</v>
      </c>
      <c r="B49" s="58"/>
      <c r="C49" s="138" t="s">
        <v>4</v>
      </c>
      <c r="D49" s="138" t="s">
        <v>1102</v>
      </c>
      <c r="E49" s="138" t="s">
        <v>333</v>
      </c>
      <c r="F49" s="136" t="s">
        <v>539</v>
      </c>
      <c r="G49" s="136" t="s">
        <v>44</v>
      </c>
      <c r="H49" s="136" t="s">
        <v>543</v>
      </c>
      <c r="I49" s="136" t="s">
        <v>44</v>
      </c>
      <c r="J49" s="28"/>
      <c r="K49" s="117" t="s">
        <v>50</v>
      </c>
      <c r="L49" s="116"/>
      <c r="N49" s="57" t="s">
        <v>1231</v>
      </c>
      <c r="O49" s="57" t="str">
        <f>INDEX('Standard Descriptions'!$E:$E,MATCH(Guidance!E49,'Standard Descriptions'!$C:$C,0))</f>
        <v>This policy specifies a percentage reduction in tailpipe greenhouse gas emissions from new vehicles. //</v>
      </c>
      <c r="P49" s="60" t="s">
        <v>1232</v>
      </c>
      <c r="Q49" s="60" t="s">
        <v>49</v>
      </c>
      <c r="R49" s="60" t="str">
        <f t="shared" si="7"/>
        <v>Plug-in Hybrid HDVs</v>
      </c>
      <c r="S49" s="60" t="str">
        <f t="shared" si="5"/>
        <v>//**Plug-in Hybrid HDVs: **</v>
      </c>
      <c r="T49" s="45" t="str">
        <f t="shared" si="4"/>
        <v/>
      </c>
    </row>
    <row r="50" spans="1:20" x14ac:dyDescent="0.25">
      <c r="A50" s="57" t="s">
        <v>1233</v>
      </c>
      <c r="B50" s="58"/>
      <c r="C50" s="138" t="s">
        <v>4</v>
      </c>
      <c r="D50" s="138" t="s">
        <v>1102</v>
      </c>
      <c r="E50" s="138" t="s">
        <v>333</v>
      </c>
      <c r="F50" s="136" t="s">
        <v>540</v>
      </c>
      <c r="G50" s="136" t="s">
        <v>44</v>
      </c>
      <c r="H50" s="136" t="s">
        <v>545</v>
      </c>
      <c r="I50" s="136" t="s">
        <v>44</v>
      </c>
      <c r="J50" s="28"/>
      <c r="K50" s="117" t="s">
        <v>50</v>
      </c>
      <c r="L50" s="116"/>
      <c r="N50" s="57" t="s">
        <v>1231</v>
      </c>
      <c r="O50" s="57" t="str">
        <f>INDEX('Standard Descriptions'!$E:$E,MATCH(Guidance!E50,'Standard Descriptions'!$C:$C,0))</f>
        <v>This policy specifies a percentage reduction in tailpipe greenhouse gas emissions from new vehicles. //</v>
      </c>
      <c r="P50" s="60" t="s">
        <v>1232</v>
      </c>
      <c r="Q50" s="60" t="s">
        <v>49</v>
      </c>
      <c r="R50" s="60" t="str">
        <f t="shared" si="7"/>
        <v>Nonroad HDVs</v>
      </c>
      <c r="S50" s="60" t="str">
        <f t="shared" si="5"/>
        <v>//**Nonroad HDVs: **</v>
      </c>
      <c r="T50" s="45" t="str">
        <f t="shared" si="4"/>
        <v/>
      </c>
    </row>
    <row r="51" spans="1:20" x14ac:dyDescent="0.25">
      <c r="A51" s="57"/>
      <c r="B51" s="58"/>
      <c r="C51" s="138" t="s">
        <v>4</v>
      </c>
      <c r="D51" s="138" t="s">
        <v>1102</v>
      </c>
      <c r="E51" s="138" t="s">
        <v>333</v>
      </c>
      <c r="F51" s="136" t="s">
        <v>535</v>
      </c>
      <c r="G51" s="136" t="s">
        <v>45</v>
      </c>
      <c r="H51" s="136" t="s">
        <v>541</v>
      </c>
      <c r="I51" s="136" t="s">
        <v>96</v>
      </c>
      <c r="J51" s="28"/>
      <c r="K51" s="117" t="s">
        <v>50</v>
      </c>
      <c r="L51" s="116"/>
      <c r="N51" s="57" t="s">
        <v>1231</v>
      </c>
      <c r="O51" s="57" t="str">
        <f>INDEX('Standard Descriptions'!$E:$E,MATCH(Guidance!E51,'Standard Descriptions'!$C:$C,0))</f>
        <v>This policy specifies a percentage reduction in tailpipe greenhouse gas emissions from new vehicles. //</v>
      </c>
      <c r="P51" s="60" t="s">
        <v>1232</v>
      </c>
      <c r="Q51" s="60" t="s">
        <v>49</v>
      </c>
      <c r="R51" s="60" t="str">
        <f t="shared" ref="R51:R74" si="8">H51&amp;" "&amp;I51</f>
        <v>Electric Aircraft</v>
      </c>
      <c r="S51" s="60" t="str">
        <f t="shared" ref="S51:S74" si="9">IF(R51="","","//**"&amp;R51&amp;": **")</f>
        <v>//**Electric Aircraft: **</v>
      </c>
      <c r="T51" s="45" t="str">
        <f t="shared" si="4"/>
        <v/>
      </c>
    </row>
    <row r="52" spans="1:20" x14ac:dyDescent="0.25">
      <c r="A52" s="57"/>
      <c r="B52" s="58"/>
      <c r="C52" s="138" t="s">
        <v>4</v>
      </c>
      <c r="D52" s="138" t="s">
        <v>1102</v>
      </c>
      <c r="E52" s="138" t="s">
        <v>333</v>
      </c>
      <c r="F52" s="136" t="s">
        <v>536</v>
      </c>
      <c r="G52" s="136" t="s">
        <v>45</v>
      </c>
      <c r="H52" s="136" t="s">
        <v>99</v>
      </c>
      <c r="I52" s="136" t="s">
        <v>96</v>
      </c>
      <c r="J52" s="28"/>
      <c r="K52" s="117" t="s">
        <v>50</v>
      </c>
      <c r="L52" s="116"/>
      <c r="N52" s="57" t="s">
        <v>1231</v>
      </c>
      <c r="O52" s="57" t="str">
        <f>INDEX('Standard Descriptions'!$E:$E,MATCH(Guidance!E52,'Standard Descriptions'!$C:$C,0))</f>
        <v>This policy specifies a percentage reduction in tailpipe greenhouse gas emissions from new vehicles. //</v>
      </c>
      <c r="P52" s="60" t="s">
        <v>1232</v>
      </c>
      <c r="Q52" s="60" t="s">
        <v>49</v>
      </c>
      <c r="R52" s="60" t="str">
        <f t="shared" si="8"/>
        <v>Natural Gas Aircraft</v>
      </c>
      <c r="S52" s="60" t="str">
        <f t="shared" si="9"/>
        <v>//**Natural Gas Aircraft: **</v>
      </c>
      <c r="T52" s="45" t="str">
        <f t="shared" si="4"/>
        <v/>
      </c>
    </row>
    <row r="53" spans="1:20" x14ac:dyDescent="0.25">
      <c r="A53" s="57"/>
      <c r="B53" s="58"/>
      <c r="C53" s="138" t="s">
        <v>4</v>
      </c>
      <c r="D53" s="138" t="s">
        <v>1102</v>
      </c>
      <c r="E53" s="138" t="s">
        <v>333</v>
      </c>
      <c r="F53" s="136" t="s">
        <v>537</v>
      </c>
      <c r="G53" s="136" t="s">
        <v>45</v>
      </c>
      <c r="H53" s="136" t="s">
        <v>544</v>
      </c>
      <c r="I53" s="136" t="s">
        <v>96</v>
      </c>
      <c r="J53" s="28"/>
      <c r="K53" s="117" t="s">
        <v>50</v>
      </c>
      <c r="L53" s="116"/>
      <c r="N53" s="57" t="s">
        <v>1231</v>
      </c>
      <c r="O53" s="57" t="str">
        <f>INDEX('Standard Descriptions'!$E:$E,MATCH(Guidance!E53,'Standard Descriptions'!$C:$C,0))</f>
        <v>This policy specifies a percentage reduction in tailpipe greenhouse gas emissions from new vehicles. //</v>
      </c>
      <c r="P53" s="60" t="s">
        <v>1232</v>
      </c>
      <c r="Q53" s="60" t="s">
        <v>49</v>
      </c>
      <c r="R53" s="60" t="str">
        <f t="shared" si="8"/>
        <v>Gasoline Engine Aircraft</v>
      </c>
      <c r="S53" s="60" t="str">
        <f t="shared" si="9"/>
        <v>//**Gasoline Engine Aircraft: **</v>
      </c>
      <c r="T53" s="45" t="str">
        <f t="shared" si="4"/>
        <v/>
      </c>
    </row>
    <row r="54" spans="1:20" x14ac:dyDescent="0.25">
      <c r="A54" s="57"/>
      <c r="B54" s="58"/>
      <c r="C54" s="138" t="s">
        <v>4</v>
      </c>
      <c r="D54" s="138" t="s">
        <v>1102</v>
      </c>
      <c r="E54" s="138" t="s">
        <v>333</v>
      </c>
      <c r="F54" s="136" t="s">
        <v>538</v>
      </c>
      <c r="G54" s="136" t="s">
        <v>45</v>
      </c>
      <c r="H54" s="136" t="s">
        <v>542</v>
      </c>
      <c r="I54" s="136" t="s">
        <v>96</v>
      </c>
      <c r="J54" s="28"/>
      <c r="K54" s="117" t="s">
        <v>50</v>
      </c>
      <c r="L54" s="116"/>
      <c r="N54" s="57" t="s">
        <v>1231</v>
      </c>
      <c r="O54" s="57" t="str">
        <f>INDEX('Standard Descriptions'!$E:$E,MATCH(Guidance!E54,'Standard Descriptions'!$C:$C,0))</f>
        <v>This policy specifies a percentage reduction in tailpipe greenhouse gas emissions from new vehicles. //</v>
      </c>
      <c r="P54" s="60" t="s">
        <v>1232</v>
      </c>
      <c r="Q54" s="60" t="s">
        <v>49</v>
      </c>
      <c r="R54" s="60" t="str">
        <f t="shared" si="8"/>
        <v>Diesel Engine Aircraft</v>
      </c>
      <c r="S54" s="60" t="str">
        <f t="shared" si="9"/>
        <v>//**Diesel Engine Aircraft: **</v>
      </c>
      <c r="T54" s="45" t="str">
        <f t="shared" si="4"/>
        <v/>
      </c>
    </row>
    <row r="55" spans="1:20" x14ac:dyDescent="0.25">
      <c r="A55" s="57"/>
      <c r="B55" s="58"/>
      <c r="C55" s="138" t="s">
        <v>4</v>
      </c>
      <c r="D55" s="138" t="s">
        <v>1102</v>
      </c>
      <c r="E55" s="138" t="s">
        <v>333</v>
      </c>
      <c r="F55" s="136" t="s">
        <v>539</v>
      </c>
      <c r="G55" s="136" t="s">
        <v>45</v>
      </c>
      <c r="H55" s="136" t="s">
        <v>543</v>
      </c>
      <c r="I55" s="136" t="s">
        <v>96</v>
      </c>
      <c r="J55" s="28"/>
      <c r="K55" s="117" t="s">
        <v>50</v>
      </c>
      <c r="L55" s="116"/>
      <c r="N55" s="57" t="s">
        <v>1231</v>
      </c>
      <c r="O55" s="57" t="str">
        <f>INDEX('Standard Descriptions'!$E:$E,MATCH(Guidance!E55,'Standard Descriptions'!$C:$C,0))</f>
        <v>This policy specifies a percentage reduction in tailpipe greenhouse gas emissions from new vehicles. //</v>
      </c>
      <c r="P55" s="60" t="s">
        <v>1232</v>
      </c>
      <c r="Q55" s="60" t="s">
        <v>49</v>
      </c>
      <c r="R55" s="60" t="str">
        <f t="shared" si="8"/>
        <v>Plug-in Hybrid Aircraft</v>
      </c>
      <c r="S55" s="60" t="str">
        <f t="shared" si="9"/>
        <v>//**Plug-in Hybrid Aircraft: **</v>
      </c>
      <c r="T55" s="45" t="str">
        <f t="shared" si="4"/>
        <v/>
      </c>
    </row>
    <row r="56" spans="1:20" x14ac:dyDescent="0.25">
      <c r="A56" s="57"/>
      <c r="B56" s="58"/>
      <c r="C56" s="138" t="s">
        <v>4</v>
      </c>
      <c r="D56" s="138" t="s">
        <v>1102</v>
      </c>
      <c r="E56" s="138" t="s">
        <v>333</v>
      </c>
      <c r="F56" s="136" t="s">
        <v>540</v>
      </c>
      <c r="G56" s="136" t="s">
        <v>45</v>
      </c>
      <c r="H56" s="136" t="s">
        <v>546</v>
      </c>
      <c r="I56" s="136" t="s">
        <v>96</v>
      </c>
      <c r="J56" s="28">
        <v>4</v>
      </c>
      <c r="K56" s="117" t="s">
        <v>50</v>
      </c>
      <c r="L56" s="116" t="s">
        <v>1298</v>
      </c>
      <c r="N56" s="57" t="s">
        <v>1231</v>
      </c>
      <c r="O56" s="57" t="str">
        <f>INDEX('Standard Descriptions'!$E:$E,MATCH(Guidance!E56,'Standard Descriptions'!$C:$C,0))</f>
        <v>This policy specifies a percentage reduction in tailpipe greenhouse gas emissions from new vehicles. //</v>
      </c>
      <c r="P56" s="60" t="s">
        <v>1232</v>
      </c>
      <c r="Q56" s="60" t="s">
        <v>49</v>
      </c>
      <c r="R56" s="60" t="str">
        <f t="shared" si="8"/>
        <v>All Aircraft</v>
      </c>
      <c r="S56" s="60" t="str">
        <f t="shared" si="9"/>
        <v>//**All Aircraft: **</v>
      </c>
      <c r="T56" s="45" t="str">
        <f t="shared" si="4"/>
        <v/>
      </c>
    </row>
    <row r="57" spans="1:20" x14ac:dyDescent="0.25">
      <c r="A57" s="57"/>
      <c r="B57" s="58"/>
      <c r="C57" s="138" t="s">
        <v>4</v>
      </c>
      <c r="D57" s="138" t="s">
        <v>1102</v>
      </c>
      <c r="E57" s="138" t="s">
        <v>333</v>
      </c>
      <c r="F57" s="136" t="s">
        <v>535</v>
      </c>
      <c r="G57" s="136" t="s">
        <v>46</v>
      </c>
      <c r="H57" s="136" t="s">
        <v>541</v>
      </c>
      <c r="I57" s="136" t="s">
        <v>97</v>
      </c>
      <c r="J57" s="28"/>
      <c r="K57" s="117" t="s">
        <v>50</v>
      </c>
      <c r="L57" s="116"/>
      <c r="N57" s="57" t="s">
        <v>1231</v>
      </c>
      <c r="O57" s="57" t="str">
        <f>INDEX('Standard Descriptions'!$E:$E,MATCH(Guidance!E57,'Standard Descriptions'!$C:$C,0))</f>
        <v>This policy specifies a percentage reduction in tailpipe greenhouse gas emissions from new vehicles. //</v>
      </c>
      <c r="P57" s="60" t="s">
        <v>1232</v>
      </c>
      <c r="Q57" s="60" t="s">
        <v>49</v>
      </c>
      <c r="R57" s="60" t="str">
        <f t="shared" si="8"/>
        <v>Electric Rail</v>
      </c>
      <c r="S57" s="60" t="str">
        <f t="shared" si="9"/>
        <v>//**Electric Rail: **</v>
      </c>
      <c r="T57" s="45" t="str">
        <f t="shared" si="4"/>
        <v/>
      </c>
    </row>
    <row r="58" spans="1:20" x14ac:dyDescent="0.25">
      <c r="A58" s="57"/>
      <c r="B58" s="58"/>
      <c r="C58" s="138" t="s">
        <v>4</v>
      </c>
      <c r="D58" s="138" t="s">
        <v>1102</v>
      </c>
      <c r="E58" s="138" t="s">
        <v>333</v>
      </c>
      <c r="F58" s="136" t="s">
        <v>536</v>
      </c>
      <c r="G58" s="136" t="s">
        <v>46</v>
      </c>
      <c r="H58" s="136" t="s">
        <v>99</v>
      </c>
      <c r="I58" s="136" t="s">
        <v>97</v>
      </c>
      <c r="J58" s="28"/>
      <c r="K58" s="117" t="s">
        <v>50</v>
      </c>
      <c r="L58" s="116"/>
      <c r="N58" s="57" t="s">
        <v>1231</v>
      </c>
      <c r="O58" s="57" t="str">
        <f>INDEX('Standard Descriptions'!$E:$E,MATCH(Guidance!E58,'Standard Descriptions'!$C:$C,0))</f>
        <v>This policy specifies a percentage reduction in tailpipe greenhouse gas emissions from new vehicles. //</v>
      </c>
      <c r="P58" s="60" t="s">
        <v>1232</v>
      </c>
      <c r="Q58" s="60" t="s">
        <v>49</v>
      </c>
      <c r="R58" s="60" t="str">
        <f t="shared" si="8"/>
        <v>Natural Gas Rail</v>
      </c>
      <c r="S58" s="60" t="str">
        <f t="shared" si="9"/>
        <v>//**Natural Gas Rail: **</v>
      </c>
      <c r="T58" s="45" t="str">
        <f t="shared" si="4"/>
        <v/>
      </c>
    </row>
    <row r="59" spans="1:20" x14ac:dyDescent="0.25">
      <c r="A59" s="57"/>
      <c r="B59" s="58"/>
      <c r="C59" s="138" t="s">
        <v>4</v>
      </c>
      <c r="D59" s="138" t="s">
        <v>1102</v>
      </c>
      <c r="E59" s="138" t="s">
        <v>333</v>
      </c>
      <c r="F59" s="136" t="s">
        <v>537</v>
      </c>
      <c r="G59" s="136" t="s">
        <v>46</v>
      </c>
      <c r="H59" s="136" t="s">
        <v>544</v>
      </c>
      <c r="I59" s="136" t="s">
        <v>97</v>
      </c>
      <c r="J59" s="28"/>
      <c r="K59" s="117" t="s">
        <v>50</v>
      </c>
      <c r="L59" s="116"/>
      <c r="N59" s="57" t="s">
        <v>1231</v>
      </c>
      <c r="O59" s="57" t="str">
        <f>INDEX('Standard Descriptions'!$E:$E,MATCH(Guidance!E59,'Standard Descriptions'!$C:$C,0))</f>
        <v>This policy specifies a percentage reduction in tailpipe greenhouse gas emissions from new vehicles. //</v>
      </c>
      <c r="P59" s="60" t="s">
        <v>1232</v>
      </c>
      <c r="Q59" s="60" t="s">
        <v>49</v>
      </c>
      <c r="R59" s="60" t="str">
        <f t="shared" si="8"/>
        <v>Gasoline Engine Rail</v>
      </c>
      <c r="S59" s="60" t="str">
        <f t="shared" si="9"/>
        <v>//**Gasoline Engine Rail: **</v>
      </c>
      <c r="T59" s="45" t="str">
        <f t="shared" si="4"/>
        <v/>
      </c>
    </row>
    <row r="60" spans="1:20" x14ac:dyDescent="0.25">
      <c r="A60" s="57"/>
      <c r="B60" s="58"/>
      <c r="C60" s="138" t="s">
        <v>4</v>
      </c>
      <c r="D60" s="138" t="s">
        <v>1102</v>
      </c>
      <c r="E60" s="138" t="s">
        <v>333</v>
      </c>
      <c r="F60" s="136" t="s">
        <v>538</v>
      </c>
      <c r="G60" s="136" t="s">
        <v>46</v>
      </c>
      <c r="H60" s="136" t="s">
        <v>542</v>
      </c>
      <c r="I60" s="136" t="s">
        <v>97</v>
      </c>
      <c r="J60" s="28"/>
      <c r="K60" s="117" t="s">
        <v>50</v>
      </c>
      <c r="L60" s="116"/>
      <c r="N60" s="57" t="s">
        <v>1231</v>
      </c>
      <c r="O60" s="57" t="str">
        <f>INDEX('Standard Descriptions'!$E:$E,MATCH(Guidance!E60,'Standard Descriptions'!$C:$C,0))</f>
        <v>This policy specifies a percentage reduction in tailpipe greenhouse gas emissions from new vehicles. //</v>
      </c>
      <c r="P60" s="60" t="s">
        <v>1232</v>
      </c>
      <c r="Q60" s="60" t="s">
        <v>49</v>
      </c>
      <c r="R60" s="60" t="str">
        <f t="shared" si="8"/>
        <v>Diesel Engine Rail</v>
      </c>
      <c r="S60" s="60" t="str">
        <f t="shared" si="9"/>
        <v>//**Diesel Engine Rail: **</v>
      </c>
      <c r="T60" s="45" t="str">
        <f t="shared" si="4"/>
        <v/>
      </c>
    </row>
    <row r="61" spans="1:20" x14ac:dyDescent="0.25">
      <c r="A61" s="57"/>
      <c r="B61" s="58"/>
      <c r="C61" s="138" t="s">
        <v>4</v>
      </c>
      <c r="D61" s="138" t="s">
        <v>1102</v>
      </c>
      <c r="E61" s="138" t="s">
        <v>333</v>
      </c>
      <c r="F61" s="136" t="s">
        <v>539</v>
      </c>
      <c r="G61" s="136" t="s">
        <v>46</v>
      </c>
      <c r="H61" s="136" t="s">
        <v>543</v>
      </c>
      <c r="I61" s="136" t="s">
        <v>97</v>
      </c>
      <c r="J61" s="28"/>
      <c r="K61" s="117" t="s">
        <v>50</v>
      </c>
      <c r="L61" s="116"/>
      <c r="N61" s="57" t="s">
        <v>1231</v>
      </c>
      <c r="O61" s="57" t="str">
        <f>INDEX('Standard Descriptions'!$E:$E,MATCH(Guidance!E61,'Standard Descriptions'!$C:$C,0))</f>
        <v>This policy specifies a percentage reduction in tailpipe greenhouse gas emissions from new vehicles. //</v>
      </c>
      <c r="P61" s="60" t="s">
        <v>1232</v>
      </c>
      <c r="Q61" s="60" t="s">
        <v>49</v>
      </c>
      <c r="R61" s="60" t="str">
        <f t="shared" si="8"/>
        <v>Plug-in Hybrid Rail</v>
      </c>
      <c r="S61" s="60" t="str">
        <f t="shared" si="9"/>
        <v>//**Plug-in Hybrid Rail: **</v>
      </c>
      <c r="T61" s="45" t="str">
        <f t="shared" si="4"/>
        <v/>
      </c>
    </row>
    <row r="62" spans="1:20" x14ac:dyDescent="0.25">
      <c r="A62" s="57"/>
      <c r="B62" s="58"/>
      <c r="C62" s="138" t="s">
        <v>4</v>
      </c>
      <c r="D62" s="138" t="s">
        <v>1102</v>
      </c>
      <c r="E62" s="138" t="s">
        <v>333</v>
      </c>
      <c r="F62" s="136" t="s">
        <v>540</v>
      </c>
      <c r="G62" s="136" t="s">
        <v>46</v>
      </c>
      <c r="H62" s="136" t="s">
        <v>546</v>
      </c>
      <c r="I62" s="136" t="s">
        <v>97</v>
      </c>
      <c r="J62" s="28">
        <v>5</v>
      </c>
      <c r="K62" s="117" t="s">
        <v>49</v>
      </c>
      <c r="L62" s="116" t="s">
        <v>1299</v>
      </c>
      <c r="N62" s="57" t="s">
        <v>1231</v>
      </c>
      <c r="O62" s="57" t="str">
        <f>INDEX('Standard Descriptions'!$E:$E,MATCH(Guidance!E62,'Standard Descriptions'!$C:$C,0))</f>
        <v>This policy specifies a percentage reduction in tailpipe greenhouse gas emissions from new vehicles. //</v>
      </c>
      <c r="P62" s="60" t="s">
        <v>1232</v>
      </c>
      <c r="Q62" s="60" t="s">
        <v>49</v>
      </c>
      <c r="R62" s="60" t="str">
        <f t="shared" si="8"/>
        <v>All Rail</v>
      </c>
      <c r="S62" s="60" t="str">
        <f t="shared" si="9"/>
        <v>//**All Rail: **</v>
      </c>
      <c r="T62" s="45" t="str">
        <f t="shared" si="4"/>
        <v xml:space="preserve">//**All Rail: ** Neither California nor the U.S. currently sets fuel economy standards for trains. </v>
      </c>
    </row>
    <row r="63" spans="1:20" x14ac:dyDescent="0.25">
      <c r="A63" s="57"/>
      <c r="B63" s="58"/>
      <c r="C63" s="138" t="s">
        <v>4</v>
      </c>
      <c r="D63" s="138" t="s">
        <v>1102</v>
      </c>
      <c r="E63" s="138" t="s">
        <v>333</v>
      </c>
      <c r="F63" s="136" t="s">
        <v>535</v>
      </c>
      <c r="G63" s="136" t="s">
        <v>47</v>
      </c>
      <c r="H63" s="136" t="s">
        <v>541</v>
      </c>
      <c r="I63" s="136" t="s">
        <v>98</v>
      </c>
      <c r="J63" s="28"/>
      <c r="K63" s="117" t="s">
        <v>50</v>
      </c>
      <c r="L63" s="116"/>
      <c r="N63" s="57" t="s">
        <v>1231</v>
      </c>
      <c r="O63" s="57" t="str">
        <f>INDEX('Standard Descriptions'!$E:$E,MATCH(Guidance!E63,'Standard Descriptions'!$C:$C,0))</f>
        <v>This policy specifies a percentage reduction in tailpipe greenhouse gas emissions from new vehicles. //</v>
      </c>
      <c r="P63" s="60" t="s">
        <v>1232</v>
      </c>
      <c r="Q63" s="60" t="s">
        <v>49</v>
      </c>
      <c r="R63" s="60" t="str">
        <f t="shared" si="8"/>
        <v>Electric Ships</v>
      </c>
      <c r="S63" s="60" t="str">
        <f t="shared" si="9"/>
        <v>//**Electric Ships: **</v>
      </c>
      <c r="T63" s="45" t="str">
        <f t="shared" si="4"/>
        <v/>
      </c>
    </row>
    <row r="64" spans="1:20" x14ac:dyDescent="0.25">
      <c r="A64" s="57"/>
      <c r="B64" s="58"/>
      <c r="C64" s="138" t="s">
        <v>4</v>
      </c>
      <c r="D64" s="138" t="s">
        <v>1102</v>
      </c>
      <c r="E64" s="138" t="s">
        <v>333</v>
      </c>
      <c r="F64" s="136" t="s">
        <v>536</v>
      </c>
      <c r="G64" s="136" t="s">
        <v>47</v>
      </c>
      <c r="H64" s="136" t="s">
        <v>99</v>
      </c>
      <c r="I64" s="136" t="s">
        <v>98</v>
      </c>
      <c r="J64" s="28"/>
      <c r="K64" s="117" t="s">
        <v>50</v>
      </c>
      <c r="L64" s="116"/>
      <c r="N64" s="57" t="s">
        <v>1231</v>
      </c>
      <c r="O64" s="57" t="str">
        <f>INDEX('Standard Descriptions'!$E:$E,MATCH(Guidance!E64,'Standard Descriptions'!$C:$C,0))</f>
        <v>This policy specifies a percentage reduction in tailpipe greenhouse gas emissions from new vehicles. //</v>
      </c>
      <c r="P64" s="60" t="s">
        <v>1232</v>
      </c>
      <c r="Q64" s="60" t="s">
        <v>49</v>
      </c>
      <c r="R64" s="60" t="str">
        <f t="shared" si="8"/>
        <v>Natural Gas Ships</v>
      </c>
      <c r="S64" s="60" t="str">
        <f t="shared" si="9"/>
        <v>//**Natural Gas Ships: **</v>
      </c>
      <c r="T64" s="45" t="str">
        <f t="shared" si="4"/>
        <v/>
      </c>
    </row>
    <row r="65" spans="1:21" x14ac:dyDescent="0.25">
      <c r="A65" s="57"/>
      <c r="B65" s="58"/>
      <c r="C65" s="138" t="s">
        <v>4</v>
      </c>
      <c r="D65" s="138" t="s">
        <v>1102</v>
      </c>
      <c r="E65" s="138" t="s">
        <v>333</v>
      </c>
      <c r="F65" s="136" t="s">
        <v>537</v>
      </c>
      <c r="G65" s="136" t="s">
        <v>47</v>
      </c>
      <c r="H65" s="136" t="s">
        <v>544</v>
      </c>
      <c r="I65" s="136" t="s">
        <v>98</v>
      </c>
      <c r="J65" s="28"/>
      <c r="K65" s="117" t="s">
        <v>50</v>
      </c>
      <c r="L65" s="116"/>
      <c r="N65" s="57" t="s">
        <v>1231</v>
      </c>
      <c r="O65" s="57" t="str">
        <f>INDEX('Standard Descriptions'!$E:$E,MATCH(Guidance!E65,'Standard Descriptions'!$C:$C,0))</f>
        <v>This policy specifies a percentage reduction in tailpipe greenhouse gas emissions from new vehicles. //</v>
      </c>
      <c r="P65" s="60" t="s">
        <v>1232</v>
      </c>
      <c r="Q65" s="60" t="s">
        <v>49</v>
      </c>
      <c r="R65" s="60" t="str">
        <f t="shared" si="8"/>
        <v>Gasoline Engine Ships</v>
      </c>
      <c r="S65" s="60" t="str">
        <f t="shared" si="9"/>
        <v>//**Gasoline Engine Ships: **</v>
      </c>
      <c r="T65" s="45" t="str">
        <f t="shared" si="4"/>
        <v/>
      </c>
    </row>
    <row r="66" spans="1:21" x14ac:dyDescent="0.25">
      <c r="A66" s="57"/>
      <c r="B66" s="58"/>
      <c r="C66" s="138" t="s">
        <v>4</v>
      </c>
      <c r="D66" s="138" t="s">
        <v>1102</v>
      </c>
      <c r="E66" s="138" t="s">
        <v>333</v>
      </c>
      <c r="F66" s="136" t="s">
        <v>538</v>
      </c>
      <c r="G66" s="136" t="s">
        <v>47</v>
      </c>
      <c r="H66" s="136" t="s">
        <v>542</v>
      </c>
      <c r="I66" s="136" t="s">
        <v>98</v>
      </c>
      <c r="J66" s="28"/>
      <c r="K66" s="117" t="s">
        <v>50</v>
      </c>
      <c r="L66" s="116"/>
      <c r="N66" s="57" t="s">
        <v>1231</v>
      </c>
      <c r="O66" s="57" t="str">
        <f>INDEX('Standard Descriptions'!$E:$E,MATCH(Guidance!E66,'Standard Descriptions'!$C:$C,0))</f>
        <v>This policy specifies a percentage reduction in tailpipe greenhouse gas emissions from new vehicles. //</v>
      </c>
      <c r="P66" s="60" t="s">
        <v>1232</v>
      </c>
      <c r="Q66" s="60" t="s">
        <v>49</v>
      </c>
      <c r="R66" s="60" t="str">
        <f t="shared" si="8"/>
        <v>Diesel Engine Ships</v>
      </c>
      <c r="S66" s="60" t="str">
        <f t="shared" si="9"/>
        <v>//**Diesel Engine Ships: **</v>
      </c>
      <c r="T66" s="45" t="str">
        <f t="shared" si="4"/>
        <v/>
      </c>
    </row>
    <row r="67" spans="1:21" x14ac:dyDescent="0.25">
      <c r="A67" s="57"/>
      <c r="B67" s="58"/>
      <c r="C67" s="138" t="s">
        <v>4</v>
      </c>
      <c r="D67" s="138" t="s">
        <v>1102</v>
      </c>
      <c r="E67" s="138" t="s">
        <v>333</v>
      </c>
      <c r="F67" s="136" t="s">
        <v>539</v>
      </c>
      <c r="G67" s="136" t="s">
        <v>47</v>
      </c>
      <c r="H67" s="136" t="s">
        <v>543</v>
      </c>
      <c r="I67" s="136" t="s">
        <v>98</v>
      </c>
      <c r="J67" s="28"/>
      <c r="K67" s="117" t="s">
        <v>50</v>
      </c>
      <c r="L67" s="116"/>
      <c r="N67" s="57" t="s">
        <v>1231</v>
      </c>
      <c r="O67" s="57" t="str">
        <f>INDEX('Standard Descriptions'!$E:$E,MATCH(Guidance!E67,'Standard Descriptions'!$C:$C,0))</f>
        <v>This policy specifies a percentage reduction in tailpipe greenhouse gas emissions from new vehicles. //</v>
      </c>
      <c r="P67" s="60" t="s">
        <v>1232</v>
      </c>
      <c r="Q67" s="60" t="s">
        <v>49</v>
      </c>
      <c r="R67" s="60" t="str">
        <f t="shared" si="8"/>
        <v>Plug-in Hybrid Ships</v>
      </c>
      <c r="S67" s="60" t="str">
        <f t="shared" si="9"/>
        <v>//**Plug-in Hybrid Ships: **</v>
      </c>
      <c r="T67" s="45" t="str">
        <f t="shared" si="4"/>
        <v/>
      </c>
    </row>
    <row r="68" spans="1:21" x14ac:dyDescent="0.25">
      <c r="A68" s="57"/>
      <c r="B68" s="58"/>
      <c r="C68" s="138" t="s">
        <v>4</v>
      </c>
      <c r="D68" s="138" t="s">
        <v>1102</v>
      </c>
      <c r="E68" s="138" t="s">
        <v>333</v>
      </c>
      <c r="F68" s="136" t="s">
        <v>540</v>
      </c>
      <c r="G68" s="136" t="s">
        <v>47</v>
      </c>
      <c r="H68" s="136" t="s">
        <v>546</v>
      </c>
      <c r="I68" s="136" t="s">
        <v>98</v>
      </c>
      <c r="J68" s="28">
        <v>6</v>
      </c>
      <c r="K68" s="117" t="s">
        <v>49</v>
      </c>
      <c r="L68" s="116" t="s">
        <v>1300</v>
      </c>
      <c r="N68" s="57" t="s">
        <v>1231</v>
      </c>
      <c r="O68" s="57" t="str">
        <f>INDEX('Standard Descriptions'!$E:$E,MATCH(Guidance!E68,'Standard Descriptions'!$C:$C,0))</f>
        <v>This policy specifies a percentage reduction in tailpipe greenhouse gas emissions from new vehicles. //</v>
      </c>
      <c r="P68" s="60" t="s">
        <v>1232</v>
      </c>
      <c r="Q68" s="60" t="s">
        <v>49</v>
      </c>
      <c r="R68" s="60" t="str">
        <f t="shared" si="8"/>
        <v>All Ships</v>
      </c>
      <c r="S68" s="60" t="str">
        <f t="shared" si="9"/>
        <v>//**All Ships: **</v>
      </c>
      <c r="T68" s="45" t="str">
        <f t="shared" si="4"/>
        <v xml:space="preserve">//**All Ships: ** Neither the California nor the U.S. currently sets fuel economy standards for ships. </v>
      </c>
    </row>
    <row r="69" spans="1:21" x14ac:dyDescent="0.25">
      <c r="A69" s="57"/>
      <c r="B69" s="58"/>
      <c r="C69" s="138" t="s">
        <v>4</v>
      </c>
      <c r="D69" s="138" t="s">
        <v>1102</v>
      </c>
      <c r="E69" s="138" t="s">
        <v>333</v>
      </c>
      <c r="F69" s="136" t="s">
        <v>535</v>
      </c>
      <c r="G69" s="136" t="s">
        <v>126</v>
      </c>
      <c r="H69" s="136" t="s">
        <v>541</v>
      </c>
      <c r="I69" s="136" t="s">
        <v>176</v>
      </c>
      <c r="J69" s="28"/>
      <c r="K69" s="117" t="s">
        <v>50</v>
      </c>
      <c r="L69" s="116"/>
      <c r="N69" s="57" t="s">
        <v>1231</v>
      </c>
      <c r="O69" s="57" t="str">
        <f>INDEX('Standard Descriptions'!$E:$E,MATCH(Guidance!E69,'Standard Descriptions'!$C:$C,0))</f>
        <v>This policy specifies a percentage reduction in tailpipe greenhouse gas emissions from new vehicles. //</v>
      </c>
      <c r="P69" s="60" t="s">
        <v>1232</v>
      </c>
      <c r="Q69" s="60" t="s">
        <v>49</v>
      </c>
      <c r="R69" s="60" t="str">
        <f t="shared" si="8"/>
        <v>Electric Motorbikes</v>
      </c>
      <c r="S69" s="60" t="str">
        <f t="shared" si="9"/>
        <v>//**Electric Motorbikes: **</v>
      </c>
      <c r="T69" s="45" t="str">
        <f t="shared" si="4"/>
        <v/>
      </c>
    </row>
    <row r="70" spans="1:21" x14ac:dyDescent="0.25">
      <c r="A70" s="57"/>
      <c r="B70" s="58"/>
      <c r="C70" s="138" t="s">
        <v>4</v>
      </c>
      <c r="D70" s="138" t="s">
        <v>1102</v>
      </c>
      <c r="E70" s="138" t="s">
        <v>333</v>
      </c>
      <c r="F70" s="136" t="s">
        <v>536</v>
      </c>
      <c r="G70" s="136" t="s">
        <v>126</v>
      </c>
      <c r="H70" s="136" t="s">
        <v>99</v>
      </c>
      <c r="I70" s="136" t="s">
        <v>176</v>
      </c>
      <c r="J70" s="28"/>
      <c r="K70" s="117" t="s">
        <v>50</v>
      </c>
      <c r="L70" s="116"/>
      <c r="N70" s="57" t="s">
        <v>1231</v>
      </c>
      <c r="O70" s="57" t="str">
        <f>INDEX('Standard Descriptions'!$E:$E,MATCH(Guidance!E70,'Standard Descriptions'!$C:$C,0))</f>
        <v>This policy specifies a percentage reduction in tailpipe greenhouse gas emissions from new vehicles. //</v>
      </c>
      <c r="P70" s="60" t="s">
        <v>1232</v>
      </c>
      <c r="Q70" s="60" t="s">
        <v>49</v>
      </c>
      <c r="R70" s="60" t="str">
        <f t="shared" si="8"/>
        <v>Natural Gas Motorbikes</v>
      </c>
      <c r="S70" s="60" t="str">
        <f t="shared" si="9"/>
        <v>//**Natural Gas Motorbikes: **</v>
      </c>
      <c r="T70" s="45" t="str">
        <f t="shared" si="4"/>
        <v/>
      </c>
    </row>
    <row r="71" spans="1:21" x14ac:dyDescent="0.25">
      <c r="A71" s="57"/>
      <c r="B71" s="58"/>
      <c r="C71" s="138" t="s">
        <v>4</v>
      </c>
      <c r="D71" s="138" t="s">
        <v>1102</v>
      </c>
      <c r="E71" s="138" t="s">
        <v>333</v>
      </c>
      <c r="F71" s="136" t="s">
        <v>537</v>
      </c>
      <c r="G71" s="136" t="s">
        <v>126</v>
      </c>
      <c r="H71" s="136" t="s">
        <v>544</v>
      </c>
      <c r="I71" s="136" t="s">
        <v>176</v>
      </c>
      <c r="J71" s="28">
        <v>7</v>
      </c>
      <c r="K71" s="117" t="s">
        <v>49</v>
      </c>
      <c r="L71" s="116" t="s">
        <v>1301</v>
      </c>
      <c r="N71" s="57" t="s">
        <v>1231</v>
      </c>
      <c r="O71" s="57" t="str">
        <f>INDEX('Standard Descriptions'!$E:$E,MATCH(Guidance!E71,'Standard Descriptions'!$C:$C,0))</f>
        <v>This policy specifies a percentage reduction in tailpipe greenhouse gas emissions from new vehicles. //</v>
      </c>
      <c r="P71" s="60" t="s">
        <v>1232</v>
      </c>
      <c r="Q71" s="60" t="s">
        <v>49</v>
      </c>
      <c r="R71" s="60" t="str">
        <f t="shared" si="8"/>
        <v>Gasoline Engine Motorbikes</v>
      </c>
      <c r="S71" s="60" t="str">
        <f t="shared" si="9"/>
        <v>//**Gasoline Engine Motorbikes: **</v>
      </c>
      <c r="T71" s="45" t="str">
        <f t="shared" si="4"/>
        <v xml:space="preserve">//**Gasoline Engine Motorbikes: ** Neither California nor the U.S. currently sets fuel economy standards for motorbikes. </v>
      </c>
    </row>
    <row r="72" spans="1:21" x14ac:dyDescent="0.25">
      <c r="A72" s="57"/>
      <c r="B72" s="58"/>
      <c r="C72" s="138" t="s">
        <v>4</v>
      </c>
      <c r="D72" s="138" t="s">
        <v>1102</v>
      </c>
      <c r="E72" s="138" t="s">
        <v>333</v>
      </c>
      <c r="F72" s="136" t="s">
        <v>538</v>
      </c>
      <c r="G72" s="136" t="s">
        <v>126</v>
      </c>
      <c r="H72" s="136" t="s">
        <v>542</v>
      </c>
      <c r="I72" s="136" t="s">
        <v>176</v>
      </c>
      <c r="J72" s="28"/>
      <c r="K72" s="117" t="s">
        <v>50</v>
      </c>
      <c r="L72" s="116"/>
      <c r="N72" s="57" t="s">
        <v>1231</v>
      </c>
      <c r="O72" s="57" t="str">
        <f>INDEX('Standard Descriptions'!$E:$E,MATCH(Guidance!E72,'Standard Descriptions'!$C:$C,0))</f>
        <v>This policy specifies a percentage reduction in tailpipe greenhouse gas emissions from new vehicles. //</v>
      </c>
      <c r="P72" s="60" t="s">
        <v>1232</v>
      </c>
      <c r="Q72" s="60" t="s">
        <v>49</v>
      </c>
      <c r="R72" s="60" t="str">
        <f t="shared" si="8"/>
        <v>Diesel Engine Motorbikes</v>
      </c>
      <c r="S72" s="60" t="str">
        <f t="shared" si="9"/>
        <v>//**Diesel Engine Motorbikes: **</v>
      </c>
      <c r="T72" s="45" t="str">
        <f t="shared" si="4"/>
        <v/>
      </c>
    </row>
    <row r="73" spans="1:21" x14ac:dyDescent="0.25">
      <c r="A73" s="57"/>
      <c r="B73" s="58"/>
      <c r="C73" s="138" t="s">
        <v>4</v>
      </c>
      <c r="D73" s="138" t="s">
        <v>1102</v>
      </c>
      <c r="E73" s="138" t="s">
        <v>333</v>
      </c>
      <c r="F73" s="136" t="s">
        <v>539</v>
      </c>
      <c r="G73" s="136" t="s">
        <v>126</v>
      </c>
      <c r="H73" s="136" t="s">
        <v>543</v>
      </c>
      <c r="I73" s="136" t="s">
        <v>176</v>
      </c>
      <c r="J73" s="28"/>
      <c r="K73" s="117" t="s">
        <v>50</v>
      </c>
      <c r="L73" s="116"/>
      <c r="N73" s="57" t="s">
        <v>1231</v>
      </c>
      <c r="O73" s="57" t="str">
        <f>INDEX('Standard Descriptions'!$E:$E,MATCH(Guidance!E73,'Standard Descriptions'!$C:$C,0))</f>
        <v>This policy specifies a percentage reduction in tailpipe greenhouse gas emissions from new vehicles. //</v>
      </c>
      <c r="P73" s="60" t="s">
        <v>1232</v>
      </c>
      <c r="Q73" s="60" t="s">
        <v>49</v>
      </c>
      <c r="R73" s="60" t="str">
        <f t="shared" si="8"/>
        <v>Plug-in Hybrid Motorbikes</v>
      </c>
      <c r="S73" s="60" t="str">
        <f t="shared" si="9"/>
        <v>//**Plug-in Hybrid Motorbikes: **</v>
      </c>
      <c r="T73" s="45" t="str">
        <f t="shared" si="4"/>
        <v/>
      </c>
    </row>
    <row r="74" spans="1:21" x14ac:dyDescent="0.25">
      <c r="A74" s="57"/>
      <c r="B74" s="58"/>
      <c r="C74" s="138" t="s">
        <v>4</v>
      </c>
      <c r="D74" s="138" t="s">
        <v>1102</v>
      </c>
      <c r="E74" s="138" t="s">
        <v>333</v>
      </c>
      <c r="F74" s="136" t="s">
        <v>540</v>
      </c>
      <c r="G74" s="136" t="s">
        <v>126</v>
      </c>
      <c r="H74" s="136" t="s">
        <v>545</v>
      </c>
      <c r="I74" s="136" t="s">
        <v>176</v>
      </c>
      <c r="J74" s="28"/>
      <c r="K74" s="117" t="s">
        <v>50</v>
      </c>
      <c r="L74" s="116"/>
      <c r="N74" s="57" t="s">
        <v>1231</v>
      </c>
      <c r="O74" s="57" t="str">
        <f>INDEX('Standard Descriptions'!$E:$E,MATCH(Guidance!E74,'Standard Descriptions'!$C:$C,0))</f>
        <v>This policy specifies a percentage reduction in tailpipe greenhouse gas emissions from new vehicles. //</v>
      </c>
      <c r="P74" s="60" t="s">
        <v>1232</v>
      </c>
      <c r="Q74" s="60" t="s">
        <v>49</v>
      </c>
      <c r="R74" s="60" t="str">
        <f t="shared" si="8"/>
        <v>Nonroad Motorbikes</v>
      </c>
      <c r="S74" s="60" t="str">
        <f t="shared" si="9"/>
        <v>//**Nonroad Motorbikes: **</v>
      </c>
      <c r="T74" s="45" t="str">
        <f t="shared" si="4"/>
        <v/>
      </c>
    </row>
    <row r="75" spans="1:21" s="65" customFormat="1" x14ac:dyDescent="0.25">
      <c r="A75" s="65" t="s">
        <v>1230</v>
      </c>
      <c r="B75" s="47"/>
      <c r="C75" s="126" t="s">
        <v>4</v>
      </c>
      <c r="D75" s="126" t="s">
        <v>485</v>
      </c>
      <c r="E75" s="126" t="s">
        <v>486</v>
      </c>
      <c r="F75" s="127"/>
      <c r="G75" s="127"/>
      <c r="H75" s="127"/>
      <c r="I75" s="127"/>
      <c r="J75" s="67">
        <v>190</v>
      </c>
      <c r="K75" s="127" t="s">
        <v>49</v>
      </c>
      <c r="L75" s="128" t="s">
        <v>1305</v>
      </c>
      <c r="M75" s="47"/>
      <c r="N75" s="64" t="s">
        <v>1231</v>
      </c>
      <c r="O75" s="64" t="str">
        <f>INDEX('Standard Descriptions'!$E:$E,MATCH(Guidance!E75,'Standard Descriptions'!$C:$C,0))</f>
        <v xml:space="preserve">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v>
      </c>
      <c r="P75" s="65" t="s">
        <v>1232</v>
      </c>
      <c r="Q75" s="65" t="s">
        <v>50</v>
      </c>
      <c r="S75" s="62" t="str">
        <f>IF(R75="","","//**"&amp;R75&amp;": **")</f>
        <v/>
      </c>
      <c r="T75" s="62" t="str">
        <f t="shared" si="4"/>
        <v xml:space="preserve">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U75" s="54" t="str">
        <f>N75&amp;O75&amp;P75&amp;T75</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row>
    <row r="76" spans="1:21" s="65" customFormat="1" x14ac:dyDescent="0.25">
      <c r="A76" s="65" t="s">
        <v>1230</v>
      </c>
      <c r="B76" s="47"/>
      <c r="C76" s="65" t="s">
        <v>4</v>
      </c>
      <c r="D76" s="62" t="str">
        <f>D77</f>
        <v>Transportation Demand Management</v>
      </c>
      <c r="E76" s="62" t="str">
        <f>E77</f>
        <v>Fraction of TDM Package Implemented</v>
      </c>
      <c r="M76" s="47"/>
      <c r="N76" s="64" t="s">
        <v>1231</v>
      </c>
      <c r="O76" s="64" t="str">
        <f>INDEX('Standard Descriptions'!$E:$E,MATCH(Guidance!E76,'Standard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6" s="62" t="s">
        <v>1232</v>
      </c>
      <c r="Q76" s="62" t="s">
        <v>49</v>
      </c>
      <c r="S76" s="62" t="str">
        <f t="shared" si="5"/>
        <v/>
      </c>
      <c r="T76" s="62" t="str">
        <f t="shared" si="4"/>
        <v/>
      </c>
      <c r="U76" s="54" t="str">
        <f>N76&amp;O76&amp;P76&amp;T77&amp;T78&amp;T79&amp;T80&amp;T81&amp;T82&amp;T83&amp;T84&amp;T85&amp;T86&amp;T87&amp;T88</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row>
    <row r="77" spans="1:21" x14ac:dyDescent="0.25">
      <c r="A77" s="57" t="s">
        <v>1233</v>
      </c>
      <c r="B77" s="58"/>
      <c r="C77" s="148" t="s">
        <v>4</v>
      </c>
      <c r="D77" s="148" t="s">
        <v>11</v>
      </c>
      <c r="E77" s="148" t="s">
        <v>334</v>
      </c>
      <c r="F77" s="149" t="s">
        <v>51</v>
      </c>
      <c r="G77" s="149"/>
      <c r="H77" s="149" t="s">
        <v>440</v>
      </c>
      <c r="I77" s="149"/>
      <c r="J77" s="150">
        <v>8</v>
      </c>
      <c r="K77" s="149" t="s">
        <v>49</v>
      </c>
      <c r="L77" s="151" t="s">
        <v>1306</v>
      </c>
      <c r="N77" s="57" t="s">
        <v>1231</v>
      </c>
      <c r="O77" s="57" t="str">
        <f>INDEX('Standard Descriptions'!$E:$E,MATCH(Guidance!E77,'Standard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7" s="60" t="s">
        <v>1232</v>
      </c>
      <c r="Q77" s="60" t="s">
        <v>49</v>
      </c>
      <c r="R77" s="60" t="str">
        <f t="shared" ref="R77:R88" si="10">H77&amp;" "&amp;I77</f>
        <v xml:space="preserve">Passengers </v>
      </c>
      <c r="S77" s="60" t="str">
        <f t="shared" si="5"/>
        <v>//**Passengers : **</v>
      </c>
      <c r="T77" s="45" t="str">
        <f t="shared" si="4"/>
        <v xml:space="preserve">//**Passengers : ** At full strength, this policy reduces total passenger vehicle miles traveled by 20 percent. The Current Trajectory </v>
      </c>
    </row>
    <row r="78" spans="1:21" x14ac:dyDescent="0.25">
      <c r="A78" s="57" t="s">
        <v>1233</v>
      </c>
      <c r="B78" s="58"/>
      <c r="C78" s="152" t="s">
        <v>4</v>
      </c>
      <c r="D78" s="152" t="s">
        <v>11</v>
      </c>
      <c r="E78" s="152" t="s">
        <v>334</v>
      </c>
      <c r="F78" s="149" t="s">
        <v>48</v>
      </c>
      <c r="G78" s="149"/>
      <c r="H78" s="149" t="s">
        <v>95</v>
      </c>
      <c r="I78" s="149"/>
      <c r="J78" s="150">
        <v>179</v>
      </c>
      <c r="K78" s="153" t="s">
        <v>49</v>
      </c>
      <c r="L78" s="151" t="s">
        <v>1307</v>
      </c>
      <c r="N78" s="57" t="s">
        <v>1231</v>
      </c>
      <c r="O78" s="57" t="str">
        <f>INDEX('Standard Descriptions'!$E:$E,MATCH(Guidance!E78,'Standard Descriptions'!$C:$C,0))</f>
        <v xml:space="preserve">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v>
      </c>
      <c r="P78" s="60" t="s">
        <v>1232</v>
      </c>
      <c r="Q78" s="60" t="s">
        <v>49</v>
      </c>
      <c r="R78" s="60" t="str">
        <f t="shared" si="10"/>
        <v xml:space="preserve">Freight </v>
      </c>
      <c r="S78" s="60" t="str">
        <f t="shared" si="5"/>
        <v>//**Freight : **</v>
      </c>
      <c r="T78" s="45" t="str">
        <f t="shared" si="4"/>
        <v>//**Freight : ** At full strength, this policy reduces freight vehicle miles traveled by 25%.</v>
      </c>
    </row>
    <row r="79" spans="1:21" x14ac:dyDescent="0.25">
      <c r="A79" s="57" t="s">
        <v>1233</v>
      </c>
      <c r="B79" s="58"/>
      <c r="C79" s="152"/>
      <c r="D79" s="152"/>
      <c r="E79" s="152"/>
      <c r="F79" s="149"/>
      <c r="G79" s="149"/>
      <c r="H79" s="149"/>
      <c r="I79" s="149"/>
      <c r="J79" s="150"/>
      <c r="K79" s="149"/>
      <c r="L79" s="151"/>
      <c r="N79" s="57" t="s">
        <v>1231</v>
      </c>
      <c r="O79" s="57" t="e">
        <f>INDEX('Standard Descriptions'!$E:$E,MATCH(Guidance!E79,'Standard Descriptions'!$C:$C,0))</f>
        <v>#N/A</v>
      </c>
      <c r="P79" s="60" t="s">
        <v>1232</v>
      </c>
      <c r="Q79" s="60" t="s">
        <v>49</v>
      </c>
      <c r="R79" s="60" t="str">
        <f t="shared" si="10"/>
        <v xml:space="preserve"> </v>
      </c>
      <c r="S79" s="60" t="str">
        <f t="shared" si="5"/>
        <v>//** : **</v>
      </c>
      <c r="T79" s="45" t="str">
        <f t="shared" si="4"/>
        <v/>
      </c>
    </row>
    <row r="80" spans="1:21" x14ac:dyDescent="0.25">
      <c r="A80" s="57" t="s">
        <v>1233</v>
      </c>
      <c r="B80" s="58"/>
      <c r="C80" s="152"/>
      <c r="D80" s="152"/>
      <c r="E80" s="152"/>
      <c r="F80" s="149"/>
      <c r="G80" s="149"/>
      <c r="H80" s="149"/>
      <c r="I80" s="149"/>
      <c r="J80" s="150"/>
      <c r="K80" s="153"/>
      <c r="L80" s="151"/>
      <c r="N80" s="57" t="s">
        <v>1231</v>
      </c>
      <c r="O80" s="57" t="e">
        <f>INDEX('Standard Descriptions'!$E:$E,MATCH(Guidance!E80,'Standard Descriptions'!$C:$C,0))</f>
        <v>#N/A</v>
      </c>
      <c r="P80" s="60" t="s">
        <v>1232</v>
      </c>
      <c r="Q80" s="60" t="s">
        <v>49</v>
      </c>
      <c r="R80" s="60" t="str">
        <f t="shared" si="10"/>
        <v xml:space="preserve"> </v>
      </c>
      <c r="S80" s="60" t="str">
        <f t="shared" si="5"/>
        <v>//** : **</v>
      </c>
      <c r="T80" s="45" t="str">
        <f t="shared" si="4"/>
        <v/>
      </c>
    </row>
    <row r="81" spans="1:21" x14ac:dyDescent="0.25">
      <c r="A81" s="57" t="s">
        <v>1233</v>
      </c>
      <c r="B81" s="58"/>
      <c r="C81" s="152"/>
      <c r="D81" s="152"/>
      <c r="E81" s="152"/>
      <c r="F81" s="149"/>
      <c r="G81" s="149"/>
      <c r="H81" s="149"/>
      <c r="I81" s="149"/>
      <c r="J81" s="150"/>
      <c r="K81" s="153"/>
      <c r="L81" s="151"/>
      <c r="N81" s="57" t="s">
        <v>1231</v>
      </c>
      <c r="O81" s="57" t="e">
        <f>INDEX('Standard Descriptions'!$E:$E,MATCH(Guidance!E81,'Standard Descriptions'!$C:$C,0))</f>
        <v>#N/A</v>
      </c>
      <c r="P81" s="60" t="s">
        <v>1232</v>
      </c>
      <c r="Q81" s="60" t="s">
        <v>49</v>
      </c>
      <c r="R81" s="60" t="str">
        <f t="shared" si="10"/>
        <v xml:space="preserve"> </v>
      </c>
      <c r="S81" s="60" t="str">
        <f t="shared" si="5"/>
        <v>//** : **</v>
      </c>
      <c r="T81" s="45" t="str">
        <f t="shared" si="4"/>
        <v/>
      </c>
    </row>
    <row r="82" spans="1:21" x14ac:dyDescent="0.25">
      <c r="A82" s="57" t="s">
        <v>1233</v>
      </c>
      <c r="B82" s="58"/>
      <c r="C82" s="152"/>
      <c r="D82" s="152"/>
      <c r="E82" s="152"/>
      <c r="F82" s="149"/>
      <c r="G82" s="149"/>
      <c r="H82" s="149"/>
      <c r="I82" s="149"/>
      <c r="J82" s="150"/>
      <c r="K82" s="153"/>
      <c r="L82" s="151"/>
      <c r="N82" s="57" t="s">
        <v>1231</v>
      </c>
      <c r="O82" s="57" t="e">
        <f>INDEX('Standard Descriptions'!$E:$E,MATCH(Guidance!E82,'Standard Descriptions'!$C:$C,0))</f>
        <v>#N/A</v>
      </c>
      <c r="P82" s="60" t="s">
        <v>1232</v>
      </c>
      <c r="Q82" s="60" t="s">
        <v>49</v>
      </c>
      <c r="R82" s="60" t="str">
        <f t="shared" si="10"/>
        <v xml:space="preserve"> </v>
      </c>
      <c r="S82" s="60" t="str">
        <f t="shared" si="5"/>
        <v>//** : **</v>
      </c>
      <c r="T82" s="45" t="str">
        <f t="shared" si="4"/>
        <v/>
      </c>
    </row>
    <row r="83" spans="1:21" x14ac:dyDescent="0.25">
      <c r="A83" s="57" t="s">
        <v>1233</v>
      </c>
      <c r="B83" s="58"/>
      <c r="C83" s="152"/>
      <c r="D83" s="152"/>
      <c r="E83" s="152"/>
      <c r="F83" s="149"/>
      <c r="G83" s="149"/>
      <c r="H83" s="149"/>
      <c r="I83" s="149"/>
      <c r="J83" s="150"/>
      <c r="K83" s="153"/>
      <c r="L83" s="151"/>
      <c r="N83" s="57" t="s">
        <v>1231</v>
      </c>
      <c r="O83" s="57" t="e">
        <f>INDEX('Standard Descriptions'!$E:$E,MATCH(Guidance!E83,'Standard Descriptions'!$C:$C,0))</f>
        <v>#N/A</v>
      </c>
      <c r="P83" s="60" t="s">
        <v>1232</v>
      </c>
      <c r="Q83" s="60" t="s">
        <v>49</v>
      </c>
      <c r="R83" s="60" t="str">
        <f t="shared" si="10"/>
        <v xml:space="preserve"> </v>
      </c>
      <c r="S83" s="60" t="str">
        <f t="shared" si="5"/>
        <v>//** : **</v>
      </c>
      <c r="T83" s="45" t="str">
        <f t="shared" si="4"/>
        <v/>
      </c>
    </row>
    <row r="84" spans="1:21" x14ac:dyDescent="0.25">
      <c r="A84" s="57" t="s">
        <v>1233</v>
      </c>
      <c r="B84" s="58"/>
      <c r="C84" s="152"/>
      <c r="D84" s="152"/>
      <c r="E84" s="152"/>
      <c r="F84" s="149"/>
      <c r="G84" s="149"/>
      <c r="H84" s="149"/>
      <c r="I84" s="149"/>
      <c r="J84" s="150"/>
      <c r="K84" s="149"/>
      <c r="L84" s="151"/>
      <c r="N84" s="57" t="s">
        <v>1231</v>
      </c>
      <c r="O84" s="57" t="e">
        <f>INDEX('Standard Descriptions'!$E:$E,MATCH(Guidance!E84,'Standard Descriptions'!$C:$C,0))</f>
        <v>#N/A</v>
      </c>
      <c r="P84" s="60" t="s">
        <v>1232</v>
      </c>
      <c r="Q84" s="60" t="s">
        <v>49</v>
      </c>
      <c r="R84" s="60" t="str">
        <f t="shared" si="10"/>
        <v xml:space="preserve"> </v>
      </c>
      <c r="S84" s="60" t="str">
        <f t="shared" si="5"/>
        <v>//** : **</v>
      </c>
      <c r="T84" s="45" t="str">
        <f t="shared" si="4"/>
        <v/>
      </c>
    </row>
    <row r="85" spans="1:21" x14ac:dyDescent="0.25">
      <c r="A85" s="57" t="s">
        <v>1233</v>
      </c>
      <c r="B85" s="58"/>
      <c r="C85" s="152"/>
      <c r="D85" s="152"/>
      <c r="E85" s="152"/>
      <c r="F85" s="149"/>
      <c r="G85" s="149"/>
      <c r="H85" s="149"/>
      <c r="I85" s="149"/>
      <c r="J85" s="150"/>
      <c r="K85" s="153"/>
      <c r="L85" s="151"/>
      <c r="N85" s="57" t="s">
        <v>1231</v>
      </c>
      <c r="O85" s="57" t="e">
        <f>INDEX('Standard Descriptions'!$E:$E,MATCH(Guidance!E85,'Standard Descriptions'!$C:$C,0))</f>
        <v>#N/A</v>
      </c>
      <c r="P85" s="60" t="s">
        <v>1232</v>
      </c>
      <c r="Q85" s="60" t="s">
        <v>49</v>
      </c>
      <c r="R85" s="60" t="str">
        <f t="shared" si="10"/>
        <v xml:space="preserve"> </v>
      </c>
      <c r="S85" s="60" t="str">
        <f t="shared" si="5"/>
        <v>//** : **</v>
      </c>
      <c r="T85" s="45" t="str">
        <f t="shared" si="4"/>
        <v/>
      </c>
    </row>
    <row r="86" spans="1:21" x14ac:dyDescent="0.25">
      <c r="A86" s="57" t="s">
        <v>1233</v>
      </c>
      <c r="B86" s="58"/>
      <c r="C86" s="152"/>
      <c r="D86" s="152"/>
      <c r="E86" s="152"/>
      <c r="F86" s="149"/>
      <c r="G86" s="149"/>
      <c r="H86" s="149"/>
      <c r="I86" s="149"/>
      <c r="J86" s="150"/>
      <c r="K86" s="153"/>
      <c r="L86" s="151"/>
      <c r="N86" s="57" t="s">
        <v>1231</v>
      </c>
      <c r="O86" s="57" t="e">
        <f>INDEX('Standard Descriptions'!$E:$E,MATCH(Guidance!E86,'Standard Descriptions'!$C:$C,0))</f>
        <v>#N/A</v>
      </c>
      <c r="P86" s="60" t="s">
        <v>1232</v>
      </c>
      <c r="Q86" s="60" t="s">
        <v>49</v>
      </c>
      <c r="R86" s="60" t="str">
        <f t="shared" si="10"/>
        <v xml:space="preserve"> </v>
      </c>
      <c r="S86" s="60" t="str">
        <f t="shared" si="5"/>
        <v>//** : **</v>
      </c>
      <c r="T86" s="45" t="str">
        <f t="shared" si="4"/>
        <v/>
      </c>
    </row>
    <row r="87" spans="1:21" x14ac:dyDescent="0.25">
      <c r="A87" s="57" t="s">
        <v>1233</v>
      </c>
      <c r="B87" s="58"/>
      <c r="C87" s="152"/>
      <c r="D87" s="152"/>
      <c r="E87" s="152"/>
      <c r="F87" s="149"/>
      <c r="G87" s="149"/>
      <c r="H87" s="149"/>
      <c r="I87" s="149"/>
      <c r="J87" s="150"/>
      <c r="K87" s="153"/>
      <c r="L87" s="151"/>
      <c r="N87" s="57" t="s">
        <v>1231</v>
      </c>
      <c r="O87" s="57" t="e">
        <f>INDEX('Standard Descriptions'!$E:$E,MATCH(Guidance!E87,'Standard Descriptions'!$C:$C,0))</f>
        <v>#N/A</v>
      </c>
      <c r="P87" s="60" t="s">
        <v>1232</v>
      </c>
      <c r="Q87" s="60" t="s">
        <v>49</v>
      </c>
      <c r="R87" s="60" t="str">
        <f t="shared" si="10"/>
        <v xml:space="preserve"> </v>
      </c>
      <c r="S87" s="60" t="str">
        <f t="shared" si="5"/>
        <v>//** : **</v>
      </c>
      <c r="T87" s="45" t="str">
        <f t="shared" si="4"/>
        <v/>
      </c>
    </row>
    <row r="88" spans="1:21" x14ac:dyDescent="0.25">
      <c r="A88" s="57" t="s">
        <v>1233</v>
      </c>
      <c r="B88" s="58"/>
      <c r="C88" s="152"/>
      <c r="D88" s="152"/>
      <c r="E88" s="152"/>
      <c r="F88" s="149"/>
      <c r="G88" s="149"/>
      <c r="H88" s="149"/>
      <c r="I88" s="149"/>
      <c r="J88" s="150"/>
      <c r="K88" s="153"/>
      <c r="L88" s="151"/>
      <c r="N88" s="57" t="s">
        <v>1231</v>
      </c>
      <c r="O88" s="57" t="e">
        <f>INDEX('Standard Descriptions'!$E:$E,MATCH(Guidance!E88,'Standard Descriptions'!$C:$C,0))</f>
        <v>#N/A</v>
      </c>
      <c r="P88" s="60" t="s">
        <v>1232</v>
      </c>
      <c r="Q88" s="60" t="s">
        <v>49</v>
      </c>
      <c r="R88" s="60" t="str">
        <f t="shared" si="10"/>
        <v xml:space="preserve"> </v>
      </c>
      <c r="S88" s="60" t="str">
        <f t="shared" si="5"/>
        <v>//** : **</v>
      </c>
      <c r="T88" s="45" t="str">
        <f t="shared" ref="T88:T154" si="11">IF(K88="Yes",S88&amp;L88,"")</f>
        <v/>
      </c>
    </row>
    <row r="89" spans="1:21" s="62" customFormat="1" x14ac:dyDescent="0.25">
      <c r="A89" s="65" t="s">
        <v>1230</v>
      </c>
      <c r="B89" s="47"/>
      <c r="C89" s="62" t="s">
        <v>80</v>
      </c>
      <c r="D89" s="62" t="str">
        <f>D90</f>
        <v>Building Component Electrification</v>
      </c>
      <c r="E89" s="62" t="str">
        <f>E90</f>
        <v>Percent New Nonelec Component Sales Shifted to Elec</v>
      </c>
      <c r="M89" s="46"/>
      <c r="N89" s="64" t="s">
        <v>1231</v>
      </c>
      <c r="O89" s="64" t="str">
        <f>INDEX('Standard Descriptions'!$E:$E,MATCH(Guidance!E89,'Standard Descriptions'!$C:$C,0))</f>
        <v xml:space="preserve"> This policy replaces the specified fraction of newly sold non-electric components in residential buildings with electricity-using building components. // </v>
      </c>
      <c r="P89" s="62" t="s">
        <v>1232</v>
      </c>
      <c r="Q89" s="62" t="s">
        <v>49</v>
      </c>
      <c r="S89" s="62" t="str">
        <f t="shared" ref="S89:S154" si="12">IF(R89="","","//**"&amp;R89&amp;": **")</f>
        <v/>
      </c>
      <c r="T89" s="62" t="str">
        <f t="shared" si="11"/>
        <v/>
      </c>
      <c r="U89" s="54" t="str">
        <f>N89&amp;O89&amp;P89&amp;T90&amp;T91&amp;T92&amp;T93&amp;T94&amp;T95&amp;T96&amp;T97&amp;T98&amp;T99&amp;T100&amp;T101&amp;T102&amp;T103&amp;T104</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row>
    <row r="90" spans="1:21" x14ac:dyDescent="0.25">
      <c r="A90" s="57" t="s">
        <v>1233</v>
      </c>
      <c r="B90" s="58"/>
      <c r="C90" s="147" t="s">
        <v>80</v>
      </c>
      <c r="D90" s="147" t="s">
        <v>14</v>
      </c>
      <c r="E90" s="147" t="s">
        <v>335</v>
      </c>
      <c r="F90" s="136" t="s">
        <v>306</v>
      </c>
      <c r="G90" s="136"/>
      <c r="H90" s="136" t="s">
        <v>507</v>
      </c>
      <c r="I90" s="136"/>
      <c r="J90" s="141">
        <v>12</v>
      </c>
      <c r="K90" s="136" t="s">
        <v>49</v>
      </c>
      <c r="L90" s="129" t="s">
        <v>1308</v>
      </c>
      <c r="N90" s="57" t="s">
        <v>1231</v>
      </c>
      <c r="O90" s="57" t="str">
        <f>INDEX('Standard Descriptions'!$E:$E,MATCH(Guidance!E90,'Standard Descriptions'!$C:$C,0))</f>
        <v xml:space="preserve"> This policy replaces the specified fraction of newly sold non-electric components in residential buildings with electricity-using building components. // </v>
      </c>
      <c r="P90" s="60" t="s">
        <v>1232</v>
      </c>
      <c r="Q90" s="60" t="s">
        <v>49</v>
      </c>
      <c r="R90" s="60" t="str">
        <f t="shared" ref="R90:R104" si="13">H90&amp;" "&amp;I90</f>
        <v xml:space="preserve">Residential </v>
      </c>
      <c r="S90" s="60" t="str">
        <f t="shared" si="12"/>
        <v>//**Residential : **</v>
      </c>
      <c r="T90" s="45" t="str">
        <f t="shared" si="11"/>
        <v>//**Residential : ** The maximum slider value reflects the proportion of energy use for for space heating and water heating.</v>
      </c>
    </row>
    <row r="91" spans="1:21" x14ac:dyDescent="0.25">
      <c r="A91" s="57" t="s">
        <v>1233</v>
      </c>
      <c r="B91" s="58"/>
      <c r="C91" s="138" t="s">
        <v>80</v>
      </c>
      <c r="D91" s="138" t="s">
        <v>14</v>
      </c>
      <c r="E91" s="138" t="s">
        <v>335</v>
      </c>
      <c r="F91" s="136" t="s">
        <v>307</v>
      </c>
      <c r="G91" s="136"/>
      <c r="H91" s="136" t="s">
        <v>507</v>
      </c>
      <c r="I91" s="136"/>
      <c r="J91" s="141">
        <v>162</v>
      </c>
      <c r="K91" s="136" t="s">
        <v>50</v>
      </c>
      <c r="L91" s="116"/>
      <c r="N91" s="57" t="s">
        <v>1231</v>
      </c>
      <c r="O91" s="57" t="str">
        <f>INDEX('Standard Descriptions'!$E:$E,MATCH(Guidance!E91,'Standard Descriptions'!$C:$C,0))</f>
        <v xml:space="preserve"> This policy replaces the specified fraction of newly sold non-electric components in residential buildings with electricity-using building components. // </v>
      </c>
      <c r="P91" s="60" t="s">
        <v>1232</v>
      </c>
      <c r="Q91" s="60" t="s">
        <v>49</v>
      </c>
      <c r="R91" s="60" t="str">
        <f t="shared" si="13"/>
        <v xml:space="preserve">Residential </v>
      </c>
      <c r="S91" s="60" t="str">
        <f t="shared" si="12"/>
        <v>//**Residential : **</v>
      </c>
      <c r="T91" s="45" t="str">
        <f t="shared" si="11"/>
        <v/>
      </c>
    </row>
    <row r="92" spans="1:21" x14ac:dyDescent="0.25">
      <c r="A92" s="57" t="s">
        <v>1233</v>
      </c>
      <c r="B92" s="58"/>
      <c r="C92" s="138" t="s">
        <v>80</v>
      </c>
      <c r="D92" s="138" t="s">
        <v>14</v>
      </c>
      <c r="E92" s="138" t="s">
        <v>335</v>
      </c>
      <c r="F92" s="136" t="s">
        <v>308</v>
      </c>
      <c r="G92" s="136"/>
      <c r="H92" s="136" t="s">
        <v>192</v>
      </c>
      <c r="I92" s="136"/>
      <c r="J92" s="141">
        <v>163</v>
      </c>
      <c r="K92" s="136" t="s">
        <v>50</v>
      </c>
      <c r="L92" s="116"/>
      <c r="N92" s="57" t="s">
        <v>1231</v>
      </c>
      <c r="O92" s="57" t="str">
        <f>INDEX('Standard Descriptions'!$E:$E,MATCH(Guidance!E92,'Standard Descriptions'!$C:$C,0))</f>
        <v xml:space="preserve"> This policy replaces the specified fraction of newly sold non-electric components in residential buildings with electricity-using building components. // </v>
      </c>
      <c r="P92" s="60" t="s">
        <v>1232</v>
      </c>
      <c r="Q92" s="60" t="s">
        <v>49</v>
      </c>
      <c r="R92" s="60" t="str">
        <f t="shared" si="13"/>
        <v xml:space="preserve">Commercial </v>
      </c>
      <c r="S92" s="60" t="str">
        <f t="shared" si="12"/>
        <v>//**Commercial : **</v>
      </c>
      <c r="T92" s="45" t="str">
        <f t="shared" si="11"/>
        <v/>
      </c>
    </row>
    <row r="93" spans="1:21" x14ac:dyDescent="0.25">
      <c r="A93" s="57" t="s">
        <v>1233</v>
      </c>
      <c r="B93" s="58"/>
      <c r="C93" s="138"/>
      <c r="D93" s="138"/>
      <c r="E93" s="138"/>
      <c r="F93" s="136"/>
      <c r="G93" s="136"/>
      <c r="H93" s="136"/>
      <c r="I93" s="136"/>
      <c r="J93" s="141"/>
      <c r="K93" s="136"/>
      <c r="L93" s="130"/>
      <c r="N93" s="57" t="s">
        <v>1231</v>
      </c>
      <c r="O93" s="57" t="e">
        <f>INDEX('Standard Descriptions'!$E:$E,MATCH(Guidance!E93,'Standard Descriptions'!$C:$C,0))</f>
        <v>#N/A</v>
      </c>
      <c r="P93" s="60" t="s">
        <v>1232</v>
      </c>
      <c r="Q93" s="60" t="s">
        <v>49</v>
      </c>
      <c r="R93" s="60" t="str">
        <f t="shared" si="13"/>
        <v xml:space="preserve"> </v>
      </c>
      <c r="S93" s="60" t="str">
        <f t="shared" si="12"/>
        <v>//** : **</v>
      </c>
      <c r="T93" s="45" t="str">
        <f t="shared" si="11"/>
        <v/>
      </c>
    </row>
    <row r="94" spans="1:21" x14ac:dyDescent="0.25">
      <c r="A94" s="57" t="s">
        <v>1233</v>
      </c>
      <c r="B94" s="58"/>
      <c r="C94" s="138"/>
      <c r="D94" s="138"/>
      <c r="E94" s="138"/>
      <c r="F94" s="136"/>
      <c r="G94" s="136"/>
      <c r="H94" s="136"/>
      <c r="I94" s="136"/>
      <c r="J94" s="141"/>
      <c r="K94" s="136"/>
      <c r="L94" s="116"/>
      <c r="N94" s="57" t="s">
        <v>1231</v>
      </c>
      <c r="O94" s="57" t="e">
        <f>INDEX('Standard Descriptions'!$E:$E,MATCH(Guidance!E94,'Standard Descriptions'!$C:$C,0))</f>
        <v>#N/A</v>
      </c>
      <c r="P94" s="60" t="s">
        <v>1232</v>
      </c>
      <c r="Q94" s="60" t="s">
        <v>49</v>
      </c>
      <c r="R94" s="60" t="str">
        <f t="shared" si="13"/>
        <v xml:space="preserve"> </v>
      </c>
      <c r="S94" s="60" t="str">
        <f t="shared" si="12"/>
        <v>//** : **</v>
      </c>
      <c r="T94" s="45" t="str">
        <f t="shared" si="11"/>
        <v/>
      </c>
    </row>
    <row r="95" spans="1:21" x14ac:dyDescent="0.25">
      <c r="A95" s="57" t="s">
        <v>1233</v>
      </c>
      <c r="B95" s="58"/>
      <c r="C95" s="138"/>
      <c r="D95" s="138"/>
      <c r="E95" s="138"/>
      <c r="F95" s="136"/>
      <c r="G95" s="136"/>
      <c r="H95" s="136"/>
      <c r="I95" s="136"/>
      <c r="J95" s="141"/>
      <c r="K95" s="136"/>
      <c r="L95" s="130"/>
      <c r="N95" s="57" t="s">
        <v>1231</v>
      </c>
      <c r="O95" s="57" t="e">
        <f>INDEX('Standard Descriptions'!$E:$E,MATCH(Guidance!E95,'Standard Descriptions'!$C:$C,0))</f>
        <v>#N/A</v>
      </c>
      <c r="P95" s="60" t="s">
        <v>1232</v>
      </c>
      <c r="Q95" s="60" t="s">
        <v>49</v>
      </c>
      <c r="R95" s="60" t="str">
        <f t="shared" si="13"/>
        <v xml:space="preserve"> </v>
      </c>
      <c r="S95" s="60" t="str">
        <f t="shared" si="12"/>
        <v>//** : **</v>
      </c>
      <c r="T95" s="45" t="str">
        <f t="shared" si="11"/>
        <v/>
      </c>
    </row>
    <row r="96" spans="1:21" x14ac:dyDescent="0.25">
      <c r="A96" s="57" t="s">
        <v>1233</v>
      </c>
      <c r="B96" s="58"/>
      <c r="C96" s="138"/>
      <c r="D96" s="138"/>
      <c r="E96" s="138"/>
      <c r="F96" s="136"/>
      <c r="G96" s="136"/>
      <c r="H96" s="136"/>
      <c r="I96" s="136"/>
      <c r="J96" s="141"/>
      <c r="K96" s="136"/>
      <c r="L96" s="116"/>
      <c r="N96" s="57" t="s">
        <v>1231</v>
      </c>
      <c r="O96" s="57" t="e">
        <f>INDEX('Standard Descriptions'!$E:$E,MATCH(Guidance!E96,'Standard Descriptions'!$C:$C,0))</f>
        <v>#N/A</v>
      </c>
      <c r="P96" s="60" t="s">
        <v>1232</v>
      </c>
      <c r="Q96" s="60" t="s">
        <v>49</v>
      </c>
      <c r="R96" s="60" t="str">
        <f t="shared" si="13"/>
        <v xml:space="preserve"> </v>
      </c>
      <c r="S96" s="60" t="str">
        <f t="shared" si="12"/>
        <v>//** : **</v>
      </c>
      <c r="T96" s="45" t="str">
        <f t="shared" si="11"/>
        <v/>
      </c>
    </row>
    <row r="97" spans="1:21" x14ac:dyDescent="0.25">
      <c r="A97" s="57" t="s">
        <v>1233</v>
      </c>
      <c r="B97" s="58"/>
      <c r="C97" s="138"/>
      <c r="D97" s="138"/>
      <c r="E97" s="138"/>
      <c r="F97" s="136"/>
      <c r="G97" s="136"/>
      <c r="H97" s="136"/>
      <c r="I97" s="136"/>
      <c r="J97" s="141"/>
      <c r="K97" s="136"/>
      <c r="L97" s="116"/>
      <c r="N97" s="57" t="s">
        <v>1231</v>
      </c>
      <c r="O97" s="57" t="e">
        <f>INDEX('Standard Descriptions'!$E:$E,MATCH(Guidance!E97,'Standard Descriptions'!$C:$C,0))</f>
        <v>#N/A</v>
      </c>
      <c r="P97" s="60" t="s">
        <v>1232</v>
      </c>
      <c r="Q97" s="60" t="s">
        <v>49</v>
      </c>
      <c r="R97" s="60" t="str">
        <f t="shared" si="13"/>
        <v xml:space="preserve"> </v>
      </c>
      <c r="S97" s="60" t="str">
        <f t="shared" si="12"/>
        <v>//** : **</v>
      </c>
      <c r="T97" s="45" t="str">
        <f t="shared" si="11"/>
        <v/>
      </c>
    </row>
    <row r="98" spans="1:21" x14ac:dyDescent="0.25">
      <c r="A98" s="57" t="s">
        <v>1233</v>
      </c>
      <c r="B98" s="58"/>
      <c r="C98" s="138"/>
      <c r="D98" s="138"/>
      <c r="E98" s="138"/>
      <c r="F98" s="136"/>
      <c r="G98" s="136"/>
      <c r="H98" s="136"/>
      <c r="I98" s="136"/>
      <c r="J98" s="141"/>
      <c r="K98" s="136"/>
      <c r="L98" s="130"/>
      <c r="N98" s="57" t="s">
        <v>1231</v>
      </c>
      <c r="O98" s="57" t="e">
        <f>INDEX('Standard Descriptions'!$E:$E,MATCH(Guidance!E98,'Standard Descriptions'!$C:$C,0))</f>
        <v>#N/A</v>
      </c>
      <c r="P98" s="60" t="s">
        <v>1232</v>
      </c>
      <c r="Q98" s="60" t="s">
        <v>49</v>
      </c>
      <c r="R98" s="60" t="str">
        <f t="shared" si="13"/>
        <v xml:space="preserve"> </v>
      </c>
      <c r="S98" s="60" t="str">
        <f t="shared" si="12"/>
        <v>//** : **</v>
      </c>
      <c r="T98" s="45" t="str">
        <f t="shared" si="11"/>
        <v/>
      </c>
    </row>
    <row r="99" spans="1:21" x14ac:dyDescent="0.25">
      <c r="A99" s="57" t="s">
        <v>1233</v>
      </c>
      <c r="B99" s="58"/>
      <c r="C99" s="138"/>
      <c r="D99" s="138"/>
      <c r="E99" s="138"/>
      <c r="F99" s="136"/>
      <c r="G99" s="136"/>
      <c r="H99" s="136"/>
      <c r="I99" s="136"/>
      <c r="J99" s="141"/>
      <c r="K99" s="136"/>
      <c r="L99" s="116"/>
      <c r="N99" s="57" t="s">
        <v>1231</v>
      </c>
      <c r="O99" s="57" t="e">
        <f>INDEX('Standard Descriptions'!$E:$E,MATCH(Guidance!E99,'Standard Descriptions'!$C:$C,0))</f>
        <v>#N/A</v>
      </c>
      <c r="P99" s="60" t="s">
        <v>1232</v>
      </c>
      <c r="Q99" s="60" t="s">
        <v>49</v>
      </c>
      <c r="R99" s="60" t="str">
        <f t="shared" si="13"/>
        <v xml:space="preserve"> </v>
      </c>
      <c r="S99" s="60" t="str">
        <f t="shared" si="12"/>
        <v>//** : **</v>
      </c>
      <c r="T99" s="45" t="str">
        <f t="shared" si="11"/>
        <v/>
      </c>
    </row>
    <row r="100" spans="1:21" x14ac:dyDescent="0.25">
      <c r="A100" s="57" t="s">
        <v>1233</v>
      </c>
      <c r="B100" s="58"/>
      <c r="C100" s="138"/>
      <c r="D100" s="138"/>
      <c r="E100" s="138"/>
      <c r="F100" s="136"/>
      <c r="G100" s="136"/>
      <c r="H100" s="136"/>
      <c r="I100" s="136"/>
      <c r="J100" s="141"/>
      <c r="K100" s="136"/>
      <c r="L100" s="130"/>
      <c r="N100" s="57" t="s">
        <v>1231</v>
      </c>
      <c r="O100" s="57" t="e">
        <f>INDEX('Standard Descriptions'!$E:$E,MATCH(Guidance!E100,'Standard Descriptions'!$C:$C,0))</f>
        <v>#N/A</v>
      </c>
      <c r="P100" s="60" t="s">
        <v>1232</v>
      </c>
      <c r="Q100" s="60" t="s">
        <v>49</v>
      </c>
      <c r="R100" s="60" t="str">
        <f t="shared" si="13"/>
        <v xml:space="preserve"> </v>
      </c>
      <c r="S100" s="60" t="str">
        <f t="shared" si="12"/>
        <v>//** : **</v>
      </c>
      <c r="T100" s="45" t="str">
        <f t="shared" si="11"/>
        <v/>
      </c>
    </row>
    <row r="101" spans="1:21" x14ac:dyDescent="0.25">
      <c r="A101" s="57" t="s">
        <v>1233</v>
      </c>
      <c r="B101" s="58"/>
      <c r="C101" s="138"/>
      <c r="D101" s="138"/>
      <c r="E101" s="138"/>
      <c r="F101" s="136"/>
      <c r="G101" s="136"/>
      <c r="H101" s="136"/>
      <c r="I101" s="136"/>
      <c r="J101" s="141"/>
      <c r="K101" s="136"/>
      <c r="L101" s="116"/>
      <c r="N101" s="57" t="s">
        <v>1231</v>
      </c>
      <c r="O101" s="57" t="e">
        <f>INDEX('Standard Descriptions'!$E:$E,MATCH(Guidance!E101,'Standard Descriptions'!$C:$C,0))</f>
        <v>#N/A</v>
      </c>
      <c r="P101" s="60" t="s">
        <v>1232</v>
      </c>
      <c r="Q101" s="60" t="s">
        <v>49</v>
      </c>
      <c r="R101" s="60" t="str">
        <f t="shared" si="13"/>
        <v xml:space="preserve"> </v>
      </c>
      <c r="S101" s="60" t="str">
        <f t="shared" si="12"/>
        <v>//** : **</v>
      </c>
      <c r="T101" s="45" t="str">
        <f t="shared" si="11"/>
        <v/>
      </c>
    </row>
    <row r="102" spans="1:21" x14ac:dyDescent="0.25">
      <c r="A102" s="57" t="s">
        <v>1233</v>
      </c>
      <c r="B102" s="58"/>
      <c r="C102" s="138"/>
      <c r="D102" s="138"/>
      <c r="E102" s="138"/>
      <c r="F102" s="136"/>
      <c r="G102" s="136"/>
      <c r="H102" s="136"/>
      <c r="I102" s="136"/>
      <c r="J102" s="141"/>
      <c r="K102" s="136"/>
      <c r="L102" s="116"/>
      <c r="N102" s="57" t="s">
        <v>1231</v>
      </c>
      <c r="O102" s="57" t="e">
        <f>INDEX('Standard Descriptions'!$E:$E,MATCH(Guidance!E102,'Standard Descriptions'!$C:$C,0))</f>
        <v>#N/A</v>
      </c>
      <c r="P102" s="60" t="s">
        <v>1232</v>
      </c>
      <c r="Q102" s="60" t="s">
        <v>49</v>
      </c>
      <c r="R102" s="60" t="str">
        <f t="shared" si="13"/>
        <v xml:space="preserve"> </v>
      </c>
      <c r="S102" s="60" t="str">
        <f t="shared" si="12"/>
        <v>//** : **</v>
      </c>
      <c r="T102" s="45" t="str">
        <f t="shared" si="11"/>
        <v/>
      </c>
    </row>
    <row r="103" spans="1:21" x14ac:dyDescent="0.25">
      <c r="A103" s="57" t="s">
        <v>1233</v>
      </c>
      <c r="B103" s="58"/>
      <c r="C103" s="138"/>
      <c r="D103" s="138"/>
      <c r="E103" s="138"/>
      <c r="F103" s="136"/>
      <c r="G103" s="136"/>
      <c r="H103" s="136"/>
      <c r="I103" s="136"/>
      <c r="J103" s="141"/>
      <c r="K103" s="136"/>
      <c r="L103" s="130"/>
      <c r="N103" s="57" t="s">
        <v>1231</v>
      </c>
      <c r="O103" s="57" t="e">
        <f>INDEX('Standard Descriptions'!$E:$E,MATCH(Guidance!E103,'Standard Descriptions'!$C:$C,0))</f>
        <v>#N/A</v>
      </c>
      <c r="P103" s="60" t="s">
        <v>1232</v>
      </c>
      <c r="Q103" s="60" t="s">
        <v>49</v>
      </c>
      <c r="R103" s="60" t="str">
        <f t="shared" si="13"/>
        <v xml:space="preserve"> </v>
      </c>
      <c r="S103" s="60" t="str">
        <f t="shared" si="12"/>
        <v>//** : **</v>
      </c>
      <c r="T103" s="45" t="str">
        <f t="shared" si="11"/>
        <v/>
      </c>
    </row>
    <row r="104" spans="1:21" x14ac:dyDescent="0.25">
      <c r="A104" s="57" t="s">
        <v>1233</v>
      </c>
      <c r="B104" s="58"/>
      <c r="C104" s="138"/>
      <c r="D104" s="138"/>
      <c r="E104" s="138"/>
      <c r="F104" s="136"/>
      <c r="G104" s="136"/>
      <c r="H104" s="136"/>
      <c r="I104" s="136"/>
      <c r="J104" s="141"/>
      <c r="K104" s="136"/>
      <c r="L104" s="130"/>
      <c r="N104" s="57" t="s">
        <v>1231</v>
      </c>
      <c r="O104" s="57" t="e">
        <f>INDEX('Standard Descriptions'!$E:$E,MATCH(Guidance!E104,'Standard Descriptions'!$C:$C,0))</f>
        <v>#N/A</v>
      </c>
      <c r="P104" s="60" t="s">
        <v>1232</v>
      </c>
      <c r="Q104" s="60" t="s">
        <v>49</v>
      </c>
      <c r="R104" s="60" t="str">
        <f t="shared" si="13"/>
        <v xml:space="preserve"> </v>
      </c>
      <c r="S104" s="60" t="str">
        <f t="shared" si="12"/>
        <v>//** : **</v>
      </c>
      <c r="T104" s="45" t="str">
        <f t="shared" si="11"/>
        <v/>
      </c>
    </row>
    <row r="105" spans="1:21" s="62" customFormat="1" x14ac:dyDescent="0.25">
      <c r="A105" s="62" t="s">
        <v>1230</v>
      </c>
      <c r="B105" s="46"/>
      <c r="C105" s="62" t="s">
        <v>80</v>
      </c>
      <c r="D105" s="62" t="s">
        <v>113</v>
      </c>
      <c r="E105" s="62" t="str">
        <f>E106</f>
        <v>Reduction in E Use Allowed by Component Eff Std</v>
      </c>
      <c r="M105" s="46"/>
      <c r="N105" s="64" t="s">
        <v>1231</v>
      </c>
      <c r="O105" s="64">
        <f>INDEX('Standard Descriptions'!$E:$E,MATCH(Guidance!E105,'Standard Descriptions'!$C:$C,0))</f>
        <v>0</v>
      </c>
      <c r="P105" s="62" t="s">
        <v>1232</v>
      </c>
      <c r="Q105" s="62" t="s">
        <v>49</v>
      </c>
      <c r="S105" s="62" t="str">
        <f t="shared" si="12"/>
        <v/>
      </c>
      <c r="T105" s="62" t="str">
        <f t="shared" si="11"/>
        <v/>
      </c>
      <c r="U105" s="52" t="str">
        <f>N105&amp;O105&amp;P105&amp;T106&amp;T107&amp;T108&amp;T109&amp;T110&amp;T111&amp;T112&amp;T113&amp;T121&amp;T114&amp;T115&amp;T116&amp;T117&amp;T118&amp;T119&amp;T120&amp;T121&amp;T122&amp;T123</f>
        <v>**Description:**0**Guidance for setting values: **</v>
      </c>
    </row>
    <row r="106" spans="1:21" x14ac:dyDescent="0.25">
      <c r="A106" s="57" t="s">
        <v>1233</v>
      </c>
      <c r="B106" s="58"/>
      <c r="C106" s="147" t="s">
        <v>80</v>
      </c>
      <c r="D106" s="147" t="s">
        <v>113</v>
      </c>
      <c r="E106" s="147" t="s">
        <v>336</v>
      </c>
      <c r="F106" s="136" t="s">
        <v>128</v>
      </c>
      <c r="G106" s="136" t="s">
        <v>306</v>
      </c>
      <c r="H106" s="136" t="s">
        <v>507</v>
      </c>
      <c r="I106" s="136" t="s">
        <v>134</v>
      </c>
      <c r="J106" s="141">
        <v>13</v>
      </c>
      <c r="K106" s="115" t="s">
        <v>50</v>
      </c>
      <c r="L106" s="130"/>
      <c r="N106" s="57" t="s">
        <v>1231</v>
      </c>
      <c r="O106" s="57">
        <f>INDEX('Standard Descriptions'!$E:$E,MATCH(Guidance!E106,'Standard Descriptions'!$C:$C,0))</f>
        <v>0</v>
      </c>
      <c r="P106" s="60" t="s">
        <v>1232</v>
      </c>
      <c r="Q106" s="60" t="s">
        <v>49</v>
      </c>
      <c r="R106" s="60" t="str">
        <f t="shared" ref="R106:R118" si="14">H106&amp;" "&amp;I106</f>
        <v>Residential Heating</v>
      </c>
      <c r="S106" s="60" t="str">
        <f t="shared" si="12"/>
        <v>//**Residential Heating: **</v>
      </c>
      <c r="T106" s="45" t="str">
        <f t="shared" si="11"/>
        <v/>
      </c>
    </row>
    <row r="107" spans="1:21" x14ac:dyDescent="0.25">
      <c r="A107" s="57" t="s">
        <v>1233</v>
      </c>
      <c r="B107" s="58"/>
      <c r="C107" s="138" t="s">
        <v>80</v>
      </c>
      <c r="D107" s="138" t="s">
        <v>113</v>
      </c>
      <c r="E107" s="138" t="s">
        <v>336</v>
      </c>
      <c r="F107" s="136" t="s">
        <v>129</v>
      </c>
      <c r="G107" s="136" t="s">
        <v>306</v>
      </c>
      <c r="H107" s="136" t="s">
        <v>507</v>
      </c>
      <c r="I107" s="136" t="s">
        <v>135</v>
      </c>
      <c r="J107" s="141">
        <v>14</v>
      </c>
      <c r="K107" s="115" t="s">
        <v>50</v>
      </c>
      <c r="L107" s="130"/>
      <c r="N107" s="57" t="s">
        <v>1231</v>
      </c>
      <c r="O107" s="57">
        <f>INDEX('Standard Descriptions'!$E:$E,MATCH(Guidance!E107,'Standard Descriptions'!$C:$C,0))</f>
        <v>0</v>
      </c>
      <c r="P107" s="60" t="s">
        <v>1232</v>
      </c>
      <c r="Q107" s="60" t="s">
        <v>49</v>
      </c>
      <c r="R107" s="60" t="str">
        <f t="shared" si="14"/>
        <v>Residential Cooling and Ventilation</v>
      </c>
      <c r="S107" s="60" t="str">
        <f t="shared" si="12"/>
        <v>//**Residential Cooling and Ventilation: **</v>
      </c>
      <c r="T107" s="45" t="str">
        <f t="shared" si="11"/>
        <v/>
      </c>
    </row>
    <row r="108" spans="1:21" x14ac:dyDescent="0.25">
      <c r="A108" s="57" t="s">
        <v>1233</v>
      </c>
      <c r="B108" s="58"/>
      <c r="C108" s="138" t="s">
        <v>80</v>
      </c>
      <c r="D108" s="138" t="s">
        <v>113</v>
      </c>
      <c r="E108" s="138" t="s">
        <v>336</v>
      </c>
      <c r="F108" s="136" t="s">
        <v>130</v>
      </c>
      <c r="G108" s="136" t="s">
        <v>306</v>
      </c>
      <c r="H108" s="136" t="s">
        <v>507</v>
      </c>
      <c r="I108" s="136" t="s">
        <v>136</v>
      </c>
      <c r="J108" s="141">
        <v>15</v>
      </c>
      <c r="K108" s="115" t="s">
        <v>50</v>
      </c>
      <c r="L108" s="130"/>
      <c r="N108" s="57" t="s">
        <v>1231</v>
      </c>
      <c r="O108" s="57">
        <f>INDEX('Standard Descriptions'!$E:$E,MATCH(Guidance!E108,'Standard Descriptions'!$C:$C,0))</f>
        <v>0</v>
      </c>
      <c r="P108" s="60" t="s">
        <v>1232</v>
      </c>
      <c r="Q108" s="60" t="s">
        <v>49</v>
      </c>
      <c r="R108" s="60" t="str">
        <f t="shared" si="14"/>
        <v>Residential Envelope</v>
      </c>
      <c r="S108" s="60" t="str">
        <f t="shared" si="12"/>
        <v>//**Residential Envelope: **</v>
      </c>
      <c r="T108" s="45" t="str">
        <f t="shared" si="11"/>
        <v/>
      </c>
    </row>
    <row r="109" spans="1:21" x14ac:dyDescent="0.25">
      <c r="A109" s="57" t="s">
        <v>1233</v>
      </c>
      <c r="B109" s="58"/>
      <c r="C109" s="138" t="s">
        <v>80</v>
      </c>
      <c r="D109" s="138" t="s">
        <v>113</v>
      </c>
      <c r="E109" s="138" t="s">
        <v>336</v>
      </c>
      <c r="F109" s="136" t="s">
        <v>131</v>
      </c>
      <c r="G109" s="136" t="s">
        <v>306</v>
      </c>
      <c r="H109" s="136" t="s">
        <v>507</v>
      </c>
      <c r="I109" s="136" t="s">
        <v>137</v>
      </c>
      <c r="J109" s="141">
        <v>16</v>
      </c>
      <c r="K109" s="115" t="s">
        <v>50</v>
      </c>
      <c r="L109" s="130"/>
      <c r="N109" s="57" t="s">
        <v>1231</v>
      </c>
      <c r="O109" s="57">
        <f>INDEX('Standard Descriptions'!$E:$E,MATCH(Guidance!E109,'Standard Descriptions'!$C:$C,0))</f>
        <v>0</v>
      </c>
      <c r="P109" s="60" t="s">
        <v>1232</v>
      </c>
      <c r="Q109" s="60" t="s">
        <v>49</v>
      </c>
      <c r="R109" s="60" t="str">
        <f t="shared" si="14"/>
        <v>Residential Lighting</v>
      </c>
      <c r="S109" s="60" t="str">
        <f t="shared" si="12"/>
        <v>//**Residential Lighting: **</v>
      </c>
      <c r="T109" s="45" t="str">
        <f t="shared" si="11"/>
        <v/>
      </c>
    </row>
    <row r="110" spans="1:21" x14ac:dyDescent="0.25">
      <c r="A110" s="57" t="s">
        <v>1233</v>
      </c>
      <c r="B110" s="58"/>
      <c r="C110" s="138" t="s">
        <v>80</v>
      </c>
      <c r="D110" s="138" t="s">
        <v>113</v>
      </c>
      <c r="E110" s="138" t="s">
        <v>336</v>
      </c>
      <c r="F110" s="136" t="s">
        <v>132</v>
      </c>
      <c r="G110" s="136" t="s">
        <v>306</v>
      </c>
      <c r="H110" s="136" t="s">
        <v>507</v>
      </c>
      <c r="I110" s="136" t="s">
        <v>138</v>
      </c>
      <c r="J110" s="141">
        <v>17</v>
      </c>
      <c r="K110" s="115" t="s">
        <v>50</v>
      </c>
      <c r="L110" s="130"/>
      <c r="N110" s="57" t="s">
        <v>1231</v>
      </c>
      <c r="O110" s="57">
        <f>INDEX('Standard Descriptions'!$E:$E,MATCH(Guidance!E110,'Standard Descriptions'!$C:$C,0))</f>
        <v>0</v>
      </c>
      <c r="P110" s="60" t="s">
        <v>1232</v>
      </c>
      <c r="Q110" s="60" t="s">
        <v>49</v>
      </c>
      <c r="R110" s="60" t="str">
        <f t="shared" si="14"/>
        <v>Residential Appliances</v>
      </c>
      <c r="S110" s="60" t="str">
        <f t="shared" si="12"/>
        <v>//**Residential Appliances: **</v>
      </c>
      <c r="T110" s="45" t="str">
        <f t="shared" si="11"/>
        <v/>
      </c>
    </row>
    <row r="111" spans="1:21" x14ac:dyDescent="0.25">
      <c r="A111" s="57" t="s">
        <v>1233</v>
      </c>
      <c r="B111" s="58"/>
      <c r="C111" s="138" t="s">
        <v>80</v>
      </c>
      <c r="D111" s="138" t="s">
        <v>113</v>
      </c>
      <c r="E111" s="138" t="s">
        <v>336</v>
      </c>
      <c r="F111" s="136" t="s">
        <v>133</v>
      </c>
      <c r="G111" s="136" t="s">
        <v>306</v>
      </c>
      <c r="H111" s="136" t="s">
        <v>507</v>
      </c>
      <c r="I111" s="136" t="s">
        <v>139</v>
      </c>
      <c r="J111" s="141">
        <v>18</v>
      </c>
      <c r="K111" s="115" t="s">
        <v>50</v>
      </c>
      <c r="L111" s="130"/>
      <c r="N111" s="57" t="s">
        <v>1231</v>
      </c>
      <c r="O111" s="57">
        <f>INDEX('Standard Descriptions'!$E:$E,MATCH(Guidance!E111,'Standard Descriptions'!$C:$C,0))</f>
        <v>0</v>
      </c>
      <c r="P111" s="60" t="s">
        <v>1232</v>
      </c>
      <c r="Q111" s="60" t="s">
        <v>49</v>
      </c>
      <c r="R111" s="60" t="str">
        <f t="shared" si="14"/>
        <v>Residential Other Components</v>
      </c>
      <c r="S111" s="60" t="str">
        <f t="shared" si="12"/>
        <v>//**Residential Other Components: **</v>
      </c>
      <c r="T111" s="45" t="str">
        <f t="shared" si="11"/>
        <v/>
      </c>
    </row>
    <row r="112" spans="1:21" x14ac:dyDescent="0.25">
      <c r="A112" s="57" t="s">
        <v>1233</v>
      </c>
      <c r="B112" s="58"/>
      <c r="C112" s="138" t="s">
        <v>80</v>
      </c>
      <c r="D112" s="138" t="s">
        <v>113</v>
      </c>
      <c r="E112" s="138" t="s">
        <v>336</v>
      </c>
      <c r="F112" s="136" t="s">
        <v>128</v>
      </c>
      <c r="G112" s="136" t="s">
        <v>307</v>
      </c>
      <c r="H112" s="136" t="s">
        <v>507</v>
      </c>
      <c r="I112" s="136" t="s">
        <v>134</v>
      </c>
      <c r="J112" s="141">
        <v>150</v>
      </c>
      <c r="K112" s="115" t="s">
        <v>50</v>
      </c>
      <c r="L112" s="130" t="s">
        <v>1309</v>
      </c>
      <c r="N112" s="57" t="s">
        <v>1231</v>
      </c>
      <c r="O112" s="57">
        <f>INDEX('Standard Descriptions'!$E:$E,MATCH(Guidance!E112,'Standard Descriptions'!$C:$C,0))</f>
        <v>0</v>
      </c>
      <c r="P112" s="60" t="s">
        <v>1232</v>
      </c>
      <c r="Q112" s="60" t="s">
        <v>49</v>
      </c>
      <c r="R112" s="60" t="str">
        <f t="shared" si="14"/>
        <v>Residential Heating</v>
      </c>
      <c r="S112" s="60" t="str">
        <f t="shared" si="12"/>
        <v>//**Residential Heating: **</v>
      </c>
      <c r="T112" s="45" t="str">
        <f t="shared" si="11"/>
        <v/>
      </c>
    </row>
    <row r="113" spans="1:21" x14ac:dyDescent="0.25">
      <c r="A113" s="57" t="s">
        <v>1233</v>
      </c>
      <c r="B113" s="58"/>
      <c r="C113" s="138" t="s">
        <v>80</v>
      </c>
      <c r="D113" s="138" t="s">
        <v>113</v>
      </c>
      <c r="E113" s="138" t="s">
        <v>336</v>
      </c>
      <c r="F113" s="136" t="s">
        <v>129</v>
      </c>
      <c r="G113" s="136" t="s">
        <v>307</v>
      </c>
      <c r="H113" s="136" t="s">
        <v>507</v>
      </c>
      <c r="I113" s="136" t="s">
        <v>135</v>
      </c>
      <c r="J113" s="141">
        <v>151</v>
      </c>
      <c r="K113" s="115" t="s">
        <v>50</v>
      </c>
      <c r="L113" s="130" t="s">
        <v>1309</v>
      </c>
      <c r="N113" s="57" t="s">
        <v>1231</v>
      </c>
      <c r="O113" s="57">
        <f>INDEX('Standard Descriptions'!$E:$E,MATCH(Guidance!E113,'Standard Descriptions'!$C:$C,0))</f>
        <v>0</v>
      </c>
      <c r="P113" s="60" t="s">
        <v>1232</v>
      </c>
      <c r="Q113" s="60" t="s">
        <v>49</v>
      </c>
      <c r="R113" s="60" t="str">
        <f t="shared" si="14"/>
        <v>Residential Cooling and Ventilation</v>
      </c>
      <c r="S113" s="60" t="str">
        <f t="shared" si="12"/>
        <v>//**Residential Cooling and Ventilation: **</v>
      </c>
      <c r="T113" s="45" t="str">
        <f t="shared" si="11"/>
        <v/>
      </c>
    </row>
    <row r="114" spans="1:21" x14ac:dyDescent="0.25">
      <c r="A114" s="57" t="s">
        <v>1233</v>
      </c>
      <c r="B114" s="58"/>
      <c r="C114" s="138" t="s">
        <v>80</v>
      </c>
      <c r="D114" s="138" t="s">
        <v>113</v>
      </c>
      <c r="E114" s="138" t="s">
        <v>336</v>
      </c>
      <c r="F114" s="136" t="s">
        <v>130</v>
      </c>
      <c r="G114" s="136" t="s">
        <v>307</v>
      </c>
      <c r="H114" s="136" t="s">
        <v>507</v>
      </c>
      <c r="I114" s="136" t="s">
        <v>136</v>
      </c>
      <c r="J114" s="141">
        <v>152</v>
      </c>
      <c r="K114" s="115" t="s">
        <v>50</v>
      </c>
      <c r="L114" s="130" t="s">
        <v>1309</v>
      </c>
      <c r="N114" s="57" t="s">
        <v>1231</v>
      </c>
      <c r="O114" s="57">
        <f>INDEX('Standard Descriptions'!$E:$E,MATCH(Guidance!E114,'Standard Descriptions'!$C:$C,0))</f>
        <v>0</v>
      </c>
      <c r="P114" s="60" t="s">
        <v>1232</v>
      </c>
      <c r="Q114" s="60" t="s">
        <v>49</v>
      </c>
      <c r="R114" s="60" t="str">
        <f t="shared" si="14"/>
        <v>Residential Envelope</v>
      </c>
      <c r="S114" s="60" t="str">
        <f t="shared" si="12"/>
        <v>//**Residential Envelope: **</v>
      </c>
      <c r="T114" s="45" t="str">
        <f t="shared" si="11"/>
        <v/>
      </c>
    </row>
    <row r="115" spans="1:21" x14ac:dyDescent="0.25">
      <c r="A115" s="57" t="s">
        <v>1233</v>
      </c>
      <c r="B115" s="58"/>
      <c r="C115" s="138" t="s">
        <v>80</v>
      </c>
      <c r="D115" s="138" t="s">
        <v>113</v>
      </c>
      <c r="E115" s="138" t="s">
        <v>336</v>
      </c>
      <c r="F115" s="136" t="s">
        <v>131</v>
      </c>
      <c r="G115" s="136" t="s">
        <v>307</v>
      </c>
      <c r="H115" s="136" t="s">
        <v>507</v>
      </c>
      <c r="I115" s="136" t="s">
        <v>137</v>
      </c>
      <c r="J115" s="141">
        <v>153</v>
      </c>
      <c r="K115" s="115" t="s">
        <v>50</v>
      </c>
      <c r="L115" s="130" t="s">
        <v>1309</v>
      </c>
      <c r="N115" s="57" t="s">
        <v>1231</v>
      </c>
      <c r="O115" s="57">
        <f>INDEX('Standard Descriptions'!$E:$E,MATCH(Guidance!E115,'Standard Descriptions'!$C:$C,0))</f>
        <v>0</v>
      </c>
      <c r="P115" s="60" t="s">
        <v>1232</v>
      </c>
      <c r="Q115" s="60" t="s">
        <v>49</v>
      </c>
      <c r="R115" s="60" t="str">
        <f t="shared" si="14"/>
        <v>Residential Lighting</v>
      </c>
      <c r="S115" s="60" t="str">
        <f t="shared" si="12"/>
        <v>//**Residential Lighting: **</v>
      </c>
      <c r="T115" s="45" t="str">
        <f t="shared" si="11"/>
        <v/>
      </c>
    </row>
    <row r="116" spans="1:21" x14ac:dyDescent="0.25">
      <c r="A116" s="57" t="s">
        <v>1233</v>
      </c>
      <c r="B116" s="58"/>
      <c r="C116" s="138" t="s">
        <v>80</v>
      </c>
      <c r="D116" s="138" t="s">
        <v>113</v>
      </c>
      <c r="E116" s="138" t="s">
        <v>336</v>
      </c>
      <c r="F116" s="136" t="s">
        <v>132</v>
      </c>
      <c r="G116" s="136" t="s">
        <v>307</v>
      </c>
      <c r="H116" s="136" t="s">
        <v>507</v>
      </c>
      <c r="I116" s="136" t="s">
        <v>138</v>
      </c>
      <c r="J116" s="141">
        <v>154</v>
      </c>
      <c r="K116" s="115" t="s">
        <v>50</v>
      </c>
      <c r="L116" s="130" t="s">
        <v>1309</v>
      </c>
      <c r="N116" s="57" t="s">
        <v>1231</v>
      </c>
      <c r="O116" s="57">
        <f>INDEX('Standard Descriptions'!$E:$E,MATCH(Guidance!E116,'Standard Descriptions'!$C:$C,0))</f>
        <v>0</v>
      </c>
      <c r="P116" s="60" t="s">
        <v>1232</v>
      </c>
      <c r="Q116" s="60" t="s">
        <v>49</v>
      </c>
      <c r="R116" s="60" t="str">
        <f t="shared" si="14"/>
        <v>Residential Appliances</v>
      </c>
      <c r="S116" s="60" t="str">
        <f t="shared" si="12"/>
        <v>//**Residential Appliances: **</v>
      </c>
      <c r="T116" s="45" t="str">
        <f t="shared" si="11"/>
        <v/>
      </c>
    </row>
    <row r="117" spans="1:21" x14ac:dyDescent="0.25">
      <c r="A117" s="57" t="s">
        <v>1233</v>
      </c>
      <c r="B117" s="58"/>
      <c r="C117" s="138" t="s">
        <v>80</v>
      </c>
      <c r="D117" s="138" t="s">
        <v>113</v>
      </c>
      <c r="E117" s="138" t="s">
        <v>336</v>
      </c>
      <c r="F117" s="136" t="s">
        <v>133</v>
      </c>
      <c r="G117" s="136" t="s">
        <v>307</v>
      </c>
      <c r="H117" s="136" t="s">
        <v>507</v>
      </c>
      <c r="I117" s="136" t="s">
        <v>139</v>
      </c>
      <c r="J117" s="141">
        <v>155</v>
      </c>
      <c r="K117" s="115" t="s">
        <v>50</v>
      </c>
      <c r="L117" s="130" t="s">
        <v>1309</v>
      </c>
      <c r="N117" s="57" t="s">
        <v>1231</v>
      </c>
      <c r="O117" s="57">
        <f>INDEX('Standard Descriptions'!$E:$E,MATCH(Guidance!E117,'Standard Descriptions'!$C:$C,0))</f>
        <v>0</v>
      </c>
      <c r="P117" s="60" t="s">
        <v>1232</v>
      </c>
      <c r="Q117" s="60" t="s">
        <v>49</v>
      </c>
      <c r="R117" s="60" t="str">
        <f t="shared" si="14"/>
        <v>Residential Other Components</v>
      </c>
      <c r="S117" s="60" t="str">
        <f t="shared" si="12"/>
        <v>//**Residential Other Components: **</v>
      </c>
      <c r="T117" s="45" t="str">
        <f t="shared" si="11"/>
        <v/>
      </c>
    </row>
    <row r="118" spans="1:21" x14ac:dyDescent="0.25">
      <c r="A118" s="57" t="s">
        <v>1233</v>
      </c>
      <c r="B118" s="58"/>
      <c r="C118" s="138" t="s">
        <v>80</v>
      </c>
      <c r="D118" s="138" t="s">
        <v>113</v>
      </c>
      <c r="E118" s="138" t="s">
        <v>336</v>
      </c>
      <c r="F118" s="136" t="s">
        <v>128</v>
      </c>
      <c r="G118" s="136" t="s">
        <v>308</v>
      </c>
      <c r="H118" s="136" t="s">
        <v>192</v>
      </c>
      <c r="I118" s="136" t="s">
        <v>134</v>
      </c>
      <c r="J118" s="141">
        <v>156</v>
      </c>
      <c r="K118" s="115" t="s">
        <v>50</v>
      </c>
      <c r="L118" s="130" t="s">
        <v>1309</v>
      </c>
      <c r="N118" s="57" t="s">
        <v>1231</v>
      </c>
      <c r="O118" s="57">
        <f>INDEX('Standard Descriptions'!$E:$E,MATCH(Guidance!E118,'Standard Descriptions'!$C:$C,0))</f>
        <v>0</v>
      </c>
      <c r="P118" s="60" t="s">
        <v>1232</v>
      </c>
      <c r="Q118" s="60" t="s">
        <v>49</v>
      </c>
      <c r="R118" s="60" t="str">
        <f t="shared" si="14"/>
        <v>Commercial Heating</v>
      </c>
      <c r="S118" s="60" t="str">
        <f t="shared" si="12"/>
        <v>//**Commercial Heating: **</v>
      </c>
      <c r="T118" s="45" t="str">
        <f t="shared" si="11"/>
        <v/>
      </c>
    </row>
    <row r="119" spans="1:21" x14ac:dyDescent="0.25">
      <c r="A119" s="57" t="s">
        <v>1233</v>
      </c>
      <c r="B119" s="58"/>
      <c r="C119" s="138" t="s">
        <v>80</v>
      </c>
      <c r="D119" s="138" t="s">
        <v>113</v>
      </c>
      <c r="E119" s="138" t="s">
        <v>336</v>
      </c>
      <c r="F119" s="136" t="s">
        <v>129</v>
      </c>
      <c r="G119" s="136" t="s">
        <v>308</v>
      </c>
      <c r="H119" s="136" t="s">
        <v>192</v>
      </c>
      <c r="I119" s="136" t="s">
        <v>135</v>
      </c>
      <c r="J119" s="141">
        <v>157</v>
      </c>
      <c r="K119" s="115" t="s">
        <v>50</v>
      </c>
      <c r="L119" s="130" t="s">
        <v>1309</v>
      </c>
      <c r="N119" s="57" t="s">
        <v>1231</v>
      </c>
      <c r="O119" s="57">
        <f>INDEX('Standard Descriptions'!$E:$E,MATCH(Guidance!E119,'Standard Descriptions'!$C:$C,0))</f>
        <v>0</v>
      </c>
      <c r="P119" s="60" t="s">
        <v>1232</v>
      </c>
      <c r="Q119" s="60" t="s">
        <v>49</v>
      </c>
      <c r="R119" s="60" t="str">
        <f>H119&amp;" "&amp;I119</f>
        <v>Commercial Cooling and Ventilation</v>
      </c>
      <c r="S119" s="60" t="str">
        <f t="shared" si="12"/>
        <v>//**Commercial Cooling and Ventilation: **</v>
      </c>
      <c r="T119" s="45" t="str">
        <f t="shared" si="11"/>
        <v/>
      </c>
    </row>
    <row r="120" spans="1:21" x14ac:dyDescent="0.25">
      <c r="A120" s="57" t="s">
        <v>1233</v>
      </c>
      <c r="B120" s="58"/>
      <c r="C120" s="138" t="s">
        <v>80</v>
      </c>
      <c r="D120" s="138" t="s">
        <v>113</v>
      </c>
      <c r="E120" s="138" t="s">
        <v>336</v>
      </c>
      <c r="F120" s="136" t="s">
        <v>130</v>
      </c>
      <c r="G120" s="136" t="s">
        <v>308</v>
      </c>
      <c r="H120" s="136" t="s">
        <v>192</v>
      </c>
      <c r="I120" s="136" t="s">
        <v>136</v>
      </c>
      <c r="J120" s="141">
        <v>158</v>
      </c>
      <c r="K120" s="115" t="s">
        <v>50</v>
      </c>
      <c r="L120" s="130" t="s">
        <v>1309</v>
      </c>
      <c r="N120" s="57" t="s">
        <v>1231</v>
      </c>
      <c r="O120" s="57">
        <f>INDEX('Standard Descriptions'!$E:$E,MATCH(Guidance!E120,'Standard Descriptions'!$C:$C,0))</f>
        <v>0</v>
      </c>
      <c r="P120" s="60" t="s">
        <v>1232</v>
      </c>
      <c r="Q120" s="60" t="s">
        <v>49</v>
      </c>
      <c r="R120" s="60" t="str">
        <f>H120&amp;" "&amp;I120</f>
        <v>Commercial Envelope</v>
      </c>
      <c r="S120" s="60" t="str">
        <f t="shared" si="12"/>
        <v>//**Commercial Envelope: **</v>
      </c>
      <c r="T120" s="45" t="str">
        <f t="shared" si="11"/>
        <v/>
      </c>
    </row>
    <row r="121" spans="1:21" x14ac:dyDescent="0.25">
      <c r="A121" s="57" t="s">
        <v>1233</v>
      </c>
      <c r="B121" s="58"/>
      <c r="C121" s="138" t="s">
        <v>80</v>
      </c>
      <c r="D121" s="138" t="s">
        <v>113</v>
      </c>
      <c r="E121" s="138" t="s">
        <v>336</v>
      </c>
      <c r="F121" s="136" t="s">
        <v>131</v>
      </c>
      <c r="G121" s="136" t="s">
        <v>308</v>
      </c>
      <c r="H121" s="136" t="s">
        <v>192</v>
      </c>
      <c r="I121" s="136" t="s">
        <v>137</v>
      </c>
      <c r="J121" s="141">
        <v>159</v>
      </c>
      <c r="K121" s="115" t="s">
        <v>50</v>
      </c>
      <c r="L121" s="130" t="s">
        <v>1309</v>
      </c>
      <c r="N121" s="57" t="s">
        <v>1231</v>
      </c>
      <c r="O121" s="57">
        <f>INDEX('Standard Descriptions'!$E:$E,MATCH(Guidance!E121,'Standard Descriptions'!$C:$C,0))</f>
        <v>0</v>
      </c>
      <c r="P121" s="60" t="s">
        <v>1232</v>
      </c>
      <c r="Q121" s="60" t="s">
        <v>49</v>
      </c>
      <c r="R121" s="60" t="str">
        <f>H121&amp;" "&amp;I121</f>
        <v>Commercial Lighting</v>
      </c>
      <c r="S121" s="60" t="str">
        <f t="shared" si="12"/>
        <v>//**Commercial Lighting: **</v>
      </c>
      <c r="T121" s="45" t="str">
        <f t="shared" si="11"/>
        <v/>
      </c>
    </row>
    <row r="122" spans="1:21" x14ac:dyDescent="0.25">
      <c r="A122" s="57" t="s">
        <v>1233</v>
      </c>
      <c r="B122" s="58"/>
      <c r="C122" s="138" t="s">
        <v>80</v>
      </c>
      <c r="D122" s="138" t="s">
        <v>113</v>
      </c>
      <c r="E122" s="138" t="s">
        <v>336</v>
      </c>
      <c r="F122" s="136" t="s">
        <v>132</v>
      </c>
      <c r="G122" s="136" t="s">
        <v>308</v>
      </c>
      <c r="H122" s="136" t="s">
        <v>192</v>
      </c>
      <c r="I122" s="136" t="s">
        <v>138</v>
      </c>
      <c r="J122" s="141">
        <v>160</v>
      </c>
      <c r="K122" s="115" t="s">
        <v>50</v>
      </c>
      <c r="L122" s="130" t="s">
        <v>1309</v>
      </c>
      <c r="N122" s="57" t="s">
        <v>1231</v>
      </c>
      <c r="O122" s="57">
        <f>INDEX('Standard Descriptions'!$E:$E,MATCH(Guidance!E122,'Standard Descriptions'!$C:$C,0))</f>
        <v>0</v>
      </c>
      <c r="P122" s="60" t="s">
        <v>1232</v>
      </c>
      <c r="Q122" s="60" t="s">
        <v>49</v>
      </c>
      <c r="R122" s="60" t="str">
        <f>H122&amp;" "&amp;I122</f>
        <v>Commercial Appliances</v>
      </c>
      <c r="S122" s="60" t="str">
        <f t="shared" si="12"/>
        <v>//**Commercial Appliances: **</v>
      </c>
      <c r="T122" s="45" t="str">
        <f t="shared" si="11"/>
        <v/>
      </c>
    </row>
    <row r="123" spans="1:21" x14ac:dyDescent="0.25">
      <c r="A123" s="57" t="s">
        <v>1233</v>
      </c>
      <c r="B123" s="58"/>
      <c r="C123" s="138" t="s">
        <v>80</v>
      </c>
      <c r="D123" s="138" t="s">
        <v>113</v>
      </c>
      <c r="E123" s="138" t="s">
        <v>336</v>
      </c>
      <c r="F123" s="136" t="s">
        <v>133</v>
      </c>
      <c r="G123" s="136" t="s">
        <v>308</v>
      </c>
      <c r="H123" s="136" t="s">
        <v>192</v>
      </c>
      <c r="I123" s="136" t="s">
        <v>139</v>
      </c>
      <c r="J123" s="141">
        <v>161</v>
      </c>
      <c r="K123" s="115" t="s">
        <v>50</v>
      </c>
      <c r="L123" s="130" t="s">
        <v>1309</v>
      </c>
      <c r="N123" s="57" t="s">
        <v>1231</v>
      </c>
      <c r="O123" s="57">
        <f>INDEX('Standard Descriptions'!$E:$E,MATCH(Guidance!E123,'Standard Descriptions'!$C:$C,0))</f>
        <v>0</v>
      </c>
      <c r="P123" s="60" t="s">
        <v>1232</v>
      </c>
      <c r="Q123" s="60" t="s">
        <v>49</v>
      </c>
      <c r="R123" s="60" t="str">
        <f>H123&amp;" "&amp;I123</f>
        <v>Commercial Other Components</v>
      </c>
      <c r="S123" s="60" t="str">
        <f t="shared" si="12"/>
        <v>//**Commercial Other Components: **</v>
      </c>
      <c r="T123" s="45" t="str">
        <f t="shared" si="11"/>
        <v/>
      </c>
    </row>
    <row r="124" spans="1:21" s="65" customFormat="1" x14ac:dyDescent="0.25">
      <c r="A124" s="65" t="s">
        <v>1230</v>
      </c>
      <c r="B124" s="47"/>
      <c r="C124" s="143" t="s">
        <v>80</v>
      </c>
      <c r="D124" s="143" t="s">
        <v>13</v>
      </c>
      <c r="E124" s="143" t="s">
        <v>6</v>
      </c>
      <c r="F124" s="144"/>
      <c r="G124" s="144"/>
      <c r="H124" s="144"/>
      <c r="I124" s="144"/>
      <c r="J124" s="145">
        <v>19</v>
      </c>
      <c r="K124" s="144" t="s">
        <v>49</v>
      </c>
      <c r="L124" s="154"/>
      <c r="M124" s="47"/>
      <c r="N124" s="69" t="s">
        <v>1231</v>
      </c>
      <c r="O124" s="69" t="str">
        <f>INDEX('Standard Descriptions'!$E:$E,MATCH(Guidance!E124,'Standard Descriptions'!$C:$C,0))</f>
        <v xml:space="preserve">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P124" s="65" t="s">
        <v>1232</v>
      </c>
      <c r="Q124" s="65" t="s">
        <v>50</v>
      </c>
      <c r="S124" s="65" t="str">
        <f t="shared" si="12"/>
        <v/>
      </c>
      <c r="T124" s="65" t="str">
        <f t="shared" si="11"/>
        <v/>
      </c>
      <c r="U124" s="52" t="str">
        <f>N124&amp;O124</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row>
    <row r="125" spans="1:21" s="65" customFormat="1" x14ac:dyDescent="0.25">
      <c r="A125" s="65" t="s">
        <v>1230</v>
      </c>
      <c r="B125" s="47"/>
      <c r="C125" s="143" t="s">
        <v>80</v>
      </c>
      <c r="D125" s="143" t="s">
        <v>288</v>
      </c>
      <c r="E125" s="143" t="s">
        <v>338</v>
      </c>
      <c r="F125" s="144"/>
      <c r="G125" s="144"/>
      <c r="H125" s="144"/>
      <c r="I125" s="144"/>
      <c r="J125" s="145">
        <v>146</v>
      </c>
      <c r="K125" s="144" t="s">
        <v>49</v>
      </c>
      <c r="L125" s="146" t="s">
        <v>1310</v>
      </c>
      <c r="M125" s="47"/>
      <c r="N125" s="69" t="s">
        <v>1231</v>
      </c>
      <c r="O125" s="69" t="str">
        <f>INDEX('Standard Descriptions'!$E:$E,MATCH(Guidance!E125,'Standard Descriptions'!$C:$C,0))</f>
        <v xml:space="preserve"> This policy requires at least the specified percentage of total electricity demand to be generated by residential and commercial buildings' distributed solar systems (typically rooftop PV). // </v>
      </c>
      <c r="P125" s="65" t="s">
        <v>1232</v>
      </c>
      <c r="Q125" s="65" t="s">
        <v>1349</v>
      </c>
      <c r="S125" s="65" t="str">
        <f>IF(R125="","","//**"&amp;R125&amp;": **")</f>
        <v/>
      </c>
      <c r="T125" s="65" t="str">
        <f t="shared" si="11"/>
        <v xml:space="preserve"> The BAU scenario includes significant rooftop solar deployment, reaching more than 21 GW of installed capacity in 2030.</v>
      </c>
      <c r="U125" s="52" t="str">
        <f>N125&amp;O125&amp;P125&amp;T125</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row>
    <row r="126" spans="1:21" s="65" customFormat="1" x14ac:dyDescent="0.25">
      <c r="A126" s="65" t="s">
        <v>1230</v>
      </c>
      <c r="B126" s="47"/>
      <c r="C126" s="143" t="s">
        <v>80</v>
      </c>
      <c r="D126" s="143" t="s">
        <v>292</v>
      </c>
      <c r="E126" s="143" t="s">
        <v>295</v>
      </c>
      <c r="F126" s="144"/>
      <c r="G126" s="144"/>
      <c r="H126" s="144"/>
      <c r="I126" s="144"/>
      <c r="J126" s="145">
        <v>147</v>
      </c>
      <c r="K126" s="144" t="s">
        <v>49</v>
      </c>
      <c r="L126" s="146" t="s">
        <v>1311</v>
      </c>
      <c r="M126" s="47"/>
      <c r="N126" s="69" t="s">
        <v>1231</v>
      </c>
      <c r="O126" s="69" t="str">
        <f>INDEX('Standard Descriptions'!$E:$E,MATCH(Guidance!E126,'Standard Descriptions'!$C:$C,0))</f>
        <v xml:space="preserve"> This policy causes the government to reimburse building owners for a percentage of the cost of new distributed solar PV capacity that is installed on or around buildings. // </v>
      </c>
      <c r="P126" s="65" t="s">
        <v>1232</v>
      </c>
      <c r="Q126" s="65" t="s">
        <v>49</v>
      </c>
      <c r="S126" s="65" t="str">
        <f t="shared" si="12"/>
        <v/>
      </c>
      <c r="T126" s="65" t="str">
        <f t="shared" si="11"/>
        <v xml:space="preserve"> The BAU Scenario includes the federal Business Energy Investment Tax Credit (ITC), which stood at 30% in 2019, dropped to 26% in 2020 and expires in 2022 under current law. </v>
      </c>
      <c r="U126" s="52" t="str">
        <f>N126&amp;O126&amp;P126&amp;T126</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row>
    <row r="127" spans="1:21" s="65" customFormat="1" x14ac:dyDescent="0.25">
      <c r="A127" s="65" t="s">
        <v>1230</v>
      </c>
      <c r="B127" s="47"/>
      <c r="C127" s="143" t="s">
        <v>80</v>
      </c>
      <c r="D127" s="143" t="s">
        <v>1081</v>
      </c>
      <c r="E127" s="143" t="s">
        <v>140</v>
      </c>
      <c r="F127" s="144"/>
      <c r="G127" s="144"/>
      <c r="H127" s="144"/>
      <c r="I127" s="144"/>
      <c r="J127" s="145">
        <v>20</v>
      </c>
      <c r="K127" s="144" t="s">
        <v>50</v>
      </c>
      <c r="L127" s="146"/>
      <c r="M127" s="47"/>
      <c r="N127" s="69" t="s">
        <v>1231</v>
      </c>
      <c r="O127" s="69" t="str">
        <f>INDEX('Standard Descriptions'!$E:$E,MATCH(Guidance!E127,'Standard Descriptions'!$C:$C,0))</f>
        <v xml:space="preserve">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P127" s="65" t="s">
        <v>1232</v>
      </c>
      <c r="Q127" s="65" t="s">
        <v>50</v>
      </c>
      <c r="S127" s="65" t="str">
        <f t="shared" si="12"/>
        <v/>
      </c>
      <c r="T127" s="65" t="str">
        <f t="shared" si="11"/>
        <v/>
      </c>
      <c r="U127" s="52" t="str">
        <f>N127&amp;O127</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row>
    <row r="128" spans="1:21" s="65" customFormat="1" x14ac:dyDescent="0.25">
      <c r="A128" s="65" t="s">
        <v>1230</v>
      </c>
      <c r="B128" s="47"/>
      <c r="C128" s="143" t="s">
        <v>80</v>
      </c>
      <c r="D128" s="143" t="str">
        <f>D129</f>
        <v>Increased Retrofitting</v>
      </c>
      <c r="E128" s="143" t="str">
        <f>E129</f>
        <v>Fraction of Commercial Components Replaced Annually due to Retrofitting Policy</v>
      </c>
      <c r="F128" s="144"/>
      <c r="G128" s="144"/>
      <c r="H128" s="144"/>
      <c r="I128" s="144"/>
      <c r="J128" s="145"/>
      <c r="K128" s="144"/>
      <c r="L128" s="146"/>
      <c r="M128" s="47"/>
      <c r="N128" s="69" t="s">
        <v>1231</v>
      </c>
      <c r="O128" s="69" t="str">
        <f>INDEX('Standard Descriptions'!$E:$E,MATCH(Guidance!E128,'Standard Descriptions'!$C:$C,0))</f>
        <v xml:space="preserve">Each year, the specified percentage of the selected building type(s) that existed at the start of the model run will be retrofit with more efficient heating, cooling, and envelope components. // </v>
      </c>
      <c r="P128" s="65" t="s">
        <v>1232</v>
      </c>
      <c r="Q128" s="65" t="s">
        <v>49</v>
      </c>
      <c r="S128" s="65" t="str">
        <f t="shared" si="12"/>
        <v/>
      </c>
      <c r="T128" s="65" t="str">
        <f t="shared" si="11"/>
        <v/>
      </c>
      <c r="U128" s="52" t="str">
        <f>N128&amp;O128</f>
        <v xml:space="preserve">**Description:**Each year, the specified percentage of the selected building type(s) that existed at the start of the model run will be retrofit with more efficient heating, cooling, and envelope components. // </v>
      </c>
    </row>
    <row r="129" spans="1:21" x14ac:dyDescent="0.25">
      <c r="A129" s="45" t="s">
        <v>1233</v>
      </c>
      <c r="C129" s="147" t="s">
        <v>80</v>
      </c>
      <c r="D129" s="147" t="s">
        <v>15</v>
      </c>
      <c r="E129" s="147" t="s">
        <v>199</v>
      </c>
      <c r="F129" s="136" t="s">
        <v>128</v>
      </c>
      <c r="G129" s="136"/>
      <c r="H129" s="136" t="s">
        <v>134</v>
      </c>
      <c r="I129" s="136"/>
      <c r="J129" s="141">
        <v>21</v>
      </c>
      <c r="K129" s="136" t="s">
        <v>50</v>
      </c>
      <c r="L129" s="140" t="s">
        <v>1312</v>
      </c>
      <c r="N129" s="57" t="s">
        <v>1231</v>
      </c>
      <c r="O129" s="57" t="str">
        <f>INDEX('Standard Descriptions'!$E:$E,MATCH(Guidance!E129,'Standard Descriptions'!$C:$C,0))</f>
        <v xml:space="preserve">Each year, the specified percentage of the selected building type(s) that existed at the start of the model run will be retrofit with more efficient heating, cooling, and envelope components. // </v>
      </c>
      <c r="P129" s="60" t="s">
        <v>1232</v>
      </c>
      <c r="Q129" s="60" t="s">
        <v>49</v>
      </c>
      <c r="R129" s="60" t="str">
        <f>H129&amp;" "&amp;I129</f>
        <v xml:space="preserve">Heating </v>
      </c>
      <c r="S129" s="60" t="str">
        <f t="shared" si="12"/>
        <v>//**Heating : **</v>
      </c>
      <c r="T129" s="45" t="str">
        <f t="shared" si="11"/>
        <v/>
      </c>
    </row>
    <row r="130" spans="1:21" x14ac:dyDescent="0.25">
      <c r="C130" s="147" t="s">
        <v>80</v>
      </c>
      <c r="D130" s="147" t="s">
        <v>15</v>
      </c>
      <c r="E130" s="147" t="s">
        <v>199</v>
      </c>
      <c r="F130" s="136" t="s">
        <v>129</v>
      </c>
      <c r="G130" s="136"/>
      <c r="H130" s="136" t="s">
        <v>135</v>
      </c>
      <c r="I130" s="136"/>
      <c r="J130" s="141">
        <v>22</v>
      </c>
      <c r="K130" s="136" t="s">
        <v>50</v>
      </c>
      <c r="L130" s="140" t="s">
        <v>1313</v>
      </c>
      <c r="N130" s="57" t="s">
        <v>1231</v>
      </c>
      <c r="O130" s="57" t="str">
        <f>INDEX('Standard Descriptions'!$E:$E,MATCH(Guidance!E130,'Standard Descriptions'!$C:$C,0))</f>
        <v xml:space="preserve">Each year, the specified percentage of the selected building type(s) that existed at the start of the model run will be retrofit with more efficient heating, cooling, and envelope components. // </v>
      </c>
      <c r="P130" s="60" t="s">
        <v>1232</v>
      </c>
      <c r="Q130" s="60" t="s">
        <v>49</v>
      </c>
      <c r="R130" s="60" t="str">
        <f t="shared" ref="R130:R134" si="15">H130&amp;" "&amp;I130</f>
        <v xml:space="preserve">Cooling and Ventilation </v>
      </c>
      <c r="S130" s="60" t="str">
        <f t="shared" ref="S130:S134" si="16">IF(R130="","","//**"&amp;R130&amp;": **")</f>
        <v>//**Cooling and Ventilation : **</v>
      </c>
    </row>
    <row r="131" spans="1:21" x14ac:dyDescent="0.25">
      <c r="C131" s="147" t="s">
        <v>80</v>
      </c>
      <c r="D131" s="147" t="s">
        <v>15</v>
      </c>
      <c r="E131" s="147" t="s">
        <v>199</v>
      </c>
      <c r="F131" s="136" t="s">
        <v>130</v>
      </c>
      <c r="G131" s="136"/>
      <c r="H131" s="136" t="s">
        <v>136</v>
      </c>
      <c r="I131" s="136"/>
      <c r="J131" s="141">
        <v>23</v>
      </c>
      <c r="K131" s="136" t="s">
        <v>50</v>
      </c>
      <c r="L131" s="140" t="s">
        <v>1314</v>
      </c>
      <c r="N131" s="57" t="s">
        <v>1231</v>
      </c>
      <c r="O131" s="57" t="str">
        <f>INDEX('Standard Descriptions'!$E:$E,MATCH(Guidance!E131,'Standard Descriptions'!$C:$C,0))</f>
        <v xml:space="preserve">Each year, the specified percentage of the selected building type(s) that existed at the start of the model run will be retrofit with more efficient heating, cooling, and envelope components. // </v>
      </c>
      <c r="P131" s="60" t="s">
        <v>1232</v>
      </c>
      <c r="Q131" s="60" t="s">
        <v>49</v>
      </c>
      <c r="R131" s="60" t="str">
        <f t="shared" si="15"/>
        <v xml:space="preserve">Envelope </v>
      </c>
      <c r="S131" s="60" t="str">
        <f t="shared" si="16"/>
        <v>//**Envelope : **</v>
      </c>
    </row>
    <row r="132" spans="1:21" x14ac:dyDescent="0.25">
      <c r="C132" s="147" t="s">
        <v>80</v>
      </c>
      <c r="D132" s="147" t="s">
        <v>15</v>
      </c>
      <c r="E132" s="147" t="s">
        <v>199</v>
      </c>
      <c r="F132" s="136" t="s">
        <v>131</v>
      </c>
      <c r="G132" s="136"/>
      <c r="H132" s="136" t="s">
        <v>137</v>
      </c>
      <c r="I132" s="136"/>
      <c r="J132" s="141">
        <v>24</v>
      </c>
      <c r="K132" s="136" t="s">
        <v>50</v>
      </c>
      <c r="L132" s="140" t="s">
        <v>1315</v>
      </c>
      <c r="N132" s="57" t="s">
        <v>1231</v>
      </c>
      <c r="O132" s="57" t="str">
        <f>INDEX('Standard Descriptions'!$E:$E,MATCH(Guidance!E132,'Standard Descriptions'!$C:$C,0))</f>
        <v xml:space="preserve">Each year, the specified percentage of the selected building type(s) that existed at the start of the model run will be retrofit with more efficient heating, cooling, and envelope components. // </v>
      </c>
      <c r="P132" s="60" t="s">
        <v>1232</v>
      </c>
      <c r="Q132" s="60" t="s">
        <v>49</v>
      </c>
      <c r="R132" s="60" t="str">
        <f t="shared" si="15"/>
        <v xml:space="preserve">Lighting </v>
      </c>
      <c r="S132" s="60" t="str">
        <f t="shared" si="16"/>
        <v>//**Lighting : **</v>
      </c>
    </row>
    <row r="133" spans="1:21" x14ac:dyDescent="0.25">
      <c r="C133" s="147" t="s">
        <v>80</v>
      </c>
      <c r="D133" s="147" t="s">
        <v>15</v>
      </c>
      <c r="E133" s="147" t="s">
        <v>199</v>
      </c>
      <c r="F133" s="136" t="s">
        <v>132</v>
      </c>
      <c r="G133" s="136"/>
      <c r="H133" s="136" t="s">
        <v>138</v>
      </c>
      <c r="I133" s="136"/>
      <c r="J133" s="141">
        <v>25</v>
      </c>
      <c r="K133" s="136" t="s">
        <v>50</v>
      </c>
      <c r="L133" s="140" t="s">
        <v>1316</v>
      </c>
      <c r="N133" s="57" t="s">
        <v>1231</v>
      </c>
      <c r="O133" s="57" t="str">
        <f>INDEX('Standard Descriptions'!$E:$E,MATCH(Guidance!E133,'Standard Descriptions'!$C:$C,0))</f>
        <v xml:space="preserve">Each year, the specified percentage of the selected building type(s) that existed at the start of the model run will be retrofit with more efficient heating, cooling, and envelope components. // </v>
      </c>
      <c r="P133" s="60" t="s">
        <v>1232</v>
      </c>
      <c r="Q133" s="60" t="s">
        <v>49</v>
      </c>
      <c r="R133" s="60" t="str">
        <f t="shared" si="15"/>
        <v xml:space="preserve">Appliances </v>
      </c>
      <c r="S133" s="60" t="str">
        <f t="shared" si="16"/>
        <v>//**Appliances : **</v>
      </c>
    </row>
    <row r="134" spans="1:21" x14ac:dyDescent="0.25">
      <c r="C134" s="147" t="s">
        <v>80</v>
      </c>
      <c r="D134" s="147" t="s">
        <v>15</v>
      </c>
      <c r="E134" s="147" t="s">
        <v>199</v>
      </c>
      <c r="F134" s="136" t="s">
        <v>133</v>
      </c>
      <c r="G134" s="136"/>
      <c r="H134" s="136" t="s">
        <v>139</v>
      </c>
      <c r="I134" s="136"/>
      <c r="J134" s="141">
        <v>26</v>
      </c>
      <c r="K134" s="136" t="s">
        <v>50</v>
      </c>
      <c r="L134" s="140" t="s">
        <v>1317</v>
      </c>
      <c r="N134" s="57" t="s">
        <v>1231</v>
      </c>
      <c r="O134" s="57" t="str">
        <f>INDEX('Standard Descriptions'!$E:$E,MATCH(Guidance!E134,'Standard Descriptions'!$C:$C,0))</f>
        <v xml:space="preserve">Each year, the specified percentage of the selected building type(s) that existed at the start of the model run will be retrofit with more efficient heating, cooling, and envelope components. // </v>
      </c>
      <c r="P134" s="60" t="s">
        <v>1232</v>
      </c>
      <c r="Q134" s="60" t="s">
        <v>49</v>
      </c>
      <c r="R134" s="60" t="str">
        <f t="shared" si="15"/>
        <v xml:space="preserve">Other Components </v>
      </c>
      <c r="S134" s="60" t="str">
        <f t="shared" si="16"/>
        <v>//**Other Components : **</v>
      </c>
    </row>
    <row r="135" spans="1:21" s="65" customFormat="1" x14ac:dyDescent="0.25">
      <c r="A135" s="65" t="s">
        <v>1230</v>
      </c>
      <c r="B135" s="47"/>
      <c r="C135" s="65" t="s">
        <v>80</v>
      </c>
      <c r="D135" s="65" t="str">
        <f>D136</f>
        <v>Rebate for Efficient Products</v>
      </c>
      <c r="E135" s="65" t="str">
        <f>E136</f>
        <v>Boolean Rebate Program for Efficient Components</v>
      </c>
      <c r="M135" s="47"/>
      <c r="N135" s="69" t="s">
        <v>1231</v>
      </c>
      <c r="O135" s="69" t="str">
        <f>INDEX('Standard Descriptions'!$E:$E,MATCH(Guidance!E135,'Standard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5" s="65" t="s">
        <v>1232</v>
      </c>
      <c r="Q135" s="65" t="s">
        <v>49</v>
      </c>
      <c r="S135" s="65" t="str">
        <f t="shared" si="12"/>
        <v/>
      </c>
      <c r="T135" s="65" t="str">
        <f t="shared" si="11"/>
        <v/>
      </c>
      <c r="U135" s="52" t="str">
        <f>N135&amp;O135&amp;P135&amp;T136&amp;T137&amp;T138&amp;T139&amp;T140&amp;T141</f>
        <v>**Description:** This policy represents a modest rebate paid to customers who purchase energy-efficient heating equipment. Typical rebate amounts represented by this policy are $50-100 for a clothes washer and $25-50 for a dishwasher or refrigerator. //**Guidance for setting values: **</v>
      </c>
    </row>
    <row r="136" spans="1:21" x14ac:dyDescent="0.25">
      <c r="A136" s="45" t="s">
        <v>1233</v>
      </c>
      <c r="C136" s="147" t="s">
        <v>80</v>
      </c>
      <c r="D136" s="147" t="s">
        <v>12</v>
      </c>
      <c r="E136" s="147" t="s">
        <v>5</v>
      </c>
      <c r="F136" s="136" t="s">
        <v>128</v>
      </c>
      <c r="G136" s="136"/>
      <c r="H136" s="136" t="s">
        <v>134</v>
      </c>
      <c r="I136" s="136"/>
      <c r="J136" s="141">
        <v>27</v>
      </c>
      <c r="K136" s="115" t="s">
        <v>50</v>
      </c>
      <c r="L136" s="116"/>
      <c r="N136" s="57" t="s">
        <v>1231</v>
      </c>
      <c r="O136" s="57" t="str">
        <f>INDEX('Standard Descriptions'!$E:$E,MATCH(Guidance!E136,'Standard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6" s="60" t="s">
        <v>1232</v>
      </c>
      <c r="Q136" s="60" t="s">
        <v>49</v>
      </c>
      <c r="R136" s="60" t="str">
        <f t="shared" ref="R136:R141" si="17">H136&amp;" "&amp;I136</f>
        <v xml:space="preserve">Heating </v>
      </c>
      <c r="S136" s="60" t="str">
        <f t="shared" si="12"/>
        <v>//**Heating : **</v>
      </c>
      <c r="T136" s="45" t="str">
        <f t="shared" si="11"/>
        <v/>
      </c>
    </row>
    <row r="137" spans="1:21" x14ac:dyDescent="0.25">
      <c r="A137" s="45" t="s">
        <v>1233</v>
      </c>
      <c r="C137" s="138" t="s">
        <v>80</v>
      </c>
      <c r="D137" s="138" t="s">
        <v>12</v>
      </c>
      <c r="E137" s="138" t="s">
        <v>5</v>
      </c>
      <c r="F137" s="136" t="s">
        <v>129</v>
      </c>
      <c r="G137" s="136"/>
      <c r="H137" s="136" t="s">
        <v>135</v>
      </c>
      <c r="I137" s="136"/>
      <c r="J137" s="141">
        <v>28</v>
      </c>
      <c r="K137" s="115" t="s">
        <v>50</v>
      </c>
      <c r="L137" s="116"/>
      <c r="N137" s="57" t="s">
        <v>1231</v>
      </c>
      <c r="O137" s="57" t="str">
        <f>INDEX('Standard Descriptions'!$E:$E,MATCH(Guidance!E137,'Standard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7" s="60" t="s">
        <v>1232</v>
      </c>
      <c r="Q137" s="60" t="s">
        <v>49</v>
      </c>
      <c r="R137" s="60" t="str">
        <f t="shared" si="17"/>
        <v xml:space="preserve">Cooling and Ventilation </v>
      </c>
      <c r="S137" s="60" t="str">
        <f t="shared" si="12"/>
        <v>//**Cooling and Ventilation : **</v>
      </c>
      <c r="T137" s="45" t="str">
        <f t="shared" si="11"/>
        <v/>
      </c>
    </row>
    <row r="138" spans="1:21" x14ac:dyDescent="0.25">
      <c r="A138" s="45" t="s">
        <v>1233</v>
      </c>
      <c r="C138" s="138" t="s">
        <v>80</v>
      </c>
      <c r="D138" s="138" t="s">
        <v>12</v>
      </c>
      <c r="E138" s="138" t="s">
        <v>5</v>
      </c>
      <c r="F138" s="136" t="s">
        <v>130</v>
      </c>
      <c r="G138" s="136"/>
      <c r="H138" s="136" t="s">
        <v>136</v>
      </c>
      <c r="I138" s="136"/>
      <c r="J138" s="141" t="s">
        <v>203</v>
      </c>
      <c r="K138" s="115" t="s">
        <v>50</v>
      </c>
      <c r="L138" s="116"/>
      <c r="N138" s="57" t="s">
        <v>1231</v>
      </c>
      <c r="O138" s="57" t="str">
        <f>INDEX('Standard Descriptions'!$E:$E,MATCH(Guidance!E138,'Standard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8" s="60" t="s">
        <v>1232</v>
      </c>
      <c r="Q138" s="60" t="s">
        <v>49</v>
      </c>
      <c r="R138" s="60" t="str">
        <f t="shared" si="17"/>
        <v xml:space="preserve">Envelope </v>
      </c>
      <c r="S138" s="60" t="str">
        <f t="shared" si="12"/>
        <v>//**Envelope : **</v>
      </c>
      <c r="T138" s="45" t="str">
        <f t="shared" si="11"/>
        <v/>
      </c>
    </row>
    <row r="139" spans="1:21" x14ac:dyDescent="0.25">
      <c r="A139" s="45" t="s">
        <v>1233</v>
      </c>
      <c r="C139" s="138" t="s">
        <v>80</v>
      </c>
      <c r="D139" s="138" t="s">
        <v>12</v>
      </c>
      <c r="E139" s="138" t="s">
        <v>5</v>
      </c>
      <c r="F139" s="136" t="s">
        <v>131</v>
      </c>
      <c r="G139" s="136"/>
      <c r="H139" s="136" t="s">
        <v>137</v>
      </c>
      <c r="I139" s="136"/>
      <c r="J139" s="141" t="s">
        <v>203</v>
      </c>
      <c r="K139" s="115" t="s">
        <v>50</v>
      </c>
      <c r="L139" s="116"/>
      <c r="N139" s="57" t="s">
        <v>1231</v>
      </c>
      <c r="O139" s="57" t="str">
        <f>INDEX('Standard Descriptions'!$E:$E,MATCH(Guidance!E139,'Standard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39" s="60" t="s">
        <v>1232</v>
      </c>
      <c r="Q139" s="60" t="s">
        <v>49</v>
      </c>
      <c r="R139" s="60" t="str">
        <f t="shared" si="17"/>
        <v xml:space="preserve">Lighting </v>
      </c>
      <c r="S139" s="60" t="str">
        <f t="shared" si="12"/>
        <v>//**Lighting : **</v>
      </c>
      <c r="T139" s="45" t="str">
        <f t="shared" si="11"/>
        <v/>
      </c>
    </row>
    <row r="140" spans="1:21" x14ac:dyDescent="0.25">
      <c r="A140" s="45" t="s">
        <v>1233</v>
      </c>
      <c r="C140" s="138" t="s">
        <v>80</v>
      </c>
      <c r="D140" s="138" t="s">
        <v>12</v>
      </c>
      <c r="E140" s="138" t="s">
        <v>5</v>
      </c>
      <c r="F140" s="136" t="s">
        <v>132</v>
      </c>
      <c r="G140" s="136"/>
      <c r="H140" s="136" t="s">
        <v>138</v>
      </c>
      <c r="I140" s="136"/>
      <c r="J140" s="141">
        <v>29</v>
      </c>
      <c r="K140" s="115" t="s">
        <v>50</v>
      </c>
      <c r="L140" s="116"/>
      <c r="N140" s="57" t="s">
        <v>1231</v>
      </c>
      <c r="O140" s="57" t="str">
        <f>INDEX('Standard Descriptions'!$E:$E,MATCH(Guidance!E140,'Standard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0" s="60" t="s">
        <v>1232</v>
      </c>
      <c r="Q140" s="60" t="s">
        <v>49</v>
      </c>
      <c r="R140" s="60" t="str">
        <f t="shared" si="17"/>
        <v xml:space="preserve">Appliances </v>
      </c>
      <c r="S140" s="60" t="str">
        <f t="shared" si="12"/>
        <v>//**Appliances : **</v>
      </c>
      <c r="T140" s="45" t="str">
        <f t="shared" si="11"/>
        <v/>
      </c>
    </row>
    <row r="141" spans="1:21" x14ac:dyDescent="0.25">
      <c r="A141" s="45" t="s">
        <v>1233</v>
      </c>
      <c r="C141" s="138" t="s">
        <v>80</v>
      </c>
      <c r="D141" s="138" t="s">
        <v>12</v>
      </c>
      <c r="E141" s="138" t="s">
        <v>5</v>
      </c>
      <c r="F141" s="136" t="s">
        <v>133</v>
      </c>
      <c r="G141" s="136"/>
      <c r="H141" s="136" t="s">
        <v>139</v>
      </c>
      <c r="I141" s="136"/>
      <c r="J141" s="141" t="s">
        <v>203</v>
      </c>
      <c r="K141" s="115" t="s">
        <v>50</v>
      </c>
      <c r="L141" s="116"/>
      <c r="N141" s="57" t="s">
        <v>1231</v>
      </c>
      <c r="O141" s="57" t="str">
        <f>INDEX('Standard Descriptions'!$E:$E,MATCH(Guidance!E141,'Standard Descriptions'!$C:$C,0))</f>
        <v xml:space="preserve"> This policy represents a modest rebate paid to customers who purchase energy-efficient heating equipment. Typical rebate amounts represented by this policy are $50-100 for a clothes washer and $25-50 for a dishwasher or refrigerator. //</v>
      </c>
      <c r="P141" s="60" t="s">
        <v>1232</v>
      </c>
      <c r="Q141" s="60" t="s">
        <v>49</v>
      </c>
      <c r="R141" s="60" t="str">
        <f t="shared" si="17"/>
        <v xml:space="preserve">Other Components </v>
      </c>
      <c r="S141" s="60" t="str">
        <f t="shared" si="12"/>
        <v>//**Other Components : **</v>
      </c>
      <c r="T141" s="45" t="str">
        <f t="shared" si="11"/>
        <v/>
      </c>
    </row>
    <row r="142" spans="1:21" s="62" customFormat="1" x14ac:dyDescent="0.25">
      <c r="A142" s="65" t="s">
        <v>1230</v>
      </c>
      <c r="B142" s="47"/>
      <c r="C142" s="65" t="s">
        <v>7</v>
      </c>
      <c r="D142" s="65" t="s">
        <v>376</v>
      </c>
      <c r="E142" s="65" t="str">
        <f>E143</f>
        <v>Boolean Ban New Power Plants</v>
      </c>
      <c r="F142" s="65"/>
      <c r="G142" s="65"/>
      <c r="H142" s="65"/>
      <c r="I142" s="65"/>
      <c r="J142" s="65"/>
      <c r="K142" s="65"/>
      <c r="L142" s="65"/>
      <c r="M142" s="47"/>
      <c r="N142" s="69" t="s">
        <v>1231</v>
      </c>
      <c r="O142" s="69" t="str">
        <f>INDEX('Standard Descriptions'!$E:$E,MATCH(Guidance!E142,'Standard Descriptions'!$C:$C,0))</f>
        <v xml:space="preserve"> This policy prevents new capacity of the selected type(s) from being built or deployed. //</v>
      </c>
      <c r="P142" s="65" t="s">
        <v>1232</v>
      </c>
      <c r="Q142" s="65" t="s">
        <v>49</v>
      </c>
      <c r="R142" s="65"/>
      <c r="S142" s="65" t="str">
        <f t="shared" si="12"/>
        <v/>
      </c>
      <c r="T142" s="65" t="str">
        <f t="shared" si="11"/>
        <v/>
      </c>
      <c r="U142" s="52" t="str">
        <f>N142&amp;O142&amp;P142&amp;T143&amp;T144&amp;T145&amp;T146&amp;T147&amp;T148&amp;T149&amp;T150&amp;T151&amp;T152&amp;T153&amp;T154</f>
        <v>**Description:** This policy prevents new capacity of the selected type(s) from being built or deployed. //**Guidance for setting values: **//**Natural Gas Nonpeaker : **</v>
      </c>
    </row>
    <row r="143" spans="1:21" x14ac:dyDescent="0.25">
      <c r="A143" s="45" t="s">
        <v>1233</v>
      </c>
      <c r="C143" s="135" t="s">
        <v>7</v>
      </c>
      <c r="D143" s="135" t="s">
        <v>376</v>
      </c>
      <c r="E143" s="135" t="s">
        <v>377</v>
      </c>
      <c r="F143" s="136" t="s">
        <v>451</v>
      </c>
      <c r="G143" s="136"/>
      <c r="H143" s="136" t="s">
        <v>450</v>
      </c>
      <c r="I143" s="139"/>
      <c r="J143" s="137">
        <v>167</v>
      </c>
      <c r="K143" s="117" t="s">
        <v>50</v>
      </c>
      <c r="L143" s="131"/>
      <c r="N143" s="57" t="s">
        <v>1231</v>
      </c>
      <c r="O143" s="57" t="str">
        <f>INDEX('Standard Descriptions'!$E:$E,MATCH(Guidance!E143,'Standard Descriptions'!$C:$C,0))</f>
        <v xml:space="preserve"> This policy prevents new capacity of the selected type(s) from being built or deployed. //</v>
      </c>
      <c r="P143" s="60" t="s">
        <v>1232</v>
      </c>
      <c r="Q143" s="60" t="s">
        <v>49</v>
      </c>
      <c r="R143" s="60" t="str">
        <f t="shared" ref="R143:R154" si="18">H143&amp;" "&amp;I143</f>
        <v xml:space="preserve">Hard Coal </v>
      </c>
      <c r="S143" s="60" t="str">
        <f t="shared" si="12"/>
        <v>//**Hard Coal : **</v>
      </c>
      <c r="T143" s="45" t="str">
        <f t="shared" si="11"/>
        <v/>
      </c>
    </row>
    <row r="144" spans="1:21" x14ac:dyDescent="0.25">
      <c r="A144" s="45" t="s">
        <v>1233</v>
      </c>
      <c r="C144" s="138" t="s">
        <v>7</v>
      </c>
      <c r="D144" s="138" t="s">
        <v>376</v>
      </c>
      <c r="E144" s="138" t="s">
        <v>377</v>
      </c>
      <c r="F144" s="139" t="s">
        <v>343</v>
      </c>
      <c r="G144" s="136"/>
      <c r="H144" s="139" t="s">
        <v>344</v>
      </c>
      <c r="I144" s="136"/>
      <c r="J144" s="141">
        <v>168</v>
      </c>
      <c r="K144" s="115" t="s">
        <v>49</v>
      </c>
      <c r="L144" s="116"/>
      <c r="N144" s="57" t="s">
        <v>1231</v>
      </c>
      <c r="O144" s="57" t="str">
        <f>INDEX('Standard Descriptions'!$E:$E,MATCH(Guidance!E144,'Standard Descriptions'!$C:$C,0))</f>
        <v xml:space="preserve"> This policy prevents new capacity of the selected type(s) from being built or deployed. //</v>
      </c>
      <c r="P144" s="60" t="s">
        <v>1232</v>
      </c>
      <c r="Q144" s="60" t="s">
        <v>49</v>
      </c>
      <c r="R144" s="60" t="str">
        <f t="shared" si="18"/>
        <v xml:space="preserve">Natural Gas Nonpeaker </v>
      </c>
      <c r="S144" s="60" t="str">
        <f t="shared" si="12"/>
        <v>//**Natural Gas Nonpeaker : **</v>
      </c>
      <c r="T144" s="45" t="str">
        <f t="shared" si="11"/>
        <v>//**Natural Gas Nonpeaker : **</v>
      </c>
    </row>
    <row r="145" spans="1:21" x14ac:dyDescent="0.25">
      <c r="A145" s="45" t="s">
        <v>1233</v>
      </c>
      <c r="C145" s="138" t="s">
        <v>7</v>
      </c>
      <c r="D145" s="138" t="s">
        <v>376</v>
      </c>
      <c r="E145" s="138" t="s">
        <v>377</v>
      </c>
      <c r="F145" s="139" t="s">
        <v>86</v>
      </c>
      <c r="G145" s="136"/>
      <c r="H145" s="139" t="s">
        <v>100</v>
      </c>
      <c r="I145" s="136"/>
      <c r="J145" s="137">
        <v>169</v>
      </c>
      <c r="K145" s="115" t="s">
        <v>50</v>
      </c>
      <c r="L145" s="116"/>
      <c r="N145" s="57" t="s">
        <v>1231</v>
      </c>
      <c r="O145" s="57" t="str">
        <f>INDEX('Standard Descriptions'!$E:$E,MATCH(Guidance!E145,'Standard Descriptions'!$C:$C,0))</f>
        <v xml:space="preserve"> This policy prevents new capacity of the selected type(s) from being built or deployed. //</v>
      </c>
      <c r="P145" s="60" t="s">
        <v>1232</v>
      </c>
      <c r="Q145" s="60" t="s">
        <v>49</v>
      </c>
      <c r="R145" s="60" t="str">
        <f t="shared" si="18"/>
        <v xml:space="preserve">Nuclear </v>
      </c>
      <c r="S145" s="60" t="str">
        <f t="shared" si="12"/>
        <v>//**Nuclear : **</v>
      </c>
      <c r="T145" s="45" t="str">
        <f t="shared" si="11"/>
        <v/>
      </c>
    </row>
    <row r="146" spans="1:21" x14ac:dyDescent="0.25">
      <c r="A146" s="45" t="s">
        <v>1233</v>
      </c>
      <c r="C146" s="138" t="s">
        <v>7</v>
      </c>
      <c r="D146" s="138" t="s">
        <v>376</v>
      </c>
      <c r="E146" s="138" t="s">
        <v>377</v>
      </c>
      <c r="F146" s="139" t="s">
        <v>87</v>
      </c>
      <c r="G146" s="136"/>
      <c r="H146" s="139" t="s">
        <v>101</v>
      </c>
      <c r="I146" s="136"/>
      <c r="J146" s="141">
        <v>170</v>
      </c>
      <c r="K146" s="115" t="s">
        <v>50</v>
      </c>
      <c r="L146" s="116"/>
      <c r="N146" s="57" t="s">
        <v>1231</v>
      </c>
      <c r="O146" s="57" t="str">
        <f>INDEX('Standard Descriptions'!$E:$E,MATCH(Guidance!E146,'Standard Descriptions'!$C:$C,0))</f>
        <v xml:space="preserve"> This policy prevents new capacity of the selected type(s) from being built or deployed. //</v>
      </c>
      <c r="P146" s="60" t="s">
        <v>1232</v>
      </c>
      <c r="Q146" s="60" t="s">
        <v>49</v>
      </c>
      <c r="R146" s="60" t="str">
        <f t="shared" si="18"/>
        <v xml:space="preserve">Hydro </v>
      </c>
      <c r="S146" s="60" t="str">
        <f t="shared" si="12"/>
        <v>//**Hydro : **</v>
      </c>
      <c r="T146" s="45" t="str">
        <f t="shared" si="11"/>
        <v/>
      </c>
    </row>
    <row r="147" spans="1:21" x14ac:dyDescent="0.25">
      <c r="A147" s="45" t="s">
        <v>1233</v>
      </c>
      <c r="C147" s="138" t="s">
        <v>7</v>
      </c>
      <c r="D147" s="138" t="s">
        <v>376</v>
      </c>
      <c r="E147" s="138" t="s">
        <v>377</v>
      </c>
      <c r="F147" s="139" t="s">
        <v>452</v>
      </c>
      <c r="G147" s="136"/>
      <c r="H147" s="139" t="s">
        <v>458</v>
      </c>
      <c r="I147" s="136"/>
      <c r="J147" s="141"/>
      <c r="K147" s="115" t="s">
        <v>50</v>
      </c>
      <c r="L147" s="116"/>
      <c r="N147" s="57" t="s">
        <v>1231</v>
      </c>
      <c r="O147" s="57" t="str">
        <f>INDEX('Standard Descriptions'!$E:$E,MATCH(Guidance!E147,'Standard Descriptions'!$C:$C,0))</f>
        <v xml:space="preserve"> This policy prevents new capacity of the selected type(s) from being built or deployed. //</v>
      </c>
      <c r="P147" s="60" t="s">
        <v>1232</v>
      </c>
      <c r="Q147" s="60" t="s">
        <v>49</v>
      </c>
      <c r="R147" s="60" t="str">
        <f t="shared" si="18"/>
        <v xml:space="preserve">Onshore Wind </v>
      </c>
      <c r="S147" s="60" t="str">
        <f t="shared" si="12"/>
        <v>//**Onshore Wind : **</v>
      </c>
      <c r="T147" s="45" t="str">
        <f t="shared" si="11"/>
        <v/>
      </c>
    </row>
    <row r="148" spans="1:21" x14ac:dyDescent="0.25">
      <c r="A148" s="45" t="s">
        <v>1233</v>
      </c>
      <c r="C148" s="138" t="s">
        <v>7</v>
      </c>
      <c r="D148" s="138" t="s">
        <v>376</v>
      </c>
      <c r="E148" s="138" t="s">
        <v>377</v>
      </c>
      <c r="F148" s="139" t="s">
        <v>88</v>
      </c>
      <c r="G148" s="136"/>
      <c r="H148" s="139" t="s">
        <v>102</v>
      </c>
      <c r="I148" s="136"/>
      <c r="J148" s="141"/>
      <c r="K148" s="115" t="s">
        <v>50</v>
      </c>
      <c r="L148" s="116"/>
      <c r="N148" s="57" t="s">
        <v>1231</v>
      </c>
      <c r="O148" s="57" t="str">
        <f>INDEX('Standard Descriptions'!$E:$E,MATCH(Guidance!E148,'Standard Descriptions'!$C:$C,0))</f>
        <v xml:space="preserve"> This policy prevents new capacity of the selected type(s) from being built or deployed. //</v>
      </c>
      <c r="P148" s="60" t="s">
        <v>1232</v>
      </c>
      <c r="Q148" s="60" t="s">
        <v>49</v>
      </c>
      <c r="R148" s="60" t="str">
        <f t="shared" si="18"/>
        <v xml:space="preserve">Solar PV </v>
      </c>
      <c r="S148" s="60" t="str">
        <f t="shared" si="12"/>
        <v>//**Solar PV : **</v>
      </c>
      <c r="T148" s="45" t="str">
        <f t="shared" si="11"/>
        <v/>
      </c>
    </row>
    <row r="149" spans="1:21" x14ac:dyDescent="0.25">
      <c r="A149" s="45" t="s">
        <v>1233</v>
      </c>
      <c r="C149" s="138" t="s">
        <v>7</v>
      </c>
      <c r="D149" s="138" t="s">
        <v>376</v>
      </c>
      <c r="E149" s="138" t="s">
        <v>377</v>
      </c>
      <c r="F149" s="139" t="s">
        <v>89</v>
      </c>
      <c r="G149" s="136"/>
      <c r="H149" s="139" t="s">
        <v>103</v>
      </c>
      <c r="I149" s="136"/>
      <c r="J149" s="141"/>
      <c r="K149" s="115" t="s">
        <v>50</v>
      </c>
      <c r="L149" s="116"/>
      <c r="N149" s="57" t="s">
        <v>1231</v>
      </c>
      <c r="O149" s="57" t="str">
        <f>INDEX('Standard Descriptions'!$E:$E,MATCH(Guidance!E149,'Standard Descriptions'!$C:$C,0))</f>
        <v xml:space="preserve"> This policy prevents new capacity of the selected type(s) from being built or deployed. //</v>
      </c>
      <c r="P149" s="60" t="s">
        <v>1232</v>
      </c>
      <c r="Q149" s="60" t="s">
        <v>49</v>
      </c>
      <c r="R149" s="60" t="str">
        <f t="shared" si="18"/>
        <v xml:space="preserve">Solar Thermal </v>
      </c>
      <c r="S149" s="60" t="str">
        <f t="shared" si="12"/>
        <v>//**Solar Thermal : **</v>
      </c>
      <c r="T149" s="45" t="str">
        <f t="shared" si="11"/>
        <v/>
      </c>
    </row>
    <row r="150" spans="1:21" x14ac:dyDescent="0.25">
      <c r="A150" s="45" t="s">
        <v>1233</v>
      </c>
      <c r="C150" s="138" t="s">
        <v>7</v>
      </c>
      <c r="D150" s="138" t="s">
        <v>376</v>
      </c>
      <c r="E150" s="138" t="s">
        <v>377</v>
      </c>
      <c r="F150" s="139" t="s">
        <v>90</v>
      </c>
      <c r="G150" s="136"/>
      <c r="H150" s="139" t="s">
        <v>104</v>
      </c>
      <c r="I150" s="136"/>
      <c r="J150" s="141"/>
      <c r="K150" s="115" t="s">
        <v>50</v>
      </c>
      <c r="L150" s="116"/>
      <c r="N150" s="57" t="s">
        <v>1231</v>
      </c>
      <c r="O150" s="57" t="str">
        <f>INDEX('Standard Descriptions'!$E:$E,MATCH(Guidance!E150,'Standard Descriptions'!$C:$C,0))</f>
        <v xml:space="preserve"> This policy prevents new capacity of the selected type(s) from being built or deployed. //</v>
      </c>
      <c r="P150" s="60" t="s">
        <v>1232</v>
      </c>
      <c r="Q150" s="60" t="s">
        <v>49</v>
      </c>
      <c r="R150" s="60" t="str">
        <f t="shared" si="18"/>
        <v xml:space="preserve">Biomass </v>
      </c>
      <c r="S150" s="60" t="str">
        <f t="shared" si="12"/>
        <v>//**Biomass : **</v>
      </c>
      <c r="T150" s="45" t="str">
        <f t="shared" si="11"/>
        <v/>
      </c>
    </row>
    <row r="151" spans="1:21" x14ac:dyDescent="0.25">
      <c r="A151" s="45" t="s">
        <v>1233</v>
      </c>
      <c r="C151" s="138" t="s">
        <v>7</v>
      </c>
      <c r="D151" s="138" t="s">
        <v>376</v>
      </c>
      <c r="E151" s="138" t="s">
        <v>377</v>
      </c>
      <c r="F151" s="139" t="s">
        <v>345</v>
      </c>
      <c r="G151" s="136"/>
      <c r="H151" s="139" t="s">
        <v>347</v>
      </c>
      <c r="I151" s="136"/>
      <c r="J151" s="141"/>
      <c r="K151" s="115" t="s">
        <v>50</v>
      </c>
      <c r="L151" s="116"/>
      <c r="N151" s="57" t="s">
        <v>1231</v>
      </c>
      <c r="O151" s="57" t="str">
        <f>INDEX('Standard Descriptions'!$E:$E,MATCH(Guidance!E151,'Standard Descriptions'!$C:$C,0))</f>
        <v xml:space="preserve"> This policy prevents new capacity of the selected type(s) from being built or deployed. //</v>
      </c>
      <c r="P151" s="60" t="s">
        <v>1232</v>
      </c>
      <c r="Q151" s="60" t="s">
        <v>49</v>
      </c>
      <c r="R151" s="60" t="str">
        <f t="shared" si="18"/>
        <v xml:space="preserve">Petroleum </v>
      </c>
      <c r="S151" s="60" t="str">
        <f t="shared" si="12"/>
        <v>//**Petroleum : **</v>
      </c>
      <c r="T151" s="45" t="str">
        <f t="shared" si="11"/>
        <v/>
      </c>
    </row>
    <row r="152" spans="1:21" x14ac:dyDescent="0.25">
      <c r="A152" s="45" t="s">
        <v>1233</v>
      </c>
      <c r="C152" s="138" t="s">
        <v>7</v>
      </c>
      <c r="D152" s="138" t="s">
        <v>376</v>
      </c>
      <c r="E152" s="138" t="s">
        <v>377</v>
      </c>
      <c r="F152" s="139" t="s">
        <v>346</v>
      </c>
      <c r="G152" s="136"/>
      <c r="H152" s="139" t="s">
        <v>348</v>
      </c>
      <c r="I152" s="136"/>
      <c r="J152" s="141"/>
      <c r="K152" s="115" t="s">
        <v>50</v>
      </c>
      <c r="L152" s="116"/>
      <c r="N152" s="57" t="s">
        <v>1231</v>
      </c>
      <c r="O152" s="57" t="str">
        <f>INDEX('Standard Descriptions'!$E:$E,MATCH(Guidance!E152,'Standard Descriptions'!$C:$C,0))</f>
        <v xml:space="preserve"> This policy prevents new capacity of the selected type(s) from being built or deployed. //</v>
      </c>
      <c r="P152" s="60" t="s">
        <v>1232</v>
      </c>
      <c r="Q152" s="60" t="s">
        <v>49</v>
      </c>
      <c r="R152" s="60" t="str">
        <f t="shared" si="18"/>
        <v xml:space="preserve">Natural Gas Peaker </v>
      </c>
      <c r="S152" s="60" t="str">
        <f t="shared" si="12"/>
        <v>//**Natural Gas Peaker : **</v>
      </c>
      <c r="T152" s="45" t="str">
        <f t="shared" si="11"/>
        <v/>
      </c>
    </row>
    <row r="153" spans="1:21" x14ac:dyDescent="0.25">
      <c r="A153" s="45" t="s">
        <v>1233</v>
      </c>
      <c r="C153" s="138" t="s">
        <v>7</v>
      </c>
      <c r="D153" s="138" t="s">
        <v>376</v>
      </c>
      <c r="E153" s="138" t="s">
        <v>377</v>
      </c>
      <c r="F153" s="139" t="s">
        <v>448</v>
      </c>
      <c r="G153" s="136"/>
      <c r="H153" s="139" t="s">
        <v>447</v>
      </c>
      <c r="I153" s="136"/>
      <c r="J153" s="141"/>
      <c r="K153" s="115" t="s">
        <v>50</v>
      </c>
      <c r="L153" s="116"/>
      <c r="N153" s="57" t="s">
        <v>1231</v>
      </c>
      <c r="O153" s="57" t="str">
        <f>INDEX('Standard Descriptions'!$E:$E,MATCH(Guidance!E153,'Standard Descriptions'!$C:$C,0))</f>
        <v xml:space="preserve"> This policy prevents new capacity of the selected type(s) from being built or deployed. //</v>
      </c>
      <c r="P153" s="60" t="s">
        <v>1232</v>
      </c>
      <c r="Q153" s="60" t="s">
        <v>49</v>
      </c>
      <c r="R153" s="60" t="str">
        <f t="shared" si="18"/>
        <v xml:space="preserve">Lignite </v>
      </c>
      <c r="S153" s="60" t="str">
        <f t="shared" si="12"/>
        <v>//**Lignite : **</v>
      </c>
      <c r="T153" s="45" t="str">
        <f t="shared" si="11"/>
        <v/>
      </c>
    </row>
    <row r="154" spans="1:21" x14ac:dyDescent="0.25">
      <c r="A154" s="45" t="s">
        <v>1233</v>
      </c>
      <c r="C154" s="138" t="s">
        <v>7</v>
      </c>
      <c r="D154" s="138" t="s">
        <v>376</v>
      </c>
      <c r="E154" s="138" t="s">
        <v>377</v>
      </c>
      <c r="F154" s="139" t="s">
        <v>460</v>
      </c>
      <c r="G154" s="136"/>
      <c r="H154" s="139" t="s">
        <v>461</v>
      </c>
      <c r="I154" s="136"/>
      <c r="J154" s="141"/>
      <c r="K154" s="115" t="s">
        <v>50</v>
      </c>
      <c r="L154" s="116"/>
      <c r="N154" s="57" t="s">
        <v>1231</v>
      </c>
      <c r="O154" s="57" t="str">
        <f>INDEX('Standard Descriptions'!$E:$E,MATCH(Guidance!E154,'Standard Descriptions'!$C:$C,0))</f>
        <v xml:space="preserve"> This policy prevents new capacity of the selected type(s) from being built or deployed. //</v>
      </c>
      <c r="P154" s="60" t="s">
        <v>1232</v>
      </c>
      <c r="Q154" s="60" t="s">
        <v>49</v>
      </c>
      <c r="R154" s="60" t="str">
        <f t="shared" si="18"/>
        <v xml:space="preserve">Offshore Wind </v>
      </c>
      <c r="S154" s="60" t="str">
        <f t="shared" si="12"/>
        <v>//**Offshore Wind : **</v>
      </c>
      <c r="T154" s="45" t="str">
        <f t="shared" si="11"/>
        <v/>
      </c>
    </row>
    <row r="155" spans="1:21" s="65" customFormat="1" x14ac:dyDescent="0.25">
      <c r="A155" s="65" t="s">
        <v>1230</v>
      </c>
      <c r="B155" s="47"/>
      <c r="C155" s="143" t="s">
        <v>7</v>
      </c>
      <c r="D155" s="144" t="s">
        <v>1157</v>
      </c>
      <c r="E155" s="143" t="s">
        <v>337</v>
      </c>
      <c r="F155" s="144"/>
      <c r="G155" s="144"/>
      <c r="H155" s="144"/>
      <c r="I155" s="144"/>
      <c r="J155" s="145">
        <v>36</v>
      </c>
      <c r="K155" s="144" t="s">
        <v>49</v>
      </c>
      <c r="L155" s="143" t="s">
        <v>1330</v>
      </c>
      <c r="M155" s="47"/>
      <c r="N155" s="64" t="s">
        <v>1231</v>
      </c>
      <c r="O155" s="64" t="str">
        <f>INDEX('Standard Descriptions'!$E:$E,MATCH(Guidance!E155,'Standard Descriptions'!$C:$C,0))</f>
        <v xml:space="preserve">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v>
      </c>
      <c r="P155" s="65" t="s">
        <v>1232</v>
      </c>
      <c r="Q155" s="65" t="s">
        <v>1349</v>
      </c>
      <c r="R155" s="65" t="str">
        <f t="shared" ref="R155:R156" si="19">H155&amp;" "&amp;I155</f>
        <v xml:space="preserve"> </v>
      </c>
      <c r="S155" s="62"/>
      <c r="T155" s="62" t="str">
        <f t="shared" ref="T155:T174" si="20">IF(K155="Yes",S155&amp;L155,"")</f>
        <v xml:space="preserve"> The BAU Scenario and Current Trajectory Scenario both reach approximately 60% renewables in 2030. </v>
      </c>
      <c r="U155" s="52" t="str">
        <f>N155&amp;O155&amp;P155&amp;T155</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row>
    <row r="156" spans="1:21" s="65" customFormat="1" x14ac:dyDescent="0.25">
      <c r="A156" s="65" t="s">
        <v>1230</v>
      </c>
      <c r="B156" s="47"/>
      <c r="C156" s="155" t="s">
        <v>7</v>
      </c>
      <c r="D156" s="155" t="s">
        <v>297</v>
      </c>
      <c r="E156" s="155" t="s">
        <v>300</v>
      </c>
      <c r="F156" s="156"/>
      <c r="G156" s="156"/>
      <c r="H156" s="156"/>
      <c r="I156" s="156"/>
      <c r="J156" s="157">
        <v>148</v>
      </c>
      <c r="K156" s="144" t="s">
        <v>49</v>
      </c>
      <c r="L156" s="155"/>
      <c r="M156" s="47"/>
      <c r="N156" s="64" t="s">
        <v>1231</v>
      </c>
      <c r="O156" s="64" t="str">
        <f>INDEX('Standard Descriptions'!$E:$E,MATCH(Guidance!E156,'Standard Descriptions'!$C:$C,0))</f>
        <v xml:space="preserve"> This policy increases or decreases the amount of electricity exported from California to other jurisdictions. It does not cause the construction of transmission lines providing the necessary capacity. //</v>
      </c>
      <c r="P156" s="65" t="s">
        <v>1232</v>
      </c>
      <c r="Q156" s="65" t="s">
        <v>50</v>
      </c>
      <c r="R156" s="65" t="str">
        <f t="shared" si="19"/>
        <v xml:space="preserve"> </v>
      </c>
      <c r="S156" s="62"/>
      <c r="T156" s="62" t="str">
        <f t="shared" si="20"/>
        <v/>
      </c>
      <c r="U156" s="52" t="str">
        <f>N156&amp;O156&amp;P156&amp;T156</f>
        <v>**Description:** This policy increases or decreases the amount of electricity exported from California to other jurisdictions. It does not cause the construction of transmission lines providing the necessary capacity. //**Guidance for setting values: **</v>
      </c>
    </row>
    <row r="157" spans="1:21" s="65" customFormat="1" x14ac:dyDescent="0.25">
      <c r="A157" s="65" t="s">
        <v>1230</v>
      </c>
      <c r="B157" s="47"/>
      <c r="C157" s="158" t="s">
        <v>7</v>
      </c>
      <c r="D157" s="158" t="s">
        <v>298</v>
      </c>
      <c r="E157" s="158" t="s">
        <v>299</v>
      </c>
      <c r="F157" s="158"/>
      <c r="G157" s="158"/>
      <c r="H157" s="158"/>
      <c r="I157" s="158"/>
      <c r="J157" s="159">
        <v>149</v>
      </c>
      <c r="K157" s="158" t="s">
        <v>49</v>
      </c>
      <c r="L157" s="158"/>
      <c r="M157" s="47"/>
      <c r="N157" s="64" t="s">
        <v>1231</v>
      </c>
      <c r="O157" s="64" t="str">
        <f>INDEX('Standard Descriptions'!$E:$E,MATCH(Guidance!E157,'Standard Descriptions'!$C:$C,0))</f>
        <v xml:space="preserve"> This policy increases or decreases the amount of electricity imported to California from other jurisdictions. It does not cause the construction of transmission lines providing the necessary capacity. //</v>
      </c>
      <c r="P157" s="62" t="s">
        <v>1232</v>
      </c>
      <c r="Q157" s="62" t="s">
        <v>49</v>
      </c>
      <c r="S157" s="62" t="str">
        <f t="shared" ref="S157:S172" si="21">IF(R157="","","//**"&amp;R157&amp;": **")</f>
        <v/>
      </c>
      <c r="T157" s="62" t="str">
        <f t="shared" si="20"/>
        <v/>
      </c>
      <c r="U157" s="52" t="str">
        <f>N157&amp;O157&amp;P157&amp;T157</f>
        <v>**Description:** This policy increases or decreases the amount of electricity imported to California from other jurisdictions. It does not cause the construction of transmission lines providing the necessary capacity. //**Guidance for setting values: **</v>
      </c>
    </row>
    <row r="158" spans="1:21" s="65" customFormat="1" x14ac:dyDescent="0.25">
      <c r="A158" s="65" t="s">
        <v>1230</v>
      </c>
      <c r="B158" s="47"/>
      <c r="C158" s="143" t="s">
        <v>7</v>
      </c>
      <c r="D158" s="143" t="s">
        <v>340</v>
      </c>
      <c r="E158" s="143" t="s">
        <v>339</v>
      </c>
      <c r="F158" s="144"/>
      <c r="G158" s="144"/>
      <c r="H158" s="144"/>
      <c r="I158" s="144"/>
      <c r="J158" s="145" t="s">
        <v>203</v>
      </c>
      <c r="K158" s="144" t="s">
        <v>50</v>
      </c>
      <c r="L158" s="146"/>
      <c r="M158" s="47"/>
      <c r="N158" s="64" t="s">
        <v>1231</v>
      </c>
      <c r="O158" s="70">
        <f>INDEX('Standard Descriptions'!$E:$E,MATCH(Guidance!E158,'Standard Descriptions'!$C:$C,0))</f>
        <v>0</v>
      </c>
      <c r="P158" s="65" t="s">
        <v>1232</v>
      </c>
      <c r="Q158" s="65" t="s">
        <v>50</v>
      </c>
      <c r="R158" s="65" t="str">
        <f t="shared" ref="R158:R159" si="22">H158&amp;" "&amp;I158</f>
        <v xml:space="preserve"> </v>
      </c>
      <c r="S158" s="62"/>
      <c r="T158" s="62" t="str">
        <f t="shared" si="20"/>
        <v/>
      </c>
      <c r="U158" s="52" t="str">
        <f>N158&amp;O158</f>
        <v>**Description:**0</v>
      </c>
    </row>
    <row r="159" spans="1:21" s="65" customFormat="1" x14ac:dyDescent="0.25">
      <c r="A159" s="65" t="s">
        <v>1230</v>
      </c>
      <c r="B159" s="47"/>
      <c r="C159" s="143" t="s">
        <v>7</v>
      </c>
      <c r="D159" s="143" t="s">
        <v>16</v>
      </c>
      <c r="E159" s="143" t="s">
        <v>29</v>
      </c>
      <c r="F159" s="144"/>
      <c r="G159" s="144"/>
      <c r="H159" s="144"/>
      <c r="I159" s="144"/>
      <c r="J159" s="145">
        <v>30</v>
      </c>
      <c r="K159" s="144" t="s">
        <v>49</v>
      </c>
      <c r="L159" s="143" t="s">
        <v>1318</v>
      </c>
      <c r="M159" s="47"/>
      <c r="N159" s="64" t="s">
        <v>1231</v>
      </c>
      <c r="O159" s="64" t="str">
        <f>INDEX('Standard Descriptions'!$E:$E,MATCH(Guidance!E159,'Standard Descriptions'!$C:$C,0))</f>
        <v xml:space="preserve"> This policy represents regulations that cause more demand response (DR) capacity to be added to the electric grid. // </v>
      </c>
      <c r="P159" s="65" t="s">
        <v>1232</v>
      </c>
      <c r="Q159" s="65" t="s">
        <v>1349</v>
      </c>
      <c r="R159" s="65" t="str">
        <f t="shared" si="22"/>
        <v xml:space="preserve"> </v>
      </c>
      <c r="S159" s="62"/>
      <c r="T159" s="62" t="str">
        <f t="shared" si="20"/>
        <v xml:space="preserve">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U159" s="52" t="str">
        <f>N159&amp;O159&amp;P159&amp;T159</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row>
    <row r="160" spans="1:21" s="65" customFormat="1" x14ac:dyDescent="0.25">
      <c r="A160" s="65" t="s">
        <v>1230</v>
      </c>
      <c r="B160" s="47"/>
      <c r="C160" s="65" t="s">
        <v>7</v>
      </c>
      <c r="D160" s="65" t="s">
        <v>142</v>
      </c>
      <c r="E160" s="65" t="str">
        <f>E161</f>
        <v>Annual Additional Capacity Retired due to Early Retirement Policy</v>
      </c>
      <c r="M160" s="47"/>
      <c r="N160" s="69" t="s">
        <v>1231</v>
      </c>
      <c r="O160" s="69" t="str">
        <f>INDEX('Standard Descriptions'!$E:$E,MATCH(Guidance!E160,'Standard Descriptions'!$C:$C,0))</f>
        <v xml:space="preserve">This policy causes the specified quantity of otherwise non-retiring capacity of the selected type(s) to be retired each year.// </v>
      </c>
      <c r="P160" s="65" t="s">
        <v>1232</v>
      </c>
      <c r="Q160" s="65" t="s">
        <v>49</v>
      </c>
      <c r="T160" s="65" t="str">
        <f t="shared" si="20"/>
        <v/>
      </c>
      <c r="U160" s="52" t="str">
        <f>N160&amp;O160&amp;P160&amp;T161&amp;T162&amp;T163&amp;T164&amp;T165&amp;T166&amp;T167&amp;T168&amp;T169&amp;T170&amp;T171&amp;T172</f>
        <v>**Description:**This policy causes the specified quantity of otherwise non-retiring capacity of the selected type(s) to be retired each year.// **Guidance for setting values: **</v>
      </c>
    </row>
    <row r="161" spans="1:21" x14ac:dyDescent="0.25">
      <c r="A161" s="45" t="s">
        <v>1233</v>
      </c>
      <c r="C161" s="147" t="s">
        <v>7</v>
      </c>
      <c r="D161" s="147" t="s">
        <v>142</v>
      </c>
      <c r="E161" s="147" t="s">
        <v>141</v>
      </c>
      <c r="F161" s="136" t="s">
        <v>451</v>
      </c>
      <c r="G161" s="136"/>
      <c r="H161" s="136" t="s">
        <v>450</v>
      </c>
      <c r="I161" s="136"/>
      <c r="J161" s="141">
        <v>31</v>
      </c>
      <c r="K161" s="115" t="s">
        <v>50</v>
      </c>
      <c r="L161" s="130" t="s">
        <v>1319</v>
      </c>
      <c r="N161" s="57" t="s">
        <v>1231</v>
      </c>
      <c r="O161" s="57" t="str">
        <f>INDEX('Standard Descriptions'!$E:$E,MATCH(Guidance!E161,'Standard Descriptions'!$C:$C,0))</f>
        <v xml:space="preserve">This policy causes the specified quantity of otherwise non-retiring capacity of the selected type(s) to be retired each year.// </v>
      </c>
      <c r="P161" s="60" t="s">
        <v>1232</v>
      </c>
      <c r="Q161" s="60" t="s">
        <v>49</v>
      </c>
      <c r="R161" s="60" t="str">
        <f t="shared" ref="R161:R174" si="23">H161&amp;" "&amp;I161</f>
        <v xml:space="preserve">Hard Coal </v>
      </c>
      <c r="S161" s="60" t="str">
        <f t="shared" si="21"/>
        <v>//**Hard Coal : **</v>
      </c>
      <c r="T161" s="45" t="str">
        <f t="shared" si="20"/>
        <v/>
      </c>
    </row>
    <row r="162" spans="1:21" x14ac:dyDescent="0.25">
      <c r="A162" s="45" t="s">
        <v>1233</v>
      </c>
      <c r="C162" s="138" t="s">
        <v>7</v>
      </c>
      <c r="D162" s="138" t="s">
        <v>142</v>
      </c>
      <c r="E162" s="138" t="s">
        <v>141</v>
      </c>
      <c r="F162" s="139" t="s">
        <v>343</v>
      </c>
      <c r="G162" s="136"/>
      <c r="H162" s="139" t="s">
        <v>344</v>
      </c>
      <c r="I162" s="136"/>
      <c r="J162" s="141" t="s">
        <v>203</v>
      </c>
      <c r="K162" s="115" t="s">
        <v>50</v>
      </c>
      <c r="L162" s="130"/>
      <c r="N162" s="57" t="s">
        <v>1231</v>
      </c>
      <c r="O162" s="57" t="str">
        <f>INDEX('Standard Descriptions'!$E:$E,MATCH(Guidance!E162,'Standard Descriptions'!$C:$C,0))</f>
        <v xml:space="preserve">This policy causes the specified quantity of otherwise non-retiring capacity of the selected type(s) to be retired each year.// </v>
      </c>
      <c r="P162" s="60" t="s">
        <v>1232</v>
      </c>
      <c r="Q162" s="60" t="s">
        <v>49</v>
      </c>
      <c r="R162" s="60" t="str">
        <f t="shared" si="23"/>
        <v xml:space="preserve">Natural Gas Nonpeaker </v>
      </c>
      <c r="S162" s="60" t="str">
        <f t="shared" si="21"/>
        <v>//**Natural Gas Nonpeaker : **</v>
      </c>
      <c r="T162" s="45" t="str">
        <f t="shared" si="20"/>
        <v/>
      </c>
    </row>
    <row r="163" spans="1:21" x14ac:dyDescent="0.25">
      <c r="A163" s="45" t="s">
        <v>1233</v>
      </c>
      <c r="C163" s="138" t="s">
        <v>7</v>
      </c>
      <c r="D163" s="138" t="s">
        <v>142</v>
      </c>
      <c r="E163" s="138" t="s">
        <v>141</v>
      </c>
      <c r="F163" s="139" t="s">
        <v>86</v>
      </c>
      <c r="G163" s="136"/>
      <c r="H163" s="139" t="s">
        <v>100</v>
      </c>
      <c r="I163" s="136"/>
      <c r="J163" s="141">
        <v>32</v>
      </c>
      <c r="K163" s="115" t="s">
        <v>50</v>
      </c>
      <c r="L163" s="130" t="s">
        <v>1320</v>
      </c>
      <c r="N163" s="57" t="s">
        <v>1231</v>
      </c>
      <c r="O163" s="57" t="str">
        <f>INDEX('Standard Descriptions'!$E:$E,MATCH(Guidance!E163,'Standard Descriptions'!$C:$C,0))</f>
        <v xml:space="preserve">This policy causes the specified quantity of otherwise non-retiring capacity of the selected type(s) to be retired each year.// </v>
      </c>
      <c r="P163" s="60" t="s">
        <v>1232</v>
      </c>
      <c r="Q163" s="60" t="s">
        <v>49</v>
      </c>
      <c r="R163" s="60" t="str">
        <f t="shared" si="23"/>
        <v xml:space="preserve">Nuclear </v>
      </c>
      <c r="S163" s="60" t="str">
        <f t="shared" si="21"/>
        <v>//**Nuclear : **</v>
      </c>
      <c r="T163" s="45" t="str">
        <f t="shared" si="20"/>
        <v/>
      </c>
    </row>
    <row r="164" spans="1:21" x14ac:dyDescent="0.25">
      <c r="A164" s="45" t="s">
        <v>1233</v>
      </c>
      <c r="C164" s="138" t="s">
        <v>7</v>
      </c>
      <c r="D164" s="138" t="s">
        <v>142</v>
      </c>
      <c r="E164" s="138" t="s">
        <v>141</v>
      </c>
      <c r="F164" s="139" t="s">
        <v>87</v>
      </c>
      <c r="G164" s="136"/>
      <c r="H164" s="139" t="s">
        <v>101</v>
      </c>
      <c r="I164" s="136"/>
      <c r="J164" s="141" t="s">
        <v>203</v>
      </c>
      <c r="K164" s="115" t="s">
        <v>50</v>
      </c>
      <c r="L164" s="116"/>
      <c r="N164" s="57" t="s">
        <v>1231</v>
      </c>
      <c r="O164" s="57" t="str">
        <f>INDEX('Standard Descriptions'!$E:$E,MATCH(Guidance!E164,'Standard Descriptions'!$C:$C,0))</f>
        <v xml:space="preserve">This policy causes the specified quantity of otherwise non-retiring capacity of the selected type(s) to be retired each year.// </v>
      </c>
      <c r="P164" s="60" t="s">
        <v>1232</v>
      </c>
      <c r="Q164" s="60" t="s">
        <v>49</v>
      </c>
      <c r="R164" s="60" t="str">
        <f t="shared" si="23"/>
        <v xml:space="preserve">Hydro </v>
      </c>
      <c r="S164" s="60" t="str">
        <f t="shared" si="21"/>
        <v>//**Hydro : **</v>
      </c>
      <c r="T164" s="45" t="str">
        <f t="shared" si="20"/>
        <v/>
      </c>
    </row>
    <row r="165" spans="1:21" x14ac:dyDescent="0.25">
      <c r="A165" s="45" t="s">
        <v>1233</v>
      </c>
      <c r="C165" s="138" t="s">
        <v>7</v>
      </c>
      <c r="D165" s="138" t="s">
        <v>142</v>
      </c>
      <c r="E165" s="138" t="s">
        <v>141</v>
      </c>
      <c r="F165" s="139" t="s">
        <v>452</v>
      </c>
      <c r="G165" s="136"/>
      <c r="H165" s="139" t="s">
        <v>458</v>
      </c>
      <c r="I165" s="136"/>
      <c r="J165" s="141" t="s">
        <v>203</v>
      </c>
      <c r="K165" s="115" t="s">
        <v>50</v>
      </c>
      <c r="L165" s="116"/>
      <c r="N165" s="57" t="s">
        <v>1231</v>
      </c>
      <c r="O165" s="57" t="str">
        <f>INDEX('Standard Descriptions'!$E:$E,MATCH(Guidance!E165,'Standard Descriptions'!$C:$C,0))</f>
        <v xml:space="preserve">This policy causes the specified quantity of otherwise non-retiring capacity of the selected type(s) to be retired each year.// </v>
      </c>
      <c r="P165" s="60" t="s">
        <v>1232</v>
      </c>
      <c r="Q165" s="60" t="s">
        <v>49</v>
      </c>
      <c r="R165" s="60" t="str">
        <f t="shared" si="23"/>
        <v xml:space="preserve">Onshore Wind </v>
      </c>
      <c r="S165" s="60" t="str">
        <f t="shared" si="21"/>
        <v>//**Onshore Wind : **</v>
      </c>
      <c r="T165" s="45" t="str">
        <f t="shared" si="20"/>
        <v/>
      </c>
    </row>
    <row r="166" spans="1:21" x14ac:dyDescent="0.25">
      <c r="A166" s="45" t="s">
        <v>1233</v>
      </c>
      <c r="C166" s="138" t="s">
        <v>7</v>
      </c>
      <c r="D166" s="138" t="s">
        <v>142</v>
      </c>
      <c r="E166" s="138" t="s">
        <v>141</v>
      </c>
      <c r="F166" s="139" t="s">
        <v>88</v>
      </c>
      <c r="G166" s="136"/>
      <c r="H166" s="139" t="s">
        <v>102</v>
      </c>
      <c r="I166" s="136"/>
      <c r="J166" s="141" t="s">
        <v>203</v>
      </c>
      <c r="K166" s="115" t="s">
        <v>50</v>
      </c>
      <c r="L166" s="116"/>
      <c r="N166" s="57" t="s">
        <v>1231</v>
      </c>
      <c r="O166" s="57" t="str">
        <f>INDEX('Standard Descriptions'!$E:$E,MATCH(Guidance!E166,'Standard Descriptions'!$C:$C,0))</f>
        <v xml:space="preserve">This policy causes the specified quantity of otherwise non-retiring capacity of the selected type(s) to be retired each year.// </v>
      </c>
      <c r="P166" s="60" t="s">
        <v>1232</v>
      </c>
      <c r="Q166" s="60" t="s">
        <v>49</v>
      </c>
      <c r="R166" s="60" t="str">
        <f t="shared" si="23"/>
        <v xml:space="preserve">Solar PV </v>
      </c>
      <c r="S166" s="60" t="str">
        <f t="shared" si="21"/>
        <v>//**Solar PV : **</v>
      </c>
      <c r="T166" s="45" t="str">
        <f t="shared" si="20"/>
        <v/>
      </c>
    </row>
    <row r="167" spans="1:21" x14ac:dyDescent="0.25">
      <c r="A167" s="45" t="s">
        <v>1233</v>
      </c>
      <c r="C167" s="138" t="s">
        <v>7</v>
      </c>
      <c r="D167" s="138" t="s">
        <v>142</v>
      </c>
      <c r="E167" s="138" t="s">
        <v>141</v>
      </c>
      <c r="F167" s="139" t="s">
        <v>89</v>
      </c>
      <c r="G167" s="136"/>
      <c r="H167" s="139" t="s">
        <v>103</v>
      </c>
      <c r="I167" s="136"/>
      <c r="J167" s="141" t="s">
        <v>203</v>
      </c>
      <c r="K167" s="115" t="s">
        <v>50</v>
      </c>
      <c r="L167" s="116"/>
      <c r="N167" s="57" t="s">
        <v>1231</v>
      </c>
      <c r="O167" s="57" t="str">
        <f>INDEX('Standard Descriptions'!$E:$E,MATCH(Guidance!E167,'Standard Descriptions'!$C:$C,0))</f>
        <v xml:space="preserve">This policy causes the specified quantity of otherwise non-retiring capacity of the selected type(s) to be retired each year.// </v>
      </c>
      <c r="P167" s="60" t="s">
        <v>1232</v>
      </c>
      <c r="Q167" s="60" t="s">
        <v>49</v>
      </c>
      <c r="R167" s="60" t="str">
        <f t="shared" si="23"/>
        <v xml:space="preserve">Solar Thermal </v>
      </c>
      <c r="S167" s="60" t="str">
        <f t="shared" si="21"/>
        <v>//**Solar Thermal : **</v>
      </c>
      <c r="T167" s="45" t="str">
        <f t="shared" si="20"/>
        <v/>
      </c>
    </row>
    <row r="168" spans="1:21" x14ac:dyDescent="0.25">
      <c r="A168" s="45" t="s">
        <v>1233</v>
      </c>
      <c r="C168" s="138" t="s">
        <v>7</v>
      </c>
      <c r="D168" s="138" t="s">
        <v>142</v>
      </c>
      <c r="E168" s="138" t="s">
        <v>141</v>
      </c>
      <c r="F168" s="139" t="s">
        <v>90</v>
      </c>
      <c r="G168" s="136"/>
      <c r="H168" s="139" t="s">
        <v>104</v>
      </c>
      <c r="I168" s="136"/>
      <c r="J168" s="141" t="s">
        <v>203</v>
      </c>
      <c r="K168" s="115" t="s">
        <v>50</v>
      </c>
      <c r="L168" s="130"/>
      <c r="N168" s="57" t="s">
        <v>1231</v>
      </c>
      <c r="O168" s="57" t="str">
        <f>INDEX('Standard Descriptions'!$E:$E,MATCH(Guidance!E168,'Standard Descriptions'!$C:$C,0))</f>
        <v xml:space="preserve">This policy causes the specified quantity of otherwise non-retiring capacity of the selected type(s) to be retired each year.// </v>
      </c>
      <c r="P168" s="60" t="s">
        <v>1232</v>
      </c>
      <c r="Q168" s="60" t="s">
        <v>49</v>
      </c>
      <c r="R168" s="60" t="str">
        <f t="shared" si="23"/>
        <v xml:space="preserve">Biomass </v>
      </c>
      <c r="S168" s="60" t="str">
        <f t="shared" si="21"/>
        <v>//**Biomass : **</v>
      </c>
      <c r="T168" s="45" t="str">
        <f t="shared" si="20"/>
        <v/>
      </c>
    </row>
    <row r="169" spans="1:21" x14ac:dyDescent="0.25">
      <c r="A169" s="45" t="s">
        <v>1233</v>
      </c>
      <c r="C169" s="138" t="s">
        <v>7</v>
      </c>
      <c r="D169" s="138" t="s">
        <v>142</v>
      </c>
      <c r="E169" s="138" t="s">
        <v>141</v>
      </c>
      <c r="F169" s="139" t="s">
        <v>345</v>
      </c>
      <c r="G169" s="136"/>
      <c r="H169" s="139" t="s">
        <v>347</v>
      </c>
      <c r="I169" s="136"/>
      <c r="J169" s="141"/>
      <c r="K169" s="115" t="s">
        <v>50</v>
      </c>
      <c r="L169" s="116"/>
      <c r="N169" s="57" t="s">
        <v>1231</v>
      </c>
      <c r="O169" s="57" t="str">
        <f>INDEX('Standard Descriptions'!$E:$E,MATCH(Guidance!E169,'Standard Descriptions'!$C:$C,0))</f>
        <v xml:space="preserve">This policy causes the specified quantity of otherwise non-retiring capacity of the selected type(s) to be retired each year.// </v>
      </c>
      <c r="P169" s="60" t="s">
        <v>1232</v>
      </c>
      <c r="Q169" s="60" t="s">
        <v>49</v>
      </c>
      <c r="R169" s="60" t="str">
        <f t="shared" si="23"/>
        <v xml:space="preserve">Petroleum </v>
      </c>
      <c r="S169" s="60" t="str">
        <f t="shared" si="21"/>
        <v>//**Petroleum : **</v>
      </c>
      <c r="T169" s="45" t="str">
        <f t="shared" si="20"/>
        <v/>
      </c>
    </row>
    <row r="170" spans="1:21" x14ac:dyDescent="0.25">
      <c r="A170" s="45" t="s">
        <v>1233</v>
      </c>
      <c r="C170" s="138" t="s">
        <v>7</v>
      </c>
      <c r="D170" s="138" t="s">
        <v>142</v>
      </c>
      <c r="E170" s="138" t="s">
        <v>141</v>
      </c>
      <c r="F170" s="139" t="s">
        <v>346</v>
      </c>
      <c r="G170" s="136"/>
      <c r="H170" s="139" t="s">
        <v>348</v>
      </c>
      <c r="I170" s="136"/>
      <c r="J170" s="141"/>
      <c r="K170" s="115" t="s">
        <v>50</v>
      </c>
      <c r="L170" s="130"/>
      <c r="N170" s="57" t="s">
        <v>1231</v>
      </c>
      <c r="O170" s="57" t="str">
        <f>INDEX('Standard Descriptions'!$E:$E,MATCH(Guidance!E170,'Standard Descriptions'!$C:$C,0))</f>
        <v xml:space="preserve">This policy causes the specified quantity of otherwise non-retiring capacity of the selected type(s) to be retired each year.// </v>
      </c>
      <c r="P170" s="60" t="s">
        <v>1232</v>
      </c>
      <c r="Q170" s="60" t="s">
        <v>49</v>
      </c>
      <c r="R170" s="60" t="str">
        <f t="shared" si="23"/>
        <v xml:space="preserve">Natural Gas Peaker </v>
      </c>
      <c r="S170" s="60" t="str">
        <f t="shared" si="21"/>
        <v>//**Natural Gas Peaker : **</v>
      </c>
      <c r="T170" s="45" t="str">
        <f t="shared" si="20"/>
        <v/>
      </c>
    </row>
    <row r="171" spans="1:21" x14ac:dyDescent="0.25">
      <c r="A171" s="45" t="s">
        <v>1233</v>
      </c>
      <c r="C171" s="138" t="s">
        <v>7</v>
      </c>
      <c r="D171" s="138" t="s">
        <v>142</v>
      </c>
      <c r="E171" s="138" t="s">
        <v>141</v>
      </c>
      <c r="F171" s="139" t="s">
        <v>448</v>
      </c>
      <c r="G171" s="136"/>
      <c r="H171" s="139" t="s">
        <v>447</v>
      </c>
      <c r="I171" s="136"/>
      <c r="J171" s="141"/>
      <c r="K171" s="115" t="s">
        <v>50</v>
      </c>
      <c r="L171" s="130"/>
      <c r="N171" s="57" t="s">
        <v>1231</v>
      </c>
      <c r="O171" s="57" t="str">
        <f>INDEX('Standard Descriptions'!$E:$E,MATCH(Guidance!E171,'Standard Descriptions'!$C:$C,0))</f>
        <v xml:space="preserve">This policy causes the specified quantity of otherwise non-retiring capacity of the selected type(s) to be retired each year.// </v>
      </c>
      <c r="P171" s="60" t="s">
        <v>1232</v>
      </c>
      <c r="Q171" s="60" t="s">
        <v>49</v>
      </c>
      <c r="R171" s="60" t="str">
        <f t="shared" si="23"/>
        <v xml:space="preserve">Lignite </v>
      </c>
      <c r="S171" s="60" t="str">
        <f t="shared" si="21"/>
        <v>//**Lignite : **</v>
      </c>
      <c r="T171" s="45" t="str">
        <f t="shared" si="20"/>
        <v/>
      </c>
    </row>
    <row r="172" spans="1:21" x14ac:dyDescent="0.25">
      <c r="A172" s="45" t="s">
        <v>1233</v>
      </c>
      <c r="C172" s="138" t="s">
        <v>7</v>
      </c>
      <c r="D172" s="138" t="s">
        <v>142</v>
      </c>
      <c r="E172" s="138" t="s">
        <v>141</v>
      </c>
      <c r="F172" s="139" t="s">
        <v>460</v>
      </c>
      <c r="G172" s="136"/>
      <c r="H172" s="139" t="s">
        <v>461</v>
      </c>
      <c r="I172" s="136"/>
      <c r="J172" s="141"/>
      <c r="K172" s="115" t="s">
        <v>50</v>
      </c>
      <c r="L172" s="130"/>
      <c r="N172" s="57" t="s">
        <v>1231</v>
      </c>
      <c r="O172" s="57" t="str">
        <f>INDEX('Standard Descriptions'!$E:$E,MATCH(Guidance!E172,'Standard Descriptions'!$C:$C,0))</f>
        <v xml:space="preserve">This policy causes the specified quantity of otherwise non-retiring capacity of the selected type(s) to be retired each year.// </v>
      </c>
      <c r="P172" s="60" t="s">
        <v>1232</v>
      </c>
      <c r="Q172" s="60" t="s">
        <v>49</v>
      </c>
      <c r="R172" s="60" t="str">
        <f t="shared" si="23"/>
        <v xml:space="preserve">Offshore Wind </v>
      </c>
      <c r="S172" s="60" t="str">
        <f t="shared" si="21"/>
        <v>//**Offshore Wind : **</v>
      </c>
      <c r="T172" s="45" t="str">
        <f t="shared" si="20"/>
        <v/>
      </c>
    </row>
    <row r="173" spans="1:21" s="65" customFormat="1" ht="45" x14ac:dyDescent="0.25">
      <c r="A173" s="65" t="s">
        <v>1230</v>
      </c>
      <c r="B173" s="47"/>
      <c r="C173" s="143" t="s">
        <v>7</v>
      </c>
      <c r="D173" s="143" t="s">
        <v>18</v>
      </c>
      <c r="E173" s="143" t="s">
        <v>350</v>
      </c>
      <c r="F173" s="144"/>
      <c r="G173" s="144"/>
      <c r="H173" s="144"/>
      <c r="I173" s="144"/>
      <c r="J173" s="145">
        <v>33</v>
      </c>
      <c r="K173" s="144" t="s">
        <v>49</v>
      </c>
      <c r="L173" s="143" t="s">
        <v>1321</v>
      </c>
      <c r="M173" s="47"/>
      <c r="N173" s="64" t="s">
        <v>1231</v>
      </c>
      <c r="O173" s="64" t="str">
        <f>INDEX('Standard Descriptions'!$E:$E,MATCH(Guidance!E173,'Standard Descriptions'!$C:$C,0))</f>
        <v xml:space="preserve"> This policy causes the installed capacity of grid-scale electricity storage from chemical batteries to grow at the specified percentage, annually, above the amount in the BAU Scenario. // </v>
      </c>
      <c r="P173" s="65" t="s">
        <v>1232</v>
      </c>
      <c r="Q173" s="65" t="s">
        <v>1349</v>
      </c>
      <c r="R173" s="65" t="str">
        <f t="shared" si="23"/>
        <v xml:space="preserve"> </v>
      </c>
      <c r="S173" s="62"/>
      <c r="T173" s="62" t="str">
        <f t="shared" si="20"/>
        <v xml:space="preserve"> Reflecting the findings of long run planning work (Integrated Resource Plan and Long Term Procurement Plan), to support reaching the 60% renewable electricity goal, the BAU Scenario builds 12,400 MW of battery storage by 2030. </v>
      </c>
      <c r="U173" s="68" t="str">
        <f>N173&amp;O173&amp;P173&amp;T173</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row>
    <row r="174" spans="1:21" s="65" customFormat="1" x14ac:dyDescent="0.25">
      <c r="A174" s="65" t="s">
        <v>1230</v>
      </c>
      <c r="B174" s="47"/>
      <c r="C174" s="143" t="s">
        <v>7</v>
      </c>
      <c r="D174" s="143" t="s">
        <v>146</v>
      </c>
      <c r="E174" s="143" t="s">
        <v>309</v>
      </c>
      <c r="F174" s="144"/>
      <c r="G174" s="144"/>
      <c r="H174" s="144"/>
      <c r="I174" s="144"/>
      <c r="J174" s="145">
        <v>34</v>
      </c>
      <c r="K174" s="144" t="s">
        <v>50</v>
      </c>
      <c r="L174" s="146" t="s">
        <v>759</v>
      </c>
      <c r="M174" s="47"/>
      <c r="N174" s="64" t="s">
        <v>1231</v>
      </c>
      <c r="O174" s="64" t="str">
        <f>INDEX('Standard Descriptions'!$E:$E,MATCH(Guidance!E174,'Standard Descriptions'!$C:$C,0))</f>
        <v xml:space="preserve"> This policy causes additional transmission capacity to be built relative to the BAU Scenario. Transmission increases the flexibility of the grid, allowing for the integration of more wind and solar PV, if the electricity system is flexibility-constrained. // </v>
      </c>
      <c r="P174" s="65" t="s">
        <v>1232</v>
      </c>
      <c r="Q174" s="65" t="s">
        <v>50</v>
      </c>
      <c r="R174" s="65" t="str">
        <f t="shared" si="23"/>
        <v xml:space="preserve"> </v>
      </c>
      <c r="S174" s="62"/>
      <c r="T174" s="62" t="str">
        <f t="shared" si="20"/>
        <v/>
      </c>
      <c r="U174" s="52" t="str">
        <f>N174&amp;O174&amp;P174&amp;T174</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row>
    <row r="175" spans="1:21" s="65" customFormat="1" x14ac:dyDescent="0.25">
      <c r="B175" s="47"/>
      <c r="C175" s="143" t="s">
        <v>7</v>
      </c>
      <c r="D175" s="143" t="s">
        <v>1113</v>
      </c>
      <c r="E175" s="143" t="s">
        <v>143</v>
      </c>
      <c r="F175" s="144"/>
      <c r="G175" s="144"/>
      <c r="H175" s="144"/>
      <c r="I175" s="144"/>
      <c r="J175" s="145">
        <v>213</v>
      </c>
      <c r="K175" s="144" t="s">
        <v>50</v>
      </c>
      <c r="L175" s="146" t="s">
        <v>1322</v>
      </c>
      <c r="M175" s="47"/>
      <c r="N175" s="64" t="s">
        <v>1231</v>
      </c>
      <c r="O175" s="64" t="str">
        <f>INDEX('Standard Descriptions'!$E:$E,MATCH(Guidance!E175,'Standard Descriptions'!$C:$C,0))</f>
        <v xml:space="preserve"> This policy causes additional geothermal electricity generating capacity to be built relative to the BAU Scenario. It may be useful for replicating particular policy scenarios. // </v>
      </c>
      <c r="P175" s="65" t="s">
        <v>1232</v>
      </c>
      <c r="Q175" s="65" t="s">
        <v>1349</v>
      </c>
      <c r="R175" s="65" t="str">
        <f t="shared" ref="R175:R177" si="24">H175&amp;" "&amp;I175</f>
        <v xml:space="preserve"> </v>
      </c>
      <c r="S175" s="62"/>
      <c r="T175" s="62" t="str">
        <f t="shared" ref="T175:T177" si="25">IF(K175="Yes",S175&amp;L175,"")</f>
        <v/>
      </c>
      <c r="U175" s="52" t="str">
        <f>N175&amp;O175&amp;P175&amp;T175</f>
        <v>**Description:** This policy causes additional geothermal electricity generating capacity to be built relative to the BAU Scenario. It may be useful for replicating particular policy scenarios. // **Guidance for setting values: **</v>
      </c>
    </row>
    <row r="176" spans="1:21" s="65" customFormat="1" ht="45" x14ac:dyDescent="0.25">
      <c r="A176" s="65" t="s">
        <v>1230</v>
      </c>
      <c r="B176" s="47"/>
      <c r="C176" s="158" t="s">
        <v>7</v>
      </c>
      <c r="D176" s="158" t="s">
        <v>417</v>
      </c>
      <c r="E176" s="158" t="s">
        <v>418</v>
      </c>
      <c r="F176" s="158"/>
      <c r="G176" s="158"/>
      <c r="H176" s="158"/>
      <c r="I176" s="158"/>
      <c r="J176" s="158" t="s">
        <v>203</v>
      </c>
      <c r="K176" s="158" t="s">
        <v>50</v>
      </c>
      <c r="L176" s="158"/>
      <c r="M176" s="47"/>
      <c r="N176" s="64" t="s">
        <v>1231</v>
      </c>
      <c r="O176" s="64">
        <f>INDEX('Standard Descriptions'!$E:$E,MATCH(Guidance!E176,'Standard Descriptions'!$C:$C,0))</f>
        <v>0</v>
      </c>
      <c r="P176" s="65" t="s">
        <v>1232</v>
      </c>
      <c r="Q176" s="65" t="s">
        <v>50</v>
      </c>
      <c r="R176" s="65" t="str">
        <f t="shared" si="24"/>
        <v xml:space="preserve"> </v>
      </c>
      <c r="S176" s="62"/>
      <c r="T176" s="62" t="str">
        <f t="shared" si="25"/>
        <v/>
      </c>
      <c r="U176" s="68" t="str">
        <f>N176&amp;O176&amp;P176&amp;T176</f>
        <v>**Description:**0**Guidance for setting values: **</v>
      </c>
    </row>
    <row r="177" spans="1:21" s="65" customFormat="1" ht="45" x14ac:dyDescent="0.25">
      <c r="A177" s="65" t="s">
        <v>1230</v>
      </c>
      <c r="B177" s="47"/>
      <c r="C177" s="143" t="s">
        <v>7</v>
      </c>
      <c r="D177" s="143" t="s">
        <v>554</v>
      </c>
      <c r="E177" s="143" t="s">
        <v>553</v>
      </c>
      <c r="F177" s="156"/>
      <c r="G177" s="160"/>
      <c r="H177" s="156"/>
      <c r="I177" s="160"/>
      <c r="J177" s="145">
        <v>35</v>
      </c>
      <c r="K177" s="156" t="s">
        <v>49</v>
      </c>
      <c r="L177" s="146" t="s">
        <v>1323</v>
      </c>
      <c r="M177" s="47"/>
      <c r="N177" s="64" t="s">
        <v>1231</v>
      </c>
      <c r="O177" s="64" t="str">
        <f>INDEX('Standard Descriptions'!$E:$E,MATCH(Guidance!E177,'Standard Descriptions'!$C:$C,0))</f>
        <v xml:space="preserve"> This policy extends the lifetime of all nuclear plants by the specified number of years. // </v>
      </c>
      <c r="P177" s="65" t="s">
        <v>1232</v>
      </c>
      <c r="Q177" s="65" t="s">
        <v>1349</v>
      </c>
      <c r="R177" s="65" t="str">
        <f t="shared" si="24"/>
        <v xml:space="preserve"> </v>
      </c>
      <c r="S177" s="62"/>
      <c r="T177" s="62" t="str">
        <f t="shared" si="25"/>
        <v xml:space="preserve"> The BAU Scenario assumes the state carries through with current plans to close California's last nuclear plant by 2025. </v>
      </c>
      <c r="U177" s="68" t="str">
        <f>N177&amp;O177&amp;P177&amp;T177</f>
        <v xml:space="preserve">**Description:** This policy extends the lifetime of all nuclear plants by the specified number of years. // **Guidance for setting values: ** The BAU Scenario assumes the state carries through with current plans to close California's last nuclear plant by 2025. </v>
      </c>
    </row>
    <row r="178" spans="1:21" s="65" customFormat="1" x14ac:dyDescent="0.25">
      <c r="A178" s="65" t="s">
        <v>1230</v>
      </c>
      <c r="B178" s="47"/>
      <c r="C178" s="158" t="s">
        <v>7</v>
      </c>
      <c r="D178" s="158" t="str">
        <f>D179</f>
        <v>Reduce Plant Downtime</v>
      </c>
      <c r="E178" s="158" t="str">
        <f>E179</f>
        <v>Percentage Reduction in Plant Downtime</v>
      </c>
      <c r="F178" s="158"/>
      <c r="G178" s="158"/>
      <c r="H178" s="158"/>
      <c r="I178" s="158"/>
      <c r="J178" s="158"/>
      <c r="K178" s="158"/>
      <c r="L178" s="158"/>
      <c r="M178" s="47"/>
      <c r="N178" s="64" t="s">
        <v>1231</v>
      </c>
      <c r="O178" s="64" t="str">
        <f>INDEX('Standard Descriptions'!$E:$E,MATCH(Guidance!E178,'Standard Descriptions'!$C:$C,0))</f>
        <v>This policy specifies the reduction in downtime (time spent not generating power) for plants constructed during the model run. //</v>
      </c>
      <c r="P178" s="62" t="s">
        <v>1232</v>
      </c>
      <c r="Q178" s="62" t="s">
        <v>49</v>
      </c>
      <c r="S178" s="62"/>
      <c r="T178" s="62" t="str">
        <f t="shared" ref="T178:T209" si="26">IF(K178="Yes",S178&amp;L178,"")</f>
        <v/>
      </c>
      <c r="U178" s="52" t="str">
        <f>N178&amp;O178&amp;P178&amp;T179&amp;T180&amp;T181&amp;T182&amp;T183&amp;T184&amp;T185&amp;T186&amp;T187&amp;T188&amp;T189&amp;T190&amp;T191&amp;T192&amp;T193&amp;T194&amp;T195&amp;T196&amp;T197&amp;T198&amp;T199&amp;T200&amp;T201&amp;T202&amp;T203&amp;T204&amp;T205&amp;T206&amp;T207&amp;T208&amp;T209&amp;T210&amp;T211&amp;T212&amp;T213&amp;T214</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179" spans="1:21" x14ac:dyDescent="0.25">
      <c r="A179" s="45" t="s">
        <v>1233</v>
      </c>
      <c r="C179" s="161" t="s">
        <v>7</v>
      </c>
      <c r="D179" s="161" t="s">
        <v>281</v>
      </c>
      <c r="E179" s="161" t="s">
        <v>282</v>
      </c>
      <c r="F179" s="162" t="s">
        <v>451</v>
      </c>
      <c r="G179" s="162" t="s">
        <v>283</v>
      </c>
      <c r="H179" s="163"/>
      <c r="I179" s="162"/>
      <c r="J179" s="164"/>
      <c r="K179" s="117" t="s">
        <v>50</v>
      </c>
      <c r="L179" s="116"/>
      <c r="N179" s="57" t="s">
        <v>1231</v>
      </c>
      <c r="O179" s="57" t="str">
        <f>INDEX('Standard Descriptions'!$E:$E,MATCH(Guidance!E179,'Standard Descriptions'!$C:$C,0))</f>
        <v>This policy specifies the reduction in downtime (time spent not generating power) for plants constructed during the model run. //</v>
      </c>
      <c r="P179" s="60" t="s">
        <v>1232</v>
      </c>
      <c r="Q179" s="60" t="s">
        <v>49</v>
      </c>
      <c r="R179" s="60" t="str">
        <f t="shared" ref="R179:R214" si="27">H179&amp;" "&amp;I179</f>
        <v xml:space="preserve"> </v>
      </c>
      <c r="S179" s="60"/>
      <c r="T179" s="45" t="str">
        <f t="shared" si="26"/>
        <v/>
      </c>
    </row>
    <row r="180" spans="1:21" x14ac:dyDescent="0.25">
      <c r="A180" s="45" t="s">
        <v>1233</v>
      </c>
      <c r="C180" s="165" t="s">
        <v>7</v>
      </c>
      <c r="D180" s="165" t="s">
        <v>281</v>
      </c>
      <c r="E180" s="165" t="s">
        <v>282</v>
      </c>
      <c r="F180" s="162" t="s">
        <v>451</v>
      </c>
      <c r="G180" s="162" t="s">
        <v>284</v>
      </c>
      <c r="H180" s="163"/>
      <c r="I180" s="162"/>
      <c r="J180" s="164"/>
      <c r="K180" s="117" t="s">
        <v>50</v>
      </c>
      <c r="L180" s="116"/>
      <c r="N180" s="57" t="s">
        <v>1231</v>
      </c>
      <c r="O180" s="57" t="str">
        <f>INDEX('Standard Descriptions'!$E:$E,MATCH(Guidance!E180,'Standard Descriptions'!$C:$C,0))</f>
        <v>This policy specifies the reduction in downtime (time spent not generating power) for plants constructed during the model run. //</v>
      </c>
      <c r="P180" s="60" t="s">
        <v>1232</v>
      </c>
      <c r="Q180" s="60" t="s">
        <v>49</v>
      </c>
      <c r="R180" s="60" t="str">
        <f t="shared" si="27"/>
        <v xml:space="preserve"> </v>
      </c>
      <c r="S180" s="60"/>
      <c r="T180" s="45" t="str">
        <f t="shared" si="26"/>
        <v/>
      </c>
    </row>
    <row r="181" spans="1:21" x14ac:dyDescent="0.25">
      <c r="A181" s="45" t="s">
        <v>1233</v>
      </c>
      <c r="C181" s="165" t="s">
        <v>7</v>
      </c>
      <c r="D181" s="165" t="s">
        <v>281</v>
      </c>
      <c r="E181" s="165" t="s">
        <v>282</v>
      </c>
      <c r="F181" s="162" t="s">
        <v>451</v>
      </c>
      <c r="G181" s="162" t="s">
        <v>285</v>
      </c>
      <c r="H181" s="163"/>
      <c r="I181" s="162"/>
      <c r="J181" s="164"/>
      <c r="K181" s="117" t="s">
        <v>50</v>
      </c>
      <c r="L181" s="116"/>
      <c r="N181" s="57" t="s">
        <v>1231</v>
      </c>
      <c r="O181" s="57" t="str">
        <f>INDEX('Standard Descriptions'!$E:$E,MATCH(Guidance!E181,'Standard Descriptions'!$C:$C,0))</f>
        <v>This policy specifies the reduction in downtime (time spent not generating power) for plants constructed during the model run. //</v>
      </c>
      <c r="P181" s="60" t="s">
        <v>1232</v>
      </c>
      <c r="Q181" s="60" t="s">
        <v>49</v>
      </c>
      <c r="R181" s="60" t="str">
        <f t="shared" si="27"/>
        <v xml:space="preserve"> </v>
      </c>
      <c r="S181" s="60"/>
      <c r="T181" s="45" t="str">
        <f t="shared" si="26"/>
        <v/>
      </c>
    </row>
    <row r="182" spans="1:21" x14ac:dyDescent="0.25">
      <c r="A182" s="45" t="s">
        <v>1233</v>
      </c>
      <c r="C182" s="165" t="s">
        <v>7</v>
      </c>
      <c r="D182" s="165" t="s">
        <v>281</v>
      </c>
      <c r="E182" s="165" t="s">
        <v>282</v>
      </c>
      <c r="F182" s="162" t="s">
        <v>343</v>
      </c>
      <c r="G182" s="162" t="s">
        <v>283</v>
      </c>
      <c r="H182" s="162" t="s">
        <v>342</v>
      </c>
      <c r="I182" s="162" t="s">
        <v>344</v>
      </c>
      <c r="J182" s="164">
        <v>141</v>
      </c>
      <c r="K182" s="117" t="s">
        <v>50</v>
      </c>
      <c r="L182" s="116" t="s">
        <v>1324</v>
      </c>
      <c r="N182" s="57" t="s">
        <v>1231</v>
      </c>
      <c r="O182" s="57" t="str">
        <f>INDEX('Standard Descriptions'!$E:$E,MATCH(Guidance!E182,'Standard Descriptions'!$C:$C,0))</f>
        <v>This policy specifies the reduction in downtime (time spent not generating power) for plants constructed during the model run. //</v>
      </c>
      <c r="P182" s="60" t="s">
        <v>1232</v>
      </c>
      <c r="Q182" s="60" t="s">
        <v>49</v>
      </c>
      <c r="R182" s="60" t="str">
        <f t="shared" si="27"/>
        <v>Preexisting Natural Gas Nonpeaker</v>
      </c>
      <c r="S182" s="60" t="str">
        <f t="shared" ref="S182:S196" si="28">IF(R182="","","//**"&amp;R182&amp;": **")</f>
        <v>//**Preexisting Natural Gas Nonpeaker: **</v>
      </c>
      <c r="T182" s="45" t="str">
        <f t="shared" si="26"/>
        <v/>
      </c>
    </row>
    <row r="183" spans="1:21" x14ac:dyDescent="0.25">
      <c r="A183" s="45" t="s">
        <v>1233</v>
      </c>
      <c r="C183" s="165" t="s">
        <v>7</v>
      </c>
      <c r="D183" s="165" t="s">
        <v>281</v>
      </c>
      <c r="E183" s="165" t="s">
        <v>282</v>
      </c>
      <c r="F183" s="162" t="s">
        <v>343</v>
      </c>
      <c r="G183" s="162" t="s">
        <v>284</v>
      </c>
      <c r="H183" s="162"/>
      <c r="I183" s="162"/>
      <c r="J183" s="164"/>
      <c r="K183" s="117" t="s">
        <v>50</v>
      </c>
      <c r="L183" s="116"/>
      <c r="N183" s="57" t="s">
        <v>1231</v>
      </c>
      <c r="O183" s="57" t="str">
        <f>INDEX('Standard Descriptions'!$E:$E,MATCH(Guidance!E183,'Standard Descriptions'!$C:$C,0))</f>
        <v>This policy specifies the reduction in downtime (time spent not generating power) for plants constructed during the model run. //</v>
      </c>
      <c r="P183" s="60" t="s">
        <v>1232</v>
      </c>
      <c r="Q183" s="60" t="s">
        <v>49</v>
      </c>
      <c r="R183" s="60" t="str">
        <f t="shared" si="27"/>
        <v xml:space="preserve"> </v>
      </c>
      <c r="S183" s="60"/>
      <c r="T183" s="45" t="str">
        <f t="shared" si="26"/>
        <v/>
      </c>
    </row>
    <row r="184" spans="1:21" x14ac:dyDescent="0.25">
      <c r="A184" s="45" t="s">
        <v>1233</v>
      </c>
      <c r="C184" s="165" t="s">
        <v>7</v>
      </c>
      <c r="D184" s="165" t="s">
        <v>281</v>
      </c>
      <c r="E184" s="165" t="s">
        <v>282</v>
      </c>
      <c r="F184" s="162" t="s">
        <v>343</v>
      </c>
      <c r="G184" s="162" t="s">
        <v>285</v>
      </c>
      <c r="H184" s="162"/>
      <c r="I184" s="162"/>
      <c r="J184" s="164"/>
      <c r="K184" s="117" t="s">
        <v>50</v>
      </c>
      <c r="L184" s="116"/>
      <c r="N184" s="57" t="s">
        <v>1231</v>
      </c>
      <c r="O184" s="57" t="str">
        <f>INDEX('Standard Descriptions'!$E:$E,MATCH(Guidance!E184,'Standard Descriptions'!$C:$C,0))</f>
        <v>This policy specifies the reduction in downtime (time spent not generating power) for plants constructed during the model run. //</v>
      </c>
      <c r="P184" s="60" t="s">
        <v>1232</v>
      </c>
      <c r="Q184" s="60" t="s">
        <v>49</v>
      </c>
      <c r="R184" s="60" t="str">
        <f t="shared" si="27"/>
        <v xml:space="preserve"> </v>
      </c>
      <c r="S184" s="60"/>
      <c r="T184" s="45" t="str">
        <f t="shared" si="26"/>
        <v/>
      </c>
    </row>
    <row r="185" spans="1:21" x14ac:dyDescent="0.25">
      <c r="A185" s="45" t="s">
        <v>1233</v>
      </c>
      <c r="C185" s="165" t="s">
        <v>7</v>
      </c>
      <c r="D185" s="165" t="s">
        <v>281</v>
      </c>
      <c r="E185" s="165" t="s">
        <v>282</v>
      </c>
      <c r="F185" s="162" t="s">
        <v>86</v>
      </c>
      <c r="G185" s="162" t="s">
        <v>283</v>
      </c>
      <c r="H185" s="162"/>
      <c r="I185" s="162"/>
      <c r="J185" s="164"/>
      <c r="K185" s="117" t="s">
        <v>50</v>
      </c>
      <c r="L185" s="116"/>
      <c r="N185" s="57" t="s">
        <v>1231</v>
      </c>
      <c r="O185" s="57" t="str">
        <f>INDEX('Standard Descriptions'!$E:$E,MATCH(Guidance!E185,'Standard Descriptions'!$C:$C,0))</f>
        <v>This policy specifies the reduction in downtime (time spent not generating power) for plants constructed during the model run. //</v>
      </c>
      <c r="P185" s="60" t="s">
        <v>1232</v>
      </c>
      <c r="Q185" s="60" t="s">
        <v>49</v>
      </c>
      <c r="R185" s="60" t="str">
        <f t="shared" si="27"/>
        <v xml:space="preserve"> </v>
      </c>
      <c r="S185" s="60"/>
      <c r="T185" s="45" t="str">
        <f t="shared" si="26"/>
        <v/>
      </c>
    </row>
    <row r="186" spans="1:21" x14ac:dyDescent="0.25">
      <c r="A186" s="45" t="s">
        <v>1233</v>
      </c>
      <c r="C186" s="165" t="s">
        <v>7</v>
      </c>
      <c r="D186" s="165" t="s">
        <v>281</v>
      </c>
      <c r="E186" s="165" t="s">
        <v>282</v>
      </c>
      <c r="F186" s="162" t="s">
        <v>86</v>
      </c>
      <c r="G186" s="162" t="s">
        <v>284</v>
      </c>
      <c r="H186" s="162"/>
      <c r="I186" s="162"/>
      <c r="J186" s="164"/>
      <c r="K186" s="117" t="s">
        <v>50</v>
      </c>
      <c r="L186" s="116"/>
      <c r="N186" s="57" t="s">
        <v>1231</v>
      </c>
      <c r="O186" s="57" t="str">
        <f>INDEX('Standard Descriptions'!$E:$E,MATCH(Guidance!E186,'Standard Descriptions'!$C:$C,0))</f>
        <v>This policy specifies the reduction in downtime (time spent not generating power) for plants constructed during the model run. //</v>
      </c>
      <c r="P186" s="60" t="s">
        <v>1232</v>
      </c>
      <c r="Q186" s="60" t="s">
        <v>49</v>
      </c>
      <c r="R186" s="60" t="str">
        <f t="shared" si="27"/>
        <v xml:space="preserve"> </v>
      </c>
      <c r="S186" s="60"/>
      <c r="T186" s="45" t="str">
        <f t="shared" si="26"/>
        <v/>
      </c>
    </row>
    <row r="187" spans="1:21" x14ac:dyDescent="0.25">
      <c r="A187" s="45" t="s">
        <v>1233</v>
      </c>
      <c r="C187" s="165" t="s">
        <v>7</v>
      </c>
      <c r="D187" s="165" t="s">
        <v>281</v>
      </c>
      <c r="E187" s="165" t="s">
        <v>282</v>
      </c>
      <c r="F187" s="162" t="s">
        <v>86</v>
      </c>
      <c r="G187" s="162" t="s">
        <v>285</v>
      </c>
      <c r="H187" s="162"/>
      <c r="I187" s="162"/>
      <c r="J187" s="164"/>
      <c r="K187" s="117" t="s">
        <v>50</v>
      </c>
      <c r="L187" s="116"/>
      <c r="N187" s="57" t="s">
        <v>1231</v>
      </c>
      <c r="O187" s="57" t="str">
        <f>INDEX('Standard Descriptions'!$E:$E,MATCH(Guidance!E187,'Standard Descriptions'!$C:$C,0))</f>
        <v>This policy specifies the reduction in downtime (time spent not generating power) for plants constructed during the model run. //</v>
      </c>
      <c r="P187" s="60" t="s">
        <v>1232</v>
      </c>
      <c r="Q187" s="60" t="s">
        <v>49</v>
      </c>
      <c r="R187" s="60" t="str">
        <f t="shared" si="27"/>
        <v xml:space="preserve"> </v>
      </c>
      <c r="S187" s="60"/>
      <c r="T187" s="45" t="str">
        <f t="shared" si="26"/>
        <v/>
      </c>
    </row>
    <row r="188" spans="1:21" x14ac:dyDescent="0.25">
      <c r="A188" s="45" t="s">
        <v>1233</v>
      </c>
      <c r="C188" s="165" t="s">
        <v>7</v>
      </c>
      <c r="D188" s="165" t="s">
        <v>281</v>
      </c>
      <c r="E188" s="165" t="s">
        <v>282</v>
      </c>
      <c r="F188" s="162" t="s">
        <v>87</v>
      </c>
      <c r="G188" s="162" t="s">
        <v>283</v>
      </c>
      <c r="H188" s="162"/>
      <c r="I188" s="162"/>
      <c r="J188" s="164"/>
      <c r="K188" s="117" t="s">
        <v>50</v>
      </c>
      <c r="L188" s="116"/>
      <c r="N188" s="57" t="s">
        <v>1231</v>
      </c>
      <c r="O188" s="57" t="str">
        <f>INDEX('Standard Descriptions'!$E:$E,MATCH(Guidance!E188,'Standard Descriptions'!$C:$C,0))</f>
        <v>This policy specifies the reduction in downtime (time spent not generating power) for plants constructed during the model run. //</v>
      </c>
      <c r="P188" s="60" t="s">
        <v>1232</v>
      </c>
      <c r="Q188" s="60" t="s">
        <v>49</v>
      </c>
      <c r="R188" s="60" t="str">
        <f t="shared" si="27"/>
        <v xml:space="preserve"> </v>
      </c>
      <c r="S188" s="60"/>
      <c r="T188" s="45" t="str">
        <f t="shared" si="26"/>
        <v/>
      </c>
    </row>
    <row r="189" spans="1:21" x14ac:dyDescent="0.25">
      <c r="A189" s="45" t="s">
        <v>1233</v>
      </c>
      <c r="C189" s="165" t="s">
        <v>7</v>
      </c>
      <c r="D189" s="165" t="s">
        <v>281</v>
      </c>
      <c r="E189" s="165" t="s">
        <v>282</v>
      </c>
      <c r="F189" s="162" t="s">
        <v>87</v>
      </c>
      <c r="G189" s="162" t="s">
        <v>284</v>
      </c>
      <c r="H189" s="162"/>
      <c r="I189" s="162"/>
      <c r="J189" s="164"/>
      <c r="K189" s="117" t="s">
        <v>50</v>
      </c>
      <c r="L189" s="116"/>
      <c r="N189" s="57" t="s">
        <v>1231</v>
      </c>
      <c r="O189" s="57" t="str">
        <f>INDEX('Standard Descriptions'!$E:$E,MATCH(Guidance!E189,'Standard Descriptions'!$C:$C,0))</f>
        <v>This policy specifies the reduction in downtime (time spent not generating power) for plants constructed during the model run. //</v>
      </c>
      <c r="P189" s="60" t="s">
        <v>1232</v>
      </c>
      <c r="Q189" s="60" t="s">
        <v>49</v>
      </c>
      <c r="R189" s="60" t="str">
        <f t="shared" si="27"/>
        <v xml:space="preserve"> </v>
      </c>
      <c r="S189" s="60"/>
      <c r="T189" s="45" t="str">
        <f t="shared" si="26"/>
        <v/>
      </c>
    </row>
    <row r="190" spans="1:21" x14ac:dyDescent="0.25">
      <c r="A190" s="45" t="s">
        <v>1233</v>
      </c>
      <c r="C190" s="165" t="s">
        <v>7</v>
      </c>
      <c r="D190" s="165" t="s">
        <v>281</v>
      </c>
      <c r="E190" s="165" t="s">
        <v>282</v>
      </c>
      <c r="F190" s="162" t="s">
        <v>87</v>
      </c>
      <c r="G190" s="162" t="s">
        <v>285</v>
      </c>
      <c r="H190" s="162"/>
      <c r="I190" s="162"/>
      <c r="J190" s="164"/>
      <c r="K190" s="117" t="s">
        <v>50</v>
      </c>
      <c r="L190" s="116"/>
      <c r="N190" s="57" t="s">
        <v>1231</v>
      </c>
      <c r="O190" s="57" t="str">
        <f>INDEX('Standard Descriptions'!$E:$E,MATCH(Guidance!E190,'Standard Descriptions'!$C:$C,0))</f>
        <v>This policy specifies the reduction in downtime (time spent not generating power) for plants constructed during the model run. //</v>
      </c>
      <c r="P190" s="60" t="s">
        <v>1232</v>
      </c>
      <c r="Q190" s="60" t="s">
        <v>49</v>
      </c>
      <c r="R190" s="60" t="str">
        <f t="shared" si="27"/>
        <v xml:space="preserve"> </v>
      </c>
      <c r="S190" s="60"/>
      <c r="T190" s="45" t="str">
        <f t="shared" si="26"/>
        <v/>
      </c>
    </row>
    <row r="191" spans="1:21" s="61" customFormat="1" x14ac:dyDescent="0.25">
      <c r="A191" s="45" t="s">
        <v>1233</v>
      </c>
      <c r="B191" s="46"/>
      <c r="C191" s="165" t="s">
        <v>7</v>
      </c>
      <c r="D191" s="165" t="s">
        <v>281</v>
      </c>
      <c r="E191" s="165" t="s">
        <v>282</v>
      </c>
      <c r="F191" s="162" t="s">
        <v>452</v>
      </c>
      <c r="G191" s="162" t="s">
        <v>283</v>
      </c>
      <c r="H191" s="162"/>
      <c r="I191" s="162"/>
      <c r="J191" s="164"/>
      <c r="K191" s="117" t="s">
        <v>50</v>
      </c>
      <c r="L191" s="116"/>
      <c r="M191" s="46"/>
      <c r="N191" s="57" t="s">
        <v>1231</v>
      </c>
      <c r="O191" s="57" t="str">
        <f>INDEX('Standard Descriptions'!$E:$E,MATCH(Guidance!E191,'Standard Descriptions'!$C:$C,0))</f>
        <v>This policy specifies the reduction in downtime (time spent not generating power) for plants constructed during the model run. //</v>
      </c>
      <c r="P191" s="60" t="s">
        <v>1232</v>
      </c>
      <c r="Q191" s="60" t="s">
        <v>49</v>
      </c>
      <c r="R191" s="60" t="str">
        <f t="shared" si="27"/>
        <v xml:space="preserve"> </v>
      </c>
      <c r="S191" s="60"/>
      <c r="T191" s="45" t="str">
        <f t="shared" si="26"/>
        <v/>
      </c>
    </row>
    <row r="192" spans="1:21" s="61" customFormat="1" x14ac:dyDescent="0.25">
      <c r="A192" s="45" t="s">
        <v>1233</v>
      </c>
      <c r="B192" s="46"/>
      <c r="C192" s="165" t="s">
        <v>7</v>
      </c>
      <c r="D192" s="165" t="s">
        <v>281</v>
      </c>
      <c r="E192" s="165" t="s">
        <v>282</v>
      </c>
      <c r="F192" s="162" t="s">
        <v>452</v>
      </c>
      <c r="G192" s="162" t="s">
        <v>284</v>
      </c>
      <c r="H192" s="162"/>
      <c r="I192" s="162"/>
      <c r="J192" s="164"/>
      <c r="K192" s="117" t="s">
        <v>50</v>
      </c>
      <c r="L192" s="116"/>
      <c r="M192" s="46"/>
      <c r="N192" s="57" t="s">
        <v>1231</v>
      </c>
      <c r="O192" s="57" t="str">
        <f>INDEX('Standard Descriptions'!$E:$E,MATCH(Guidance!E192,'Standard Descriptions'!$C:$C,0))</f>
        <v>This policy specifies the reduction in downtime (time spent not generating power) for plants constructed during the model run. //</v>
      </c>
      <c r="P192" s="60" t="s">
        <v>1232</v>
      </c>
      <c r="Q192" s="60" t="s">
        <v>49</v>
      </c>
      <c r="R192" s="60" t="str">
        <f t="shared" si="27"/>
        <v xml:space="preserve"> </v>
      </c>
      <c r="S192" s="60"/>
      <c r="T192" s="45" t="str">
        <f t="shared" si="26"/>
        <v/>
      </c>
    </row>
    <row r="193" spans="1:20" s="61" customFormat="1" x14ac:dyDescent="0.25">
      <c r="A193" s="45" t="s">
        <v>1233</v>
      </c>
      <c r="B193" s="46"/>
      <c r="C193" s="165" t="s">
        <v>7</v>
      </c>
      <c r="D193" s="165" t="s">
        <v>281</v>
      </c>
      <c r="E193" s="165" t="s">
        <v>282</v>
      </c>
      <c r="F193" s="162" t="s">
        <v>452</v>
      </c>
      <c r="G193" s="162" t="s">
        <v>285</v>
      </c>
      <c r="H193" s="162" t="s">
        <v>349</v>
      </c>
      <c r="I193" s="162" t="s">
        <v>458</v>
      </c>
      <c r="J193" s="164">
        <v>143</v>
      </c>
      <c r="K193" s="117" t="s">
        <v>49</v>
      </c>
      <c r="L193" s="116" t="s">
        <v>1325</v>
      </c>
      <c r="M193" s="46"/>
      <c r="N193" s="57" t="s">
        <v>1231</v>
      </c>
      <c r="O193" s="57" t="str">
        <f>INDEX('Standard Descriptions'!$E:$E,MATCH(Guidance!E193,'Standard Descriptions'!$C:$C,0))</f>
        <v>This policy specifies the reduction in downtime (time spent not generating power) for plants constructed during the model run. //</v>
      </c>
      <c r="P193" s="60" t="s">
        <v>1232</v>
      </c>
      <c r="Q193" s="60" t="s">
        <v>49</v>
      </c>
      <c r="R193" s="60" t="str">
        <f t="shared" si="27"/>
        <v>New Onshore Wind</v>
      </c>
      <c r="S193" s="60" t="str">
        <f t="shared" si="28"/>
        <v>//**New Onshore Wind: **</v>
      </c>
      <c r="T193" s="45" t="str">
        <f t="shared" si="26"/>
        <v>//**New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v>
      </c>
    </row>
    <row r="194" spans="1:20" s="61" customFormat="1" x14ac:dyDescent="0.25">
      <c r="A194" s="45" t="s">
        <v>1233</v>
      </c>
      <c r="B194" s="46"/>
      <c r="C194" s="165" t="s">
        <v>7</v>
      </c>
      <c r="D194" s="165" t="s">
        <v>281</v>
      </c>
      <c r="E194" s="165" t="s">
        <v>282</v>
      </c>
      <c r="F194" s="162" t="s">
        <v>88</v>
      </c>
      <c r="G194" s="162" t="s">
        <v>283</v>
      </c>
      <c r="H194" s="162"/>
      <c r="I194" s="162"/>
      <c r="J194" s="164"/>
      <c r="K194" s="117" t="s">
        <v>50</v>
      </c>
      <c r="L194" s="116"/>
      <c r="M194" s="46"/>
      <c r="N194" s="57" t="s">
        <v>1231</v>
      </c>
      <c r="O194" s="57" t="str">
        <f>INDEX('Standard Descriptions'!$E:$E,MATCH(Guidance!E194,'Standard Descriptions'!$C:$C,0))</f>
        <v>This policy specifies the reduction in downtime (time spent not generating power) for plants constructed during the model run. //</v>
      </c>
      <c r="P194" s="60" t="s">
        <v>1232</v>
      </c>
      <c r="Q194" s="60" t="s">
        <v>49</v>
      </c>
      <c r="R194" s="60" t="str">
        <f t="shared" si="27"/>
        <v xml:space="preserve"> </v>
      </c>
      <c r="S194" s="60"/>
      <c r="T194" s="45" t="str">
        <f t="shared" si="26"/>
        <v/>
      </c>
    </row>
    <row r="195" spans="1:20" s="61" customFormat="1" x14ac:dyDescent="0.25">
      <c r="A195" s="45" t="s">
        <v>1233</v>
      </c>
      <c r="B195" s="46"/>
      <c r="C195" s="165" t="s">
        <v>7</v>
      </c>
      <c r="D195" s="165" t="s">
        <v>281</v>
      </c>
      <c r="E195" s="165" t="s">
        <v>282</v>
      </c>
      <c r="F195" s="162" t="s">
        <v>88</v>
      </c>
      <c r="G195" s="162" t="s">
        <v>284</v>
      </c>
      <c r="H195" s="162"/>
      <c r="I195" s="162"/>
      <c r="J195" s="164"/>
      <c r="K195" s="117" t="s">
        <v>50</v>
      </c>
      <c r="L195" s="116"/>
      <c r="M195" s="46"/>
      <c r="N195" s="57" t="s">
        <v>1231</v>
      </c>
      <c r="O195" s="57" t="str">
        <f>INDEX('Standard Descriptions'!$E:$E,MATCH(Guidance!E195,'Standard Descriptions'!$C:$C,0))</f>
        <v>This policy specifies the reduction in downtime (time spent not generating power) for plants constructed during the model run. //</v>
      </c>
      <c r="P195" s="60" t="s">
        <v>1232</v>
      </c>
      <c r="Q195" s="60" t="s">
        <v>49</v>
      </c>
      <c r="R195" s="60" t="str">
        <f t="shared" si="27"/>
        <v xml:space="preserve"> </v>
      </c>
      <c r="S195" s="60"/>
      <c r="T195" s="45" t="str">
        <f t="shared" si="26"/>
        <v/>
      </c>
    </row>
    <row r="196" spans="1:20" s="61" customFormat="1" x14ac:dyDescent="0.25">
      <c r="A196" s="45" t="s">
        <v>1233</v>
      </c>
      <c r="B196" s="46"/>
      <c r="C196" s="165" t="s">
        <v>7</v>
      </c>
      <c r="D196" s="165" t="s">
        <v>281</v>
      </c>
      <c r="E196" s="165" t="s">
        <v>282</v>
      </c>
      <c r="F196" s="162" t="s">
        <v>88</v>
      </c>
      <c r="G196" s="162" t="s">
        <v>285</v>
      </c>
      <c r="H196" s="162" t="s">
        <v>349</v>
      </c>
      <c r="I196" s="162" t="s">
        <v>102</v>
      </c>
      <c r="J196" s="164">
        <v>144</v>
      </c>
      <c r="K196" s="117" t="s">
        <v>49</v>
      </c>
      <c r="L196" s="116" t="s">
        <v>1326</v>
      </c>
      <c r="M196" s="46"/>
      <c r="N196" s="57" t="s">
        <v>1231</v>
      </c>
      <c r="O196" s="57" t="str">
        <f>INDEX('Standard Descriptions'!$E:$E,MATCH(Guidance!E196,'Standard Descriptions'!$C:$C,0))</f>
        <v>This policy specifies the reduction in downtime (time spent not generating power) for plants constructed during the model run. //</v>
      </c>
      <c r="P196" s="60" t="s">
        <v>1232</v>
      </c>
      <c r="Q196" s="60" t="s">
        <v>49</v>
      </c>
      <c r="R196" s="60" t="str">
        <f t="shared" si="27"/>
        <v>New Solar PV</v>
      </c>
      <c r="S196" s="60" t="str">
        <f t="shared" si="28"/>
        <v>//**New Solar PV: **</v>
      </c>
      <c r="T196" s="45" t="str">
        <f t="shared" si="26"/>
        <v>//**New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v>
      </c>
    </row>
    <row r="197" spans="1:20" s="61" customFormat="1" x14ac:dyDescent="0.25">
      <c r="A197" s="45" t="s">
        <v>1233</v>
      </c>
      <c r="B197" s="46"/>
      <c r="C197" s="165" t="s">
        <v>7</v>
      </c>
      <c r="D197" s="165" t="s">
        <v>281</v>
      </c>
      <c r="E197" s="165" t="s">
        <v>282</v>
      </c>
      <c r="F197" s="162" t="s">
        <v>89</v>
      </c>
      <c r="G197" s="162" t="s">
        <v>283</v>
      </c>
      <c r="H197" s="162"/>
      <c r="I197" s="162"/>
      <c r="J197" s="164"/>
      <c r="K197" s="117" t="s">
        <v>50</v>
      </c>
      <c r="L197" s="116"/>
      <c r="M197" s="46"/>
      <c r="N197" s="57" t="s">
        <v>1231</v>
      </c>
      <c r="O197" s="57" t="str">
        <f>INDEX('Standard Descriptions'!$E:$E,MATCH(Guidance!E197,'Standard Descriptions'!$C:$C,0))</f>
        <v>This policy specifies the reduction in downtime (time spent not generating power) for plants constructed during the model run. //</v>
      </c>
      <c r="P197" s="60" t="s">
        <v>1232</v>
      </c>
      <c r="Q197" s="60" t="s">
        <v>49</v>
      </c>
      <c r="R197" s="60" t="str">
        <f t="shared" si="27"/>
        <v xml:space="preserve"> </v>
      </c>
      <c r="S197" s="60"/>
      <c r="T197" s="45" t="str">
        <f t="shared" si="26"/>
        <v/>
      </c>
    </row>
    <row r="198" spans="1:20" s="61" customFormat="1" x14ac:dyDescent="0.25">
      <c r="A198" s="45" t="s">
        <v>1233</v>
      </c>
      <c r="B198" s="46"/>
      <c r="C198" s="165" t="s">
        <v>7</v>
      </c>
      <c r="D198" s="165" t="s">
        <v>281</v>
      </c>
      <c r="E198" s="165" t="s">
        <v>282</v>
      </c>
      <c r="F198" s="162" t="s">
        <v>89</v>
      </c>
      <c r="G198" s="162" t="s">
        <v>284</v>
      </c>
      <c r="H198" s="162"/>
      <c r="I198" s="162"/>
      <c r="J198" s="164"/>
      <c r="K198" s="117" t="s">
        <v>50</v>
      </c>
      <c r="L198" s="116"/>
      <c r="M198" s="46"/>
      <c r="N198" s="57" t="s">
        <v>1231</v>
      </c>
      <c r="O198" s="57" t="str">
        <f>INDEX('Standard Descriptions'!$E:$E,MATCH(Guidance!E198,'Standard Descriptions'!$C:$C,0))</f>
        <v>This policy specifies the reduction in downtime (time spent not generating power) for plants constructed during the model run. //</v>
      </c>
      <c r="P198" s="60" t="s">
        <v>1232</v>
      </c>
      <c r="Q198" s="60" t="s">
        <v>49</v>
      </c>
      <c r="R198" s="60" t="str">
        <f t="shared" si="27"/>
        <v xml:space="preserve"> </v>
      </c>
      <c r="S198" s="60"/>
      <c r="T198" s="45" t="str">
        <f t="shared" si="26"/>
        <v/>
      </c>
    </row>
    <row r="199" spans="1:20" s="61" customFormat="1" x14ac:dyDescent="0.25">
      <c r="A199" s="45" t="s">
        <v>1233</v>
      </c>
      <c r="B199" s="46"/>
      <c r="C199" s="165" t="s">
        <v>7</v>
      </c>
      <c r="D199" s="165" t="s">
        <v>281</v>
      </c>
      <c r="E199" s="165" t="s">
        <v>282</v>
      </c>
      <c r="F199" s="162" t="s">
        <v>89</v>
      </c>
      <c r="G199" s="162" t="s">
        <v>285</v>
      </c>
      <c r="H199" s="162"/>
      <c r="I199" s="162"/>
      <c r="J199" s="164"/>
      <c r="K199" s="117" t="s">
        <v>50</v>
      </c>
      <c r="L199" s="116"/>
      <c r="M199" s="46"/>
      <c r="N199" s="57" t="s">
        <v>1231</v>
      </c>
      <c r="O199" s="57" t="str">
        <f>INDEX('Standard Descriptions'!$E:$E,MATCH(Guidance!E199,'Standard Descriptions'!$C:$C,0))</f>
        <v>This policy specifies the reduction in downtime (time spent not generating power) for plants constructed during the model run. //</v>
      </c>
      <c r="P199" s="60" t="s">
        <v>1232</v>
      </c>
      <c r="Q199" s="60" t="s">
        <v>49</v>
      </c>
      <c r="R199" s="60" t="str">
        <f t="shared" si="27"/>
        <v xml:space="preserve"> </v>
      </c>
      <c r="S199" s="60"/>
      <c r="T199" s="45" t="str">
        <f t="shared" si="26"/>
        <v/>
      </c>
    </row>
    <row r="200" spans="1:20" s="61" customFormat="1" x14ac:dyDescent="0.25">
      <c r="A200" s="45" t="s">
        <v>1233</v>
      </c>
      <c r="B200" s="46"/>
      <c r="C200" s="165" t="s">
        <v>7</v>
      </c>
      <c r="D200" s="165" t="s">
        <v>281</v>
      </c>
      <c r="E200" s="165" t="s">
        <v>282</v>
      </c>
      <c r="F200" s="162" t="s">
        <v>90</v>
      </c>
      <c r="G200" s="162" t="s">
        <v>283</v>
      </c>
      <c r="H200" s="162"/>
      <c r="I200" s="162"/>
      <c r="J200" s="164"/>
      <c r="K200" s="117" t="s">
        <v>50</v>
      </c>
      <c r="L200" s="116"/>
      <c r="M200" s="46"/>
      <c r="N200" s="57" t="s">
        <v>1231</v>
      </c>
      <c r="O200" s="57" t="str">
        <f>INDEX('Standard Descriptions'!$E:$E,MATCH(Guidance!E200,'Standard Descriptions'!$C:$C,0))</f>
        <v>This policy specifies the reduction in downtime (time spent not generating power) for plants constructed during the model run. //</v>
      </c>
      <c r="P200" s="60" t="s">
        <v>1232</v>
      </c>
      <c r="Q200" s="60" t="s">
        <v>49</v>
      </c>
      <c r="R200" s="60" t="str">
        <f t="shared" si="27"/>
        <v xml:space="preserve"> </v>
      </c>
      <c r="S200" s="60"/>
      <c r="T200" s="45" t="str">
        <f t="shared" si="26"/>
        <v/>
      </c>
    </row>
    <row r="201" spans="1:20" s="61" customFormat="1" x14ac:dyDescent="0.25">
      <c r="A201" s="45" t="s">
        <v>1233</v>
      </c>
      <c r="B201" s="46"/>
      <c r="C201" s="165" t="s">
        <v>7</v>
      </c>
      <c r="D201" s="165" t="s">
        <v>281</v>
      </c>
      <c r="E201" s="165" t="s">
        <v>282</v>
      </c>
      <c r="F201" s="162" t="s">
        <v>90</v>
      </c>
      <c r="G201" s="162" t="s">
        <v>284</v>
      </c>
      <c r="H201" s="162"/>
      <c r="I201" s="162"/>
      <c r="J201" s="164"/>
      <c r="K201" s="117" t="s">
        <v>50</v>
      </c>
      <c r="L201" s="116"/>
      <c r="M201" s="46"/>
      <c r="N201" s="57" t="s">
        <v>1231</v>
      </c>
      <c r="O201" s="57" t="str">
        <f>INDEX('Standard Descriptions'!$E:$E,MATCH(Guidance!E201,'Standard Descriptions'!$C:$C,0))</f>
        <v>This policy specifies the reduction in downtime (time spent not generating power) for plants constructed during the model run. //</v>
      </c>
      <c r="P201" s="60" t="s">
        <v>1232</v>
      </c>
      <c r="Q201" s="60" t="s">
        <v>49</v>
      </c>
      <c r="R201" s="60" t="str">
        <f t="shared" si="27"/>
        <v xml:space="preserve"> </v>
      </c>
      <c r="S201" s="60"/>
      <c r="T201" s="45" t="str">
        <f t="shared" si="26"/>
        <v/>
      </c>
    </row>
    <row r="202" spans="1:20" s="61" customFormat="1" x14ac:dyDescent="0.25">
      <c r="A202" s="45" t="s">
        <v>1233</v>
      </c>
      <c r="B202" s="46"/>
      <c r="C202" s="165" t="s">
        <v>7</v>
      </c>
      <c r="D202" s="165" t="s">
        <v>281</v>
      </c>
      <c r="E202" s="165" t="s">
        <v>282</v>
      </c>
      <c r="F202" s="162" t="s">
        <v>90</v>
      </c>
      <c r="G202" s="162" t="s">
        <v>285</v>
      </c>
      <c r="H202" s="162"/>
      <c r="I202" s="162"/>
      <c r="J202" s="164"/>
      <c r="K202" s="117" t="s">
        <v>50</v>
      </c>
      <c r="L202" s="116"/>
      <c r="M202" s="46"/>
      <c r="N202" s="57" t="s">
        <v>1231</v>
      </c>
      <c r="O202" s="57" t="str">
        <f>INDEX('Standard Descriptions'!$E:$E,MATCH(Guidance!E202,'Standard Descriptions'!$C:$C,0))</f>
        <v>This policy specifies the reduction in downtime (time spent not generating power) for plants constructed during the model run. //</v>
      </c>
      <c r="P202" s="60" t="s">
        <v>1232</v>
      </c>
      <c r="Q202" s="60" t="s">
        <v>49</v>
      </c>
      <c r="R202" s="60" t="str">
        <f t="shared" si="27"/>
        <v xml:space="preserve"> </v>
      </c>
      <c r="S202" s="60"/>
      <c r="T202" s="45" t="str">
        <f t="shared" si="26"/>
        <v/>
      </c>
    </row>
    <row r="203" spans="1:20" s="61" customFormat="1" x14ac:dyDescent="0.25">
      <c r="A203" s="45" t="s">
        <v>1233</v>
      </c>
      <c r="B203" s="46"/>
      <c r="C203" s="165" t="s">
        <v>7</v>
      </c>
      <c r="D203" s="165" t="s">
        <v>281</v>
      </c>
      <c r="E203" s="165" t="s">
        <v>282</v>
      </c>
      <c r="F203" s="162" t="s">
        <v>345</v>
      </c>
      <c r="G203" s="162" t="s">
        <v>283</v>
      </c>
      <c r="H203" s="162"/>
      <c r="I203" s="162"/>
      <c r="J203" s="164"/>
      <c r="K203" s="117" t="s">
        <v>50</v>
      </c>
      <c r="L203" s="116"/>
      <c r="M203" s="46"/>
      <c r="N203" s="57" t="s">
        <v>1231</v>
      </c>
      <c r="O203" s="57" t="str">
        <f>INDEX('Standard Descriptions'!$E:$E,MATCH(Guidance!E203,'Standard Descriptions'!$C:$C,0))</f>
        <v>This policy specifies the reduction in downtime (time spent not generating power) for plants constructed during the model run. //</v>
      </c>
      <c r="P203" s="60" t="s">
        <v>1232</v>
      </c>
      <c r="Q203" s="60" t="s">
        <v>49</v>
      </c>
      <c r="R203" s="60" t="str">
        <f t="shared" si="27"/>
        <v xml:space="preserve"> </v>
      </c>
      <c r="S203" s="60"/>
      <c r="T203" s="45" t="str">
        <f t="shared" si="26"/>
        <v/>
      </c>
    </row>
    <row r="204" spans="1:20" s="61" customFormat="1" x14ac:dyDescent="0.25">
      <c r="A204" s="45" t="s">
        <v>1233</v>
      </c>
      <c r="B204" s="46"/>
      <c r="C204" s="165" t="s">
        <v>7</v>
      </c>
      <c r="D204" s="165" t="s">
        <v>281</v>
      </c>
      <c r="E204" s="165" t="s">
        <v>282</v>
      </c>
      <c r="F204" s="162" t="s">
        <v>345</v>
      </c>
      <c r="G204" s="162" t="s">
        <v>284</v>
      </c>
      <c r="H204" s="162"/>
      <c r="I204" s="162"/>
      <c r="J204" s="164"/>
      <c r="K204" s="117" t="s">
        <v>50</v>
      </c>
      <c r="L204" s="116"/>
      <c r="M204" s="46"/>
      <c r="N204" s="57" t="s">
        <v>1231</v>
      </c>
      <c r="O204" s="57" t="str">
        <f>INDEX('Standard Descriptions'!$E:$E,MATCH(Guidance!E204,'Standard Descriptions'!$C:$C,0))</f>
        <v>This policy specifies the reduction in downtime (time spent not generating power) for plants constructed during the model run. //</v>
      </c>
      <c r="P204" s="60" t="s">
        <v>1232</v>
      </c>
      <c r="Q204" s="60" t="s">
        <v>49</v>
      </c>
      <c r="R204" s="60" t="str">
        <f t="shared" si="27"/>
        <v xml:space="preserve"> </v>
      </c>
      <c r="S204" s="60"/>
      <c r="T204" s="45" t="str">
        <f t="shared" si="26"/>
        <v/>
      </c>
    </row>
    <row r="205" spans="1:20" s="61" customFormat="1" x14ac:dyDescent="0.25">
      <c r="A205" s="45" t="s">
        <v>1233</v>
      </c>
      <c r="B205" s="46"/>
      <c r="C205" s="165" t="s">
        <v>7</v>
      </c>
      <c r="D205" s="165" t="s">
        <v>281</v>
      </c>
      <c r="E205" s="165" t="s">
        <v>282</v>
      </c>
      <c r="F205" s="162" t="s">
        <v>345</v>
      </c>
      <c r="G205" s="162" t="s">
        <v>285</v>
      </c>
      <c r="H205" s="162"/>
      <c r="I205" s="162"/>
      <c r="J205" s="164"/>
      <c r="K205" s="117" t="s">
        <v>50</v>
      </c>
      <c r="L205" s="116"/>
      <c r="M205" s="46"/>
      <c r="N205" s="57" t="s">
        <v>1231</v>
      </c>
      <c r="O205" s="57" t="str">
        <f>INDEX('Standard Descriptions'!$E:$E,MATCH(Guidance!E205,'Standard Descriptions'!$C:$C,0))</f>
        <v>This policy specifies the reduction in downtime (time spent not generating power) for plants constructed during the model run. //</v>
      </c>
      <c r="P205" s="60" t="s">
        <v>1232</v>
      </c>
      <c r="Q205" s="60" t="s">
        <v>49</v>
      </c>
      <c r="R205" s="60" t="str">
        <f t="shared" si="27"/>
        <v xml:space="preserve"> </v>
      </c>
      <c r="S205" s="60"/>
      <c r="T205" s="45" t="str">
        <f t="shared" si="26"/>
        <v/>
      </c>
    </row>
    <row r="206" spans="1:20" s="61" customFormat="1" x14ac:dyDescent="0.25">
      <c r="A206" s="45" t="s">
        <v>1233</v>
      </c>
      <c r="B206" s="46"/>
      <c r="C206" s="165" t="s">
        <v>7</v>
      </c>
      <c r="D206" s="165" t="s">
        <v>281</v>
      </c>
      <c r="E206" s="165" t="s">
        <v>282</v>
      </c>
      <c r="F206" s="162" t="s">
        <v>346</v>
      </c>
      <c r="G206" s="162" t="s">
        <v>283</v>
      </c>
      <c r="H206" s="162"/>
      <c r="I206" s="162"/>
      <c r="J206" s="164"/>
      <c r="K206" s="117" t="s">
        <v>50</v>
      </c>
      <c r="L206" s="116"/>
      <c r="M206" s="46"/>
      <c r="N206" s="57" t="s">
        <v>1231</v>
      </c>
      <c r="O206" s="57" t="str">
        <f>INDEX('Standard Descriptions'!$E:$E,MATCH(Guidance!E206,'Standard Descriptions'!$C:$C,0))</f>
        <v>This policy specifies the reduction in downtime (time spent not generating power) for plants constructed during the model run. //</v>
      </c>
      <c r="P206" s="60" t="s">
        <v>1232</v>
      </c>
      <c r="Q206" s="60" t="s">
        <v>49</v>
      </c>
      <c r="R206" s="60" t="str">
        <f t="shared" si="27"/>
        <v xml:space="preserve"> </v>
      </c>
      <c r="S206" s="60"/>
      <c r="T206" s="45" t="str">
        <f t="shared" si="26"/>
        <v/>
      </c>
    </row>
    <row r="207" spans="1:20" s="61" customFormat="1" x14ac:dyDescent="0.25">
      <c r="A207" s="45" t="s">
        <v>1233</v>
      </c>
      <c r="B207" s="46"/>
      <c r="C207" s="165" t="s">
        <v>7</v>
      </c>
      <c r="D207" s="165" t="s">
        <v>281</v>
      </c>
      <c r="E207" s="165" t="s">
        <v>282</v>
      </c>
      <c r="F207" s="162" t="s">
        <v>346</v>
      </c>
      <c r="G207" s="162" t="s">
        <v>284</v>
      </c>
      <c r="H207" s="162"/>
      <c r="I207" s="162"/>
      <c r="J207" s="164"/>
      <c r="K207" s="117" t="s">
        <v>50</v>
      </c>
      <c r="L207" s="116"/>
      <c r="M207" s="46"/>
      <c r="N207" s="57" t="s">
        <v>1231</v>
      </c>
      <c r="O207" s="57" t="str">
        <f>INDEX('Standard Descriptions'!$E:$E,MATCH(Guidance!E207,'Standard Descriptions'!$C:$C,0))</f>
        <v>This policy specifies the reduction in downtime (time spent not generating power) for plants constructed during the model run. //</v>
      </c>
      <c r="P207" s="60" t="s">
        <v>1232</v>
      </c>
      <c r="Q207" s="60" t="s">
        <v>49</v>
      </c>
      <c r="R207" s="60" t="str">
        <f t="shared" si="27"/>
        <v xml:space="preserve"> </v>
      </c>
      <c r="S207" s="60"/>
      <c r="T207" s="45" t="str">
        <f t="shared" si="26"/>
        <v/>
      </c>
    </row>
    <row r="208" spans="1:20" s="61" customFormat="1" x14ac:dyDescent="0.25">
      <c r="A208" s="45" t="s">
        <v>1233</v>
      </c>
      <c r="B208" s="46"/>
      <c r="C208" s="165" t="s">
        <v>7</v>
      </c>
      <c r="D208" s="165" t="s">
        <v>281</v>
      </c>
      <c r="E208" s="165" t="s">
        <v>282</v>
      </c>
      <c r="F208" s="162" t="s">
        <v>346</v>
      </c>
      <c r="G208" s="162" t="s">
        <v>285</v>
      </c>
      <c r="H208" s="162"/>
      <c r="I208" s="162"/>
      <c r="J208" s="164"/>
      <c r="K208" s="117" t="s">
        <v>50</v>
      </c>
      <c r="L208" s="116"/>
      <c r="M208" s="46"/>
      <c r="N208" s="57" t="s">
        <v>1231</v>
      </c>
      <c r="O208" s="57" t="str">
        <f>INDEX('Standard Descriptions'!$E:$E,MATCH(Guidance!E208,'Standard Descriptions'!$C:$C,0))</f>
        <v>This policy specifies the reduction in downtime (time spent not generating power) for plants constructed during the model run. //</v>
      </c>
      <c r="P208" s="60" t="s">
        <v>1232</v>
      </c>
      <c r="Q208" s="60" t="s">
        <v>49</v>
      </c>
      <c r="R208" s="60" t="str">
        <f t="shared" si="27"/>
        <v xml:space="preserve"> </v>
      </c>
      <c r="S208" s="60"/>
      <c r="T208" s="45" t="str">
        <f t="shared" si="26"/>
        <v/>
      </c>
    </row>
    <row r="209" spans="1:21" s="61" customFormat="1" x14ac:dyDescent="0.25">
      <c r="A209" s="45" t="s">
        <v>1233</v>
      </c>
      <c r="B209" s="46"/>
      <c r="C209" s="165" t="s">
        <v>7</v>
      </c>
      <c r="D209" s="165" t="s">
        <v>281</v>
      </c>
      <c r="E209" s="165" t="s">
        <v>282</v>
      </c>
      <c r="F209" s="162" t="s">
        <v>448</v>
      </c>
      <c r="G209" s="162" t="s">
        <v>283</v>
      </c>
      <c r="H209" s="162"/>
      <c r="I209" s="162"/>
      <c r="J209" s="164"/>
      <c r="K209" s="117" t="s">
        <v>50</v>
      </c>
      <c r="L209" s="116"/>
      <c r="M209" s="46"/>
      <c r="N209" s="57" t="s">
        <v>1231</v>
      </c>
      <c r="O209" s="57" t="str">
        <f>INDEX('Standard Descriptions'!$E:$E,MATCH(Guidance!E209,'Standard Descriptions'!$C:$C,0))</f>
        <v>This policy specifies the reduction in downtime (time spent not generating power) for plants constructed during the model run. //</v>
      </c>
      <c r="P209" s="60" t="s">
        <v>1232</v>
      </c>
      <c r="Q209" s="60" t="s">
        <v>49</v>
      </c>
      <c r="R209" s="60" t="str">
        <f t="shared" si="27"/>
        <v xml:space="preserve"> </v>
      </c>
      <c r="S209" s="60"/>
      <c r="T209" s="45" t="str">
        <f t="shared" si="26"/>
        <v/>
      </c>
    </row>
    <row r="210" spans="1:21" s="61" customFormat="1" x14ac:dyDescent="0.25">
      <c r="A210" s="45" t="s">
        <v>1233</v>
      </c>
      <c r="B210" s="46"/>
      <c r="C210" s="165" t="s">
        <v>7</v>
      </c>
      <c r="D210" s="165" t="s">
        <v>281</v>
      </c>
      <c r="E210" s="165" t="s">
        <v>282</v>
      </c>
      <c r="F210" s="162" t="s">
        <v>448</v>
      </c>
      <c r="G210" s="162" t="s">
        <v>284</v>
      </c>
      <c r="H210" s="162"/>
      <c r="I210" s="162"/>
      <c r="J210" s="164"/>
      <c r="K210" s="117" t="s">
        <v>50</v>
      </c>
      <c r="L210" s="116"/>
      <c r="M210" s="46"/>
      <c r="N210" s="57" t="s">
        <v>1231</v>
      </c>
      <c r="O210" s="57" t="str">
        <f>INDEX('Standard Descriptions'!$E:$E,MATCH(Guidance!E210,'Standard Descriptions'!$C:$C,0))</f>
        <v>This policy specifies the reduction in downtime (time spent not generating power) for plants constructed during the model run. //</v>
      </c>
      <c r="P210" s="60" t="s">
        <v>1232</v>
      </c>
      <c r="Q210" s="60" t="s">
        <v>49</v>
      </c>
      <c r="R210" s="60" t="str">
        <f t="shared" si="27"/>
        <v xml:space="preserve"> </v>
      </c>
      <c r="S210" s="60"/>
      <c r="T210" s="45" t="str">
        <f t="shared" ref="T210:T230" si="29">IF(K210="Yes",S210&amp;L210,"")</f>
        <v/>
      </c>
    </row>
    <row r="211" spans="1:21" s="61" customFormat="1" x14ac:dyDescent="0.25">
      <c r="A211" s="45" t="s">
        <v>1233</v>
      </c>
      <c r="B211" s="46"/>
      <c r="C211" s="165" t="s">
        <v>7</v>
      </c>
      <c r="D211" s="165" t="s">
        <v>281</v>
      </c>
      <c r="E211" s="165" t="s">
        <v>282</v>
      </c>
      <c r="F211" s="162" t="s">
        <v>448</v>
      </c>
      <c r="G211" s="162" t="s">
        <v>285</v>
      </c>
      <c r="H211" s="162"/>
      <c r="I211" s="162"/>
      <c r="J211" s="164"/>
      <c r="K211" s="117" t="s">
        <v>49</v>
      </c>
      <c r="L211" s="116"/>
      <c r="M211" s="46"/>
      <c r="N211" s="57" t="s">
        <v>1231</v>
      </c>
      <c r="O211" s="57" t="str">
        <f>INDEX('Standard Descriptions'!$E:$E,MATCH(Guidance!E211,'Standard Descriptions'!$C:$C,0))</f>
        <v>This policy specifies the reduction in downtime (time spent not generating power) for plants constructed during the model run. //</v>
      </c>
      <c r="P211" s="60" t="s">
        <v>1232</v>
      </c>
      <c r="Q211" s="60" t="s">
        <v>49</v>
      </c>
      <c r="R211" s="60" t="str">
        <f t="shared" si="27"/>
        <v xml:space="preserve"> </v>
      </c>
      <c r="S211" s="60"/>
      <c r="T211" s="45" t="str">
        <f t="shared" si="29"/>
        <v/>
      </c>
    </row>
    <row r="212" spans="1:21" s="61" customFormat="1" x14ac:dyDescent="0.25">
      <c r="A212" s="45" t="s">
        <v>1233</v>
      </c>
      <c r="B212" s="46"/>
      <c r="C212" s="165" t="s">
        <v>7</v>
      </c>
      <c r="D212" s="165" t="s">
        <v>281</v>
      </c>
      <c r="E212" s="165" t="s">
        <v>282</v>
      </c>
      <c r="F212" s="162" t="s">
        <v>460</v>
      </c>
      <c r="G212" s="162" t="s">
        <v>283</v>
      </c>
      <c r="H212" s="162"/>
      <c r="I212" s="162"/>
      <c r="J212" s="164"/>
      <c r="K212" s="117" t="s">
        <v>50</v>
      </c>
      <c r="L212" s="116"/>
      <c r="M212" s="46"/>
      <c r="N212" s="57" t="s">
        <v>1231</v>
      </c>
      <c r="O212" s="57" t="str">
        <f>INDEX('Standard Descriptions'!$E:$E,MATCH(Guidance!E212,'Standard Descriptions'!$C:$C,0))</f>
        <v>This policy specifies the reduction in downtime (time spent not generating power) for plants constructed during the model run. //</v>
      </c>
      <c r="P212" s="60" t="s">
        <v>1232</v>
      </c>
      <c r="Q212" s="60" t="s">
        <v>49</v>
      </c>
      <c r="R212" s="60" t="str">
        <f t="shared" si="27"/>
        <v xml:space="preserve"> </v>
      </c>
      <c r="S212" s="60"/>
      <c r="T212" s="45" t="str">
        <f t="shared" si="29"/>
        <v/>
      </c>
    </row>
    <row r="213" spans="1:21" s="61" customFormat="1" x14ac:dyDescent="0.25">
      <c r="A213" s="45" t="s">
        <v>1233</v>
      </c>
      <c r="B213" s="46"/>
      <c r="C213" s="165" t="s">
        <v>7</v>
      </c>
      <c r="D213" s="165" t="s">
        <v>281</v>
      </c>
      <c r="E213" s="165" t="s">
        <v>282</v>
      </c>
      <c r="F213" s="162" t="s">
        <v>460</v>
      </c>
      <c r="G213" s="162" t="s">
        <v>284</v>
      </c>
      <c r="H213" s="162"/>
      <c r="I213" s="162"/>
      <c r="J213" s="164"/>
      <c r="K213" s="117" t="s">
        <v>50</v>
      </c>
      <c r="L213" s="116"/>
      <c r="M213" s="46"/>
      <c r="N213" s="57" t="s">
        <v>1231</v>
      </c>
      <c r="O213" s="57" t="str">
        <f>INDEX('Standard Descriptions'!$E:$E,MATCH(Guidance!E213,'Standard Descriptions'!$C:$C,0))</f>
        <v>This policy specifies the reduction in downtime (time spent not generating power) for plants constructed during the model run. //</v>
      </c>
      <c r="P213" s="60" t="s">
        <v>1232</v>
      </c>
      <c r="Q213" s="60" t="s">
        <v>49</v>
      </c>
      <c r="R213" s="60" t="str">
        <f t="shared" si="27"/>
        <v xml:space="preserve"> </v>
      </c>
      <c r="S213" s="60"/>
      <c r="T213" s="45" t="str">
        <f t="shared" si="29"/>
        <v/>
      </c>
    </row>
    <row r="214" spans="1:21" s="61" customFormat="1" x14ac:dyDescent="0.25">
      <c r="A214" s="45" t="s">
        <v>1233</v>
      </c>
      <c r="B214" s="46"/>
      <c r="C214" s="165" t="s">
        <v>7</v>
      </c>
      <c r="D214" s="165" t="s">
        <v>281</v>
      </c>
      <c r="E214" s="165" t="s">
        <v>282</v>
      </c>
      <c r="F214" s="162" t="s">
        <v>460</v>
      </c>
      <c r="G214" s="162" t="s">
        <v>285</v>
      </c>
      <c r="H214" s="162" t="s">
        <v>349</v>
      </c>
      <c r="I214" s="162" t="s">
        <v>461</v>
      </c>
      <c r="J214" s="164">
        <v>182</v>
      </c>
      <c r="K214" s="117" t="s">
        <v>49</v>
      </c>
      <c r="L214" s="116" t="s">
        <v>1327</v>
      </c>
      <c r="M214" s="46"/>
      <c r="N214" s="57" t="s">
        <v>1231</v>
      </c>
      <c r="O214" s="57" t="str">
        <f>INDEX('Standard Descriptions'!$E:$E,MATCH(Guidance!E214,'Standard Descriptions'!$C:$C,0))</f>
        <v>This policy specifies the reduction in downtime (time spent not generating power) for plants constructed during the model run. //</v>
      </c>
      <c r="P214" s="60" t="s">
        <v>1232</v>
      </c>
      <c r="Q214" s="60" t="s">
        <v>49</v>
      </c>
      <c r="R214" s="60" t="str">
        <f t="shared" si="27"/>
        <v>New Offshore Wind</v>
      </c>
      <c r="S214" s="60" t="str">
        <f t="shared" ref="S214:S230" si="30">IF(R214="","","//**"&amp;R214&amp;": **")</f>
        <v>//**New Offshore Wind: **</v>
      </c>
      <c r="T214" s="45" t="str">
        <f t="shared" si="29"/>
        <v>//**New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row>
    <row r="215" spans="1:21" s="65" customFormat="1" x14ac:dyDescent="0.25">
      <c r="A215" s="65" t="s">
        <v>1230</v>
      </c>
      <c r="B215" s="47"/>
      <c r="C215" s="65" t="s">
        <v>7</v>
      </c>
      <c r="D215" s="65" t="s">
        <v>645</v>
      </c>
      <c r="E215" s="65" t="str">
        <f>E216</f>
        <v>Percent Reduction in Soft Costs of Capacity Construction</v>
      </c>
      <c r="M215" s="47"/>
      <c r="N215" s="69" t="s">
        <v>1231</v>
      </c>
      <c r="O215" s="69" t="str">
        <f>INDEX('Standard Descriptions'!$E:$E,MATCH(Guidance!E215,'Standard Descriptions'!$C:$C,0))</f>
        <v xml:space="preserve"> This policy specifies a reduction in soft costs (costs for things other than capital equipment) for new plants of the selected type(s), such as the costs of permitting, financing, project management, assembly, etc // </v>
      </c>
      <c r="P215" s="65" t="s">
        <v>1232</v>
      </c>
      <c r="Q215" s="65" t="s">
        <v>49</v>
      </c>
      <c r="S215" s="65" t="str">
        <f t="shared" si="30"/>
        <v/>
      </c>
      <c r="T215" s="65" t="str">
        <f t="shared" si="29"/>
        <v/>
      </c>
      <c r="U215" s="52" t="str">
        <f>N215&amp;O215&amp;P215&amp;T216&amp;T217&amp;T218</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row>
    <row r="216" spans="1:21" x14ac:dyDescent="0.25">
      <c r="A216" s="45" t="s">
        <v>1233</v>
      </c>
      <c r="C216" s="161" t="s">
        <v>7</v>
      </c>
      <c r="D216" s="164" t="s">
        <v>645</v>
      </c>
      <c r="E216" s="164" t="s">
        <v>646</v>
      </c>
      <c r="F216" s="162" t="s">
        <v>452</v>
      </c>
      <c r="G216" s="162"/>
      <c r="H216" s="162" t="s">
        <v>458</v>
      </c>
      <c r="I216" s="162"/>
      <c r="J216" s="164">
        <v>194</v>
      </c>
      <c r="K216" s="162" t="s">
        <v>49</v>
      </c>
      <c r="L216" s="166" t="s">
        <v>1328</v>
      </c>
      <c r="N216" s="57" t="s">
        <v>1231</v>
      </c>
      <c r="O216" s="57" t="str">
        <f>INDEX('Standard Descriptions'!$E:$E,MATCH(Guidance!E216,'Standard Descriptions'!$C:$C,0))</f>
        <v xml:space="preserve"> This policy specifies a reduction in soft costs (costs for things other than capital equipment) for new plants of the selected type(s), such as the costs of permitting, financing, project management, assembly, etc // </v>
      </c>
      <c r="P216" s="60" t="s">
        <v>1232</v>
      </c>
      <c r="Q216" s="60" t="s">
        <v>49</v>
      </c>
      <c r="R216" s="60" t="str">
        <f>H216&amp;" "&amp;I216</f>
        <v xml:space="preserve">Onshore Wind </v>
      </c>
      <c r="S216" s="60" t="str">
        <f t="shared" si="30"/>
        <v>//**Onshore Wind : **</v>
      </c>
      <c r="T216" s="45" t="str">
        <f t="shared" si="29"/>
        <v>//**Onshore Wind : ** Costs of permitting and financing can be reduced by streamlining permitting processes, but some soft costs (such as labor) may be difficult to reduce via policy. A value of 50% would be an aggressive soft cost reduction.</v>
      </c>
    </row>
    <row r="217" spans="1:21" x14ac:dyDescent="0.25">
      <c r="A217" s="45" t="s">
        <v>1233</v>
      </c>
      <c r="C217" s="165" t="s">
        <v>7</v>
      </c>
      <c r="D217" s="165" t="s">
        <v>645</v>
      </c>
      <c r="E217" s="165" t="s">
        <v>646</v>
      </c>
      <c r="F217" s="162" t="s">
        <v>88</v>
      </c>
      <c r="G217" s="162"/>
      <c r="H217" s="162" t="s">
        <v>102</v>
      </c>
      <c r="I217" s="162"/>
      <c r="J217" s="164">
        <v>195</v>
      </c>
      <c r="K217" s="162" t="s">
        <v>49</v>
      </c>
      <c r="L217" s="166" t="s">
        <v>1328</v>
      </c>
      <c r="N217" s="57" t="s">
        <v>1231</v>
      </c>
      <c r="O217" s="57" t="str">
        <f>INDEX('Standard Descriptions'!$E:$E,MATCH(Guidance!E217,'Standard Descriptions'!$C:$C,0))</f>
        <v xml:space="preserve"> This policy specifies a reduction in soft costs (costs for things other than capital equipment) for new plants of the selected type(s), such as the costs of permitting, financing, project management, assembly, etc // </v>
      </c>
      <c r="P217" s="60" t="s">
        <v>1232</v>
      </c>
      <c r="Q217" s="60" t="s">
        <v>49</v>
      </c>
      <c r="R217" s="60" t="str">
        <f>H217&amp;" "&amp;I217</f>
        <v xml:space="preserve">Solar PV </v>
      </c>
      <c r="S217" s="60" t="str">
        <f t="shared" si="30"/>
        <v>//**Solar PV : **</v>
      </c>
      <c r="T217" s="45" t="str">
        <f t="shared" si="29"/>
        <v>//**Solar PV : ** Costs of permitting and financing can be reduced by streamlining permitting processes, but some soft costs (such as labor) may be difficult to reduce via policy. A value of 50% would be an aggressive soft cost reduction.</v>
      </c>
    </row>
    <row r="218" spans="1:21" x14ac:dyDescent="0.25">
      <c r="A218" s="45" t="s">
        <v>1233</v>
      </c>
      <c r="C218" s="165" t="s">
        <v>7</v>
      </c>
      <c r="D218" s="165" t="s">
        <v>645</v>
      </c>
      <c r="E218" s="165" t="s">
        <v>646</v>
      </c>
      <c r="F218" s="162" t="s">
        <v>460</v>
      </c>
      <c r="G218" s="162"/>
      <c r="H218" s="162" t="s">
        <v>461</v>
      </c>
      <c r="I218" s="162"/>
      <c r="J218" s="164">
        <v>196</v>
      </c>
      <c r="K218" s="162" t="s">
        <v>49</v>
      </c>
      <c r="L218" s="166" t="s">
        <v>1328</v>
      </c>
      <c r="N218" s="57" t="s">
        <v>1231</v>
      </c>
      <c r="O218" s="57" t="str">
        <f>INDEX('Standard Descriptions'!$E:$E,MATCH(Guidance!E218,'Standard Descriptions'!$C:$C,0))</f>
        <v xml:space="preserve"> This policy specifies a reduction in soft costs (costs for things other than capital equipment) for new plants of the selected type(s), such as the costs of permitting, financing, project management, assembly, etc // </v>
      </c>
      <c r="P218" s="60" t="s">
        <v>1232</v>
      </c>
      <c r="Q218" s="60" t="s">
        <v>49</v>
      </c>
      <c r="R218" s="60" t="str">
        <f>H218&amp;" "&amp;I218</f>
        <v xml:space="preserve">Offshore Wind </v>
      </c>
      <c r="S218" s="60" t="str">
        <f t="shared" si="30"/>
        <v>//**Offshore Wind : **</v>
      </c>
      <c r="T218" s="45" t="str">
        <f t="shared" si="29"/>
        <v>//**Offshore Wind : ** Costs of permitting and financing can be reduced by streamlining permitting processes, but some soft costs (such as labor) may be difficult to reduce via policy. A value of 50% would be an aggressive soft cost reduction.</v>
      </c>
    </row>
    <row r="219" spans="1:21" x14ac:dyDescent="0.25">
      <c r="A219" s="65" t="s">
        <v>1230</v>
      </c>
      <c r="B219" s="47"/>
      <c r="C219" s="155" t="s">
        <v>7</v>
      </c>
      <c r="D219" s="155" t="s">
        <v>278</v>
      </c>
      <c r="E219" s="155" t="s">
        <v>310</v>
      </c>
      <c r="F219" s="156"/>
      <c r="G219" s="156"/>
      <c r="H219" s="156"/>
      <c r="I219" s="156"/>
      <c r="J219" s="157">
        <v>145</v>
      </c>
      <c r="K219" s="156" t="s">
        <v>49</v>
      </c>
      <c r="L219" s="146" t="s">
        <v>1329</v>
      </c>
      <c r="M219" s="47"/>
      <c r="N219" s="69" t="s">
        <v>1231</v>
      </c>
      <c r="O219" s="69" t="str">
        <f>INDEX('Standard Descriptions'!$E:$E,MATCH(Guidance!E219,'Standard Descriptions'!$C:$C,0))</f>
        <v xml:space="preserve"> This policy specifies the reduction in transmission and distribution losses that will be achieved. // </v>
      </c>
      <c r="P219" s="65" t="s">
        <v>1232</v>
      </c>
      <c r="Q219" s="65" t="s">
        <v>1349</v>
      </c>
      <c r="R219" s="65" t="str">
        <f>H219&amp;" "&amp;I219</f>
        <v xml:space="preserve"> </v>
      </c>
      <c r="S219" s="65"/>
      <c r="T219" s="65" t="str">
        <f t="shared" si="29"/>
        <v xml:space="preserve"> In the BAU Scenario, California's transmission and distribution losses amount to 7% of utility-scale generation. Germany, Japan, Finland, and the Netherlands have T&amp;D losses of around 4%. </v>
      </c>
      <c r="U219" s="52" t="str">
        <f>N219&amp;O219&amp;P219&amp;T219</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row>
    <row r="220" spans="1:21" s="62" customFormat="1" x14ac:dyDescent="0.25">
      <c r="A220" s="62" t="s">
        <v>1230</v>
      </c>
      <c r="B220" s="46"/>
      <c r="C220" s="62" t="s">
        <v>7</v>
      </c>
      <c r="D220" s="62" t="s">
        <v>17</v>
      </c>
      <c r="E220" s="62" t="str">
        <f>E221</f>
        <v>Subsidy for Elec Production by Fuel</v>
      </c>
      <c r="M220" s="46"/>
      <c r="N220" s="64" t="s">
        <v>1231</v>
      </c>
      <c r="O220" s="64" t="str">
        <f>INDEX('Standard Descriptions'!$E:$E,MATCH(Guidance!E220,'Standard Descriptions'!$C:$C,0))</f>
        <v xml:space="preserve"> This policy is a subsidy paid by the government to suppliers of electricity per unit of electricity generated from the selected type(s). //</v>
      </c>
      <c r="P220" s="62" t="s">
        <v>1232</v>
      </c>
      <c r="Q220" s="62" t="s">
        <v>49</v>
      </c>
      <c r="S220" s="62" t="str">
        <f t="shared" si="30"/>
        <v/>
      </c>
      <c r="T220" s="62" t="str">
        <f t="shared" si="29"/>
        <v/>
      </c>
      <c r="U220" s="52" t="str">
        <f>N220&amp;O220&amp;P220&amp;T221&amp;T222&amp;T223&amp;T224&amp;T225&amp;T226&amp;T227&amp;T228&amp;T229&amp;T230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1" spans="1:21" x14ac:dyDescent="0.25">
      <c r="A221" s="45" t="s">
        <v>1233</v>
      </c>
      <c r="C221" s="147" t="s">
        <v>7</v>
      </c>
      <c r="D221" s="147" t="s">
        <v>17</v>
      </c>
      <c r="E221" s="147" t="s">
        <v>145</v>
      </c>
      <c r="F221" s="136" t="s">
        <v>451</v>
      </c>
      <c r="G221" s="136"/>
      <c r="H221" s="139" t="s">
        <v>450</v>
      </c>
      <c r="I221" s="136"/>
      <c r="J221" s="137" t="s">
        <v>203</v>
      </c>
      <c r="K221" s="139" t="s">
        <v>50</v>
      </c>
      <c r="L221" s="140"/>
      <c r="N221" s="57" t="s">
        <v>1231</v>
      </c>
      <c r="O221" s="57" t="str">
        <f>INDEX('Standard Descriptions'!$E:$E,MATCH(Guidance!E221,'Standard Descriptions'!$C:$C,0))</f>
        <v xml:space="preserve"> This policy is a subsidy paid by the government to suppliers of electricity per unit of electricity generated from the selected type(s). //</v>
      </c>
      <c r="P221" s="60" t="s">
        <v>1232</v>
      </c>
      <c r="Q221" s="60" t="s">
        <v>49</v>
      </c>
      <c r="R221" s="60" t="str">
        <f t="shared" ref="R221:R230" si="31">H221&amp;" "&amp;I221</f>
        <v xml:space="preserve">Hard Coal </v>
      </c>
      <c r="S221" s="60" t="str">
        <f t="shared" si="30"/>
        <v>//**Hard Coal : **</v>
      </c>
      <c r="T221" s="45" t="str">
        <f t="shared" si="29"/>
        <v/>
      </c>
    </row>
    <row r="222" spans="1:21" x14ac:dyDescent="0.25">
      <c r="A222" s="45" t="s">
        <v>1233</v>
      </c>
      <c r="C222" s="138" t="s">
        <v>7</v>
      </c>
      <c r="D222" s="138" t="s">
        <v>17</v>
      </c>
      <c r="E222" s="138" t="s">
        <v>145</v>
      </c>
      <c r="F222" s="139" t="s">
        <v>85</v>
      </c>
      <c r="G222" s="167"/>
      <c r="H222" s="139" t="s">
        <v>99</v>
      </c>
      <c r="I222" s="167"/>
      <c r="J222" s="137" t="s">
        <v>203</v>
      </c>
      <c r="K222" s="139" t="s">
        <v>50</v>
      </c>
      <c r="L222" s="140"/>
      <c r="N222" s="57" t="s">
        <v>1231</v>
      </c>
      <c r="O222" s="57" t="str">
        <f>INDEX('Standard Descriptions'!$E:$E,MATCH(Guidance!E222,'Standard Descriptions'!$C:$C,0))</f>
        <v xml:space="preserve"> This policy is a subsidy paid by the government to suppliers of electricity per unit of electricity generated from the selected type(s). //</v>
      </c>
      <c r="P222" s="60" t="s">
        <v>1232</v>
      </c>
      <c r="Q222" s="60" t="s">
        <v>49</v>
      </c>
      <c r="R222" s="60" t="str">
        <f t="shared" si="31"/>
        <v xml:space="preserve">Natural Gas </v>
      </c>
      <c r="S222" s="60" t="str">
        <f t="shared" si="30"/>
        <v>//**Natural Gas : **</v>
      </c>
      <c r="T222" s="45" t="str">
        <f t="shared" si="29"/>
        <v/>
      </c>
    </row>
    <row r="223" spans="1:21" x14ac:dyDescent="0.25">
      <c r="A223" s="45" t="s">
        <v>1233</v>
      </c>
      <c r="C223" s="138" t="s">
        <v>7</v>
      </c>
      <c r="D223" s="138" t="s">
        <v>17</v>
      </c>
      <c r="E223" s="138" t="s">
        <v>145</v>
      </c>
      <c r="F223" s="139" t="s">
        <v>86</v>
      </c>
      <c r="G223" s="167"/>
      <c r="H223" s="139" t="s">
        <v>100</v>
      </c>
      <c r="I223" s="167"/>
      <c r="J223" s="141">
        <v>37</v>
      </c>
      <c r="K223" s="139" t="s">
        <v>50</v>
      </c>
      <c r="L223" s="136" t="s">
        <v>1331</v>
      </c>
      <c r="N223" s="57" t="s">
        <v>1231</v>
      </c>
      <c r="O223" s="57" t="str">
        <f>INDEX('Standard Descriptions'!$E:$E,MATCH(Guidance!E223,'Standard Descriptions'!$C:$C,0))</f>
        <v xml:space="preserve"> This policy is a subsidy paid by the government to suppliers of electricity per unit of electricity generated from the selected type(s). //</v>
      </c>
      <c r="P223" s="60" t="s">
        <v>1232</v>
      </c>
      <c r="Q223" s="60" t="s">
        <v>49</v>
      </c>
      <c r="R223" s="60" t="str">
        <f t="shared" si="31"/>
        <v xml:space="preserve">Nuclear </v>
      </c>
      <c r="S223" s="60" t="str">
        <f t="shared" si="30"/>
        <v>//**Nuclear : **</v>
      </c>
      <c r="T223" s="45" t="str">
        <f t="shared" si="29"/>
        <v/>
      </c>
    </row>
    <row r="224" spans="1:21" x14ac:dyDescent="0.25">
      <c r="A224" s="45" t="s">
        <v>1233</v>
      </c>
      <c r="C224" s="138" t="s">
        <v>7</v>
      </c>
      <c r="D224" s="138" t="s">
        <v>17</v>
      </c>
      <c r="E224" s="138" t="s">
        <v>145</v>
      </c>
      <c r="F224" s="139" t="s">
        <v>87</v>
      </c>
      <c r="G224" s="167"/>
      <c r="H224" s="139" t="s">
        <v>101</v>
      </c>
      <c r="I224" s="167"/>
      <c r="J224" s="141"/>
      <c r="K224" s="139" t="s">
        <v>50</v>
      </c>
      <c r="L224" s="136"/>
      <c r="N224" s="57" t="s">
        <v>1231</v>
      </c>
      <c r="O224" s="57" t="str">
        <f>INDEX('Standard Descriptions'!$E:$E,MATCH(Guidance!E224,'Standard Descriptions'!$C:$C,0))</f>
        <v xml:space="preserve"> This policy is a subsidy paid by the government to suppliers of electricity per unit of electricity generated from the selected type(s). //</v>
      </c>
      <c r="P224" s="60" t="s">
        <v>1232</v>
      </c>
      <c r="Q224" s="60" t="s">
        <v>49</v>
      </c>
      <c r="R224" s="60" t="str">
        <f t="shared" si="31"/>
        <v xml:space="preserve">Hydro </v>
      </c>
      <c r="S224" s="60" t="str">
        <f t="shared" si="30"/>
        <v>//**Hydro : **</v>
      </c>
      <c r="T224" s="45" t="str">
        <f t="shared" si="29"/>
        <v/>
      </c>
    </row>
    <row r="225" spans="1:21" x14ac:dyDescent="0.25">
      <c r="A225" s="45" t="s">
        <v>1233</v>
      </c>
      <c r="C225" s="138" t="s">
        <v>7</v>
      </c>
      <c r="D225" s="138" t="s">
        <v>17</v>
      </c>
      <c r="E225" s="138" t="s">
        <v>145</v>
      </c>
      <c r="F225" s="139" t="s">
        <v>452</v>
      </c>
      <c r="G225" s="167"/>
      <c r="H225" s="139" t="s">
        <v>458</v>
      </c>
      <c r="I225" s="167"/>
      <c r="J225" s="141">
        <v>39</v>
      </c>
      <c r="K225" s="139" t="s">
        <v>49</v>
      </c>
      <c r="L225" s="136" t="s">
        <v>1332</v>
      </c>
      <c r="N225" s="57" t="s">
        <v>1231</v>
      </c>
      <c r="O225" s="57" t="str">
        <f>INDEX('Standard Descriptions'!$E:$E,MATCH(Guidance!E225,'Standard Descriptions'!$C:$C,0))</f>
        <v xml:space="preserve"> This policy is a subsidy paid by the government to suppliers of electricity per unit of electricity generated from the selected type(s). //</v>
      </c>
      <c r="P225" s="60" t="s">
        <v>1232</v>
      </c>
      <c r="Q225" s="60" t="s">
        <v>49</v>
      </c>
      <c r="R225" s="60" t="str">
        <f t="shared" si="31"/>
        <v xml:space="preserve">Onshore Wind </v>
      </c>
      <c r="S225" s="60" t="str">
        <f t="shared" si="30"/>
        <v>//**Onshore Wind : **</v>
      </c>
      <c r="T225" s="45" t="str">
        <f t="shared" si="29"/>
        <v>//**Onshore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6" spans="1:21" x14ac:dyDescent="0.25">
      <c r="A226" s="45" t="s">
        <v>1233</v>
      </c>
      <c r="C226" s="138" t="s">
        <v>7</v>
      </c>
      <c r="D226" s="138" t="s">
        <v>17</v>
      </c>
      <c r="E226" s="138" t="s">
        <v>145</v>
      </c>
      <c r="F226" s="139" t="s">
        <v>88</v>
      </c>
      <c r="G226" s="167"/>
      <c r="H226" s="139" t="s">
        <v>102</v>
      </c>
      <c r="I226" s="167"/>
      <c r="J226" s="141">
        <v>40</v>
      </c>
      <c r="K226" s="139" t="s">
        <v>49</v>
      </c>
      <c r="L226" s="136" t="s">
        <v>1332</v>
      </c>
      <c r="N226" s="57" t="s">
        <v>1231</v>
      </c>
      <c r="O226" s="57" t="str">
        <f>INDEX('Standard Descriptions'!$E:$E,MATCH(Guidance!E226,'Standard Descriptions'!$C:$C,0))</f>
        <v xml:space="preserve"> This policy is a subsidy paid by the government to suppliers of electricity per unit of electricity generated from the selected type(s). //</v>
      </c>
      <c r="P226" s="60" t="s">
        <v>1232</v>
      </c>
      <c r="Q226" s="60" t="s">
        <v>49</v>
      </c>
      <c r="R226" s="60" t="str">
        <f t="shared" si="31"/>
        <v xml:space="preserve">Solar PV </v>
      </c>
      <c r="S226" s="60" t="str">
        <f t="shared" si="30"/>
        <v>//**Solar PV : **</v>
      </c>
      <c r="T226" s="45" t="str">
        <f t="shared" si="29"/>
        <v>//**Solar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7" spans="1:21" x14ac:dyDescent="0.25">
      <c r="A227" s="45" t="s">
        <v>1233</v>
      </c>
      <c r="C227" s="138" t="s">
        <v>7</v>
      </c>
      <c r="D227" s="138" t="s">
        <v>17</v>
      </c>
      <c r="E227" s="138" t="s">
        <v>145</v>
      </c>
      <c r="F227" s="139" t="s">
        <v>89</v>
      </c>
      <c r="G227" s="167"/>
      <c r="H227" s="139" t="s">
        <v>103</v>
      </c>
      <c r="I227" s="167"/>
      <c r="J227" s="141">
        <v>41</v>
      </c>
      <c r="K227" s="139" t="s">
        <v>49</v>
      </c>
      <c r="L227" s="136" t="s">
        <v>1332</v>
      </c>
      <c r="N227" s="57" t="s">
        <v>1231</v>
      </c>
      <c r="O227" s="57" t="str">
        <f>INDEX('Standard Descriptions'!$E:$E,MATCH(Guidance!E227,'Standard Descriptions'!$C:$C,0))</f>
        <v xml:space="preserve"> This policy is a subsidy paid by the government to suppliers of electricity per unit of electricity generated from the selected type(s). //</v>
      </c>
      <c r="P227" s="60" t="s">
        <v>1232</v>
      </c>
      <c r="Q227" s="60" t="s">
        <v>49</v>
      </c>
      <c r="R227" s="60" t="str">
        <f t="shared" si="31"/>
        <v xml:space="preserve">Solar Thermal </v>
      </c>
      <c r="S227" s="60" t="str">
        <f t="shared" si="30"/>
        <v>//**Solar Thermal : **</v>
      </c>
      <c r="T227" s="45" t="str">
        <f t="shared" si="29"/>
        <v>//**Solar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8" spans="1:21" x14ac:dyDescent="0.25">
      <c r="A228" s="45" t="s">
        <v>1233</v>
      </c>
      <c r="C228" s="138" t="s">
        <v>7</v>
      </c>
      <c r="D228" s="138" t="s">
        <v>17</v>
      </c>
      <c r="E228" s="138" t="s">
        <v>145</v>
      </c>
      <c r="F228" s="139" t="s">
        <v>90</v>
      </c>
      <c r="G228" s="167"/>
      <c r="H228" s="139" t="s">
        <v>104</v>
      </c>
      <c r="I228" s="167"/>
      <c r="J228" s="141">
        <v>42</v>
      </c>
      <c r="K228" s="139" t="s">
        <v>49</v>
      </c>
      <c r="L228" s="136" t="s">
        <v>1332</v>
      </c>
      <c r="N228" s="57" t="s">
        <v>1231</v>
      </c>
      <c r="O228" s="57" t="str">
        <f>INDEX('Standard Descriptions'!$E:$E,MATCH(Guidance!E228,'Standard Descriptions'!$C:$C,0))</f>
        <v xml:space="preserve"> This policy is a subsidy paid by the government to suppliers of electricity per unit of electricity generated from the selected type(s). //</v>
      </c>
      <c r="P228" s="60" t="s">
        <v>1232</v>
      </c>
      <c r="Q228" s="60" t="s">
        <v>49</v>
      </c>
      <c r="R228" s="60" t="str">
        <f t="shared" si="31"/>
        <v xml:space="preserve">Biomass </v>
      </c>
      <c r="S228" s="60" t="str">
        <f t="shared" si="30"/>
        <v>//**Biomass : **</v>
      </c>
      <c r="T228" s="45" t="str">
        <f t="shared" si="29"/>
        <v>//**Biomass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row>
    <row r="229" spans="1:21" x14ac:dyDescent="0.25">
      <c r="A229" s="45" t="s">
        <v>1233</v>
      </c>
      <c r="C229" s="138" t="s">
        <v>7</v>
      </c>
      <c r="D229" s="138" t="s">
        <v>17</v>
      </c>
      <c r="E229" s="138" t="s">
        <v>145</v>
      </c>
      <c r="F229" s="139" t="s">
        <v>448</v>
      </c>
      <c r="G229" s="167"/>
      <c r="H229" s="139" t="s">
        <v>447</v>
      </c>
      <c r="I229" s="167"/>
      <c r="J229" s="141"/>
      <c r="K229" s="139" t="s">
        <v>50</v>
      </c>
      <c r="L229" s="147"/>
      <c r="N229" s="57" t="s">
        <v>1231</v>
      </c>
      <c r="O229" s="57" t="str">
        <f>INDEX('Standard Descriptions'!$E:$E,MATCH(Guidance!E229,'Standard Descriptions'!$C:$C,0))</f>
        <v xml:space="preserve"> This policy is a subsidy paid by the government to suppliers of electricity per unit of electricity generated from the selected type(s). //</v>
      </c>
      <c r="P229" s="60" t="s">
        <v>1232</v>
      </c>
      <c r="Q229" s="60" t="s">
        <v>49</v>
      </c>
      <c r="R229" s="60" t="str">
        <f t="shared" si="31"/>
        <v xml:space="preserve">Lignite </v>
      </c>
      <c r="S229" s="60" t="str">
        <f t="shared" si="30"/>
        <v>//**Lignite : **</v>
      </c>
      <c r="T229" s="45" t="str">
        <f t="shared" si="29"/>
        <v/>
      </c>
    </row>
    <row r="230" spans="1:21" x14ac:dyDescent="0.25">
      <c r="A230" s="45" t="s">
        <v>1233</v>
      </c>
      <c r="C230" s="138" t="s">
        <v>7</v>
      </c>
      <c r="D230" s="138" t="s">
        <v>17</v>
      </c>
      <c r="E230" s="138" t="s">
        <v>145</v>
      </c>
      <c r="F230" s="139" t="s">
        <v>460</v>
      </c>
      <c r="G230" s="167"/>
      <c r="H230" s="139" t="s">
        <v>461</v>
      </c>
      <c r="I230" s="167"/>
      <c r="J230" s="141">
        <v>184</v>
      </c>
      <c r="K230" s="139" t="s">
        <v>50</v>
      </c>
      <c r="L230" s="136" t="s">
        <v>1332</v>
      </c>
      <c r="N230" s="57" t="s">
        <v>1231</v>
      </c>
      <c r="O230" s="57" t="str">
        <f>INDEX('Standard Descriptions'!$E:$E,MATCH(Guidance!E230,'Standard Descriptions'!$C:$C,0))</f>
        <v xml:space="preserve"> This policy is a subsidy paid by the government to suppliers of electricity per unit of electricity generated from the selected type(s). //</v>
      </c>
      <c r="P230" s="60" t="s">
        <v>1232</v>
      </c>
      <c r="Q230" s="60" t="s">
        <v>49</v>
      </c>
      <c r="R230" s="60" t="str">
        <f t="shared" si="31"/>
        <v xml:space="preserve">Offshore Wind </v>
      </c>
      <c r="S230" s="60" t="str">
        <f t="shared" si="30"/>
        <v>//**Offshore Wind : **</v>
      </c>
      <c r="T230" s="45" t="str">
        <f t="shared" si="29"/>
        <v/>
      </c>
    </row>
    <row r="231" spans="1:21" s="65" customFormat="1" x14ac:dyDescent="0.25">
      <c r="A231" s="65" t="s">
        <v>1230</v>
      </c>
      <c r="B231" s="47"/>
      <c r="C231" s="143" t="s">
        <v>8</v>
      </c>
      <c r="D231" s="143" t="s">
        <v>20</v>
      </c>
      <c r="E231" s="143" t="s">
        <v>311</v>
      </c>
      <c r="F231" s="144"/>
      <c r="G231" s="144"/>
      <c r="H231" s="144"/>
      <c r="I231" s="144"/>
      <c r="J231" s="145">
        <v>43</v>
      </c>
      <c r="K231" s="144" t="s">
        <v>49</v>
      </c>
      <c r="L231" s="146" t="s">
        <v>1333</v>
      </c>
      <c r="M231" s="47"/>
      <c r="N231" s="69" t="s">
        <v>1231</v>
      </c>
      <c r="O231" s="69" t="str">
        <f>INDEX('Standard Descriptions'!$E:$E,MATCH(Guidance!E231,'Standard Descriptions'!$C:$C,0))</f>
        <v xml:space="preserve"> This policy reduces CO2 emissions from the cement industry by substituting other inputs, such as fly ash, for a portion of the emission-intensive clinker that is a key input for cement and concrete production. // </v>
      </c>
      <c r="P231" s="65" t="s">
        <v>1232</v>
      </c>
      <c r="Q231" s="65" t="s">
        <v>1349</v>
      </c>
      <c r="R231" s="65" t="str">
        <f t="shared" ref="R231:R233" si="32">H231&amp;" "&amp;I231</f>
        <v xml:space="preserve"> </v>
      </c>
      <c r="T231" s="65" t="str">
        <f t="shared" ref="T231:T243" si="33">IF(K231="Yes",S231&amp;L231,"")</f>
        <v xml:space="preserve">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U231" s="52" t="str">
        <f>N231&amp;O231&amp;P231&amp;T231</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row>
    <row r="232" spans="1:21" s="65" customFormat="1" x14ac:dyDescent="0.25">
      <c r="A232" s="65" t="s">
        <v>1230</v>
      </c>
      <c r="B232" s="47"/>
      <c r="C232" s="143" t="s">
        <v>8</v>
      </c>
      <c r="D232" s="143" t="s">
        <v>23</v>
      </c>
      <c r="E232" s="143" t="s">
        <v>312</v>
      </c>
      <c r="F232" s="144"/>
      <c r="G232" s="144"/>
      <c r="H232" s="144"/>
      <c r="I232" s="144"/>
      <c r="J232" s="145">
        <v>44</v>
      </c>
      <c r="K232" s="144" t="s">
        <v>50</v>
      </c>
      <c r="L232" s="146" t="s">
        <v>1334</v>
      </c>
      <c r="M232" s="47"/>
      <c r="N232" s="69" t="s">
        <v>1231</v>
      </c>
      <c r="O232" s="69" t="str">
        <f>INDEX('Standard Descriptions'!$E:$E,MATCH(Guidance!E232,'Standard Descriptions'!$C:$C,0))</f>
        <v xml:space="preserve"> This policy reduces fuel consumption in the industry sector by increasing the recovery of waste heat (to perform useful work). The identified measures are within the Petroleum Refining component of the Natural Gas and Petroleum System subsector. // </v>
      </c>
      <c r="P232" s="65" t="s">
        <v>1232</v>
      </c>
      <c r="Q232" s="65" t="s">
        <v>1349</v>
      </c>
      <c r="R232" s="65" t="str">
        <f t="shared" si="32"/>
        <v xml:space="preserve"> </v>
      </c>
      <c r="T232" s="65" t="str">
        <f t="shared" si="33"/>
        <v/>
      </c>
      <c r="U232" s="52" t="str">
        <f>N232&amp;O232&amp;P232&amp;T232</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row>
    <row r="233" spans="1:21" s="65" customFormat="1" x14ac:dyDescent="0.25">
      <c r="A233" s="65" t="s">
        <v>1230</v>
      </c>
      <c r="B233" s="47"/>
      <c r="C233" s="143" t="s">
        <v>8</v>
      </c>
      <c r="D233" s="143" t="s">
        <v>22</v>
      </c>
      <c r="E233" s="143" t="s">
        <v>67</v>
      </c>
      <c r="F233" s="144"/>
      <c r="G233" s="144"/>
      <c r="H233" s="144"/>
      <c r="I233" s="144"/>
      <c r="J233" s="145">
        <v>45</v>
      </c>
      <c r="K233" s="144" t="s">
        <v>50</v>
      </c>
      <c r="L233" s="146" t="s">
        <v>1235</v>
      </c>
      <c r="M233" s="47"/>
      <c r="N233" s="69" t="s">
        <v>1231</v>
      </c>
      <c r="O233" s="69" t="str">
        <f>INDEX('Standard Descriptions'!$E:$E,MATCH(Guidance!E233,'Standard Descriptions'!$C:$C,0))</f>
        <v xml:space="preserve">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v>
      </c>
      <c r="P233" s="65" t="s">
        <v>1232</v>
      </c>
      <c r="Q233" s="65" t="s">
        <v>1349</v>
      </c>
      <c r="R233" s="65" t="str">
        <f t="shared" si="32"/>
        <v xml:space="preserve"> </v>
      </c>
      <c r="T233" s="65" t="str">
        <f t="shared" si="33"/>
        <v/>
      </c>
      <c r="U233" s="52" t="str">
        <f>N233&amp;O233&amp;P233&amp;T233</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row>
    <row r="234" spans="1:21" s="65" customFormat="1" ht="150" x14ac:dyDescent="0.25">
      <c r="A234" s="65" t="s">
        <v>1230</v>
      </c>
      <c r="B234" s="47"/>
      <c r="C234" s="65" t="s">
        <v>8</v>
      </c>
      <c r="D234" s="65" t="str">
        <f>D235</f>
        <v>Industry Energy Efficiency Standards</v>
      </c>
      <c r="E234" s="65" t="str">
        <f>E235</f>
        <v>Percentage Improvement in Eqpt Efficiency Standards above BAU</v>
      </c>
      <c r="M234" s="47"/>
      <c r="N234" s="69" t="s">
        <v>1231</v>
      </c>
      <c r="O234" s="69" t="str">
        <f>INDEX('Standard Descriptions'!$E:$E,MATCH(Guidance!E234,'Standard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4" s="65" t="s">
        <v>1232</v>
      </c>
      <c r="Q234" s="65" t="s">
        <v>49</v>
      </c>
      <c r="T234" s="65" t="str">
        <f t="shared" si="33"/>
        <v/>
      </c>
      <c r="U234" s="68" t="str">
        <f>N234&amp;O234&amp;P234&amp;T235
&amp;T236
&amp;T237
&amp;T238
&amp;T239
&amp;T240
&amp;T241
&amp;T242</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row>
    <row r="235" spans="1:21" s="49" customFormat="1" x14ac:dyDescent="0.25">
      <c r="A235" s="45" t="s">
        <v>1233</v>
      </c>
      <c r="B235" s="46"/>
      <c r="C235" s="147" t="s">
        <v>8</v>
      </c>
      <c r="D235" s="147" t="s">
        <v>114</v>
      </c>
      <c r="E235" s="147" t="s">
        <v>313</v>
      </c>
      <c r="F235" s="136" t="s">
        <v>148</v>
      </c>
      <c r="G235" s="136"/>
      <c r="H235" s="147" t="s">
        <v>156</v>
      </c>
      <c r="I235" s="136"/>
      <c r="J235" s="141">
        <v>46</v>
      </c>
      <c r="K235" s="136" t="s">
        <v>49</v>
      </c>
      <c r="L235" s="136" t="s">
        <v>1335</v>
      </c>
      <c r="M235" s="46"/>
      <c r="N235" s="57" t="s">
        <v>1231</v>
      </c>
      <c r="O235" s="57" t="str">
        <f>INDEX('Standard Descriptions'!$E:$E,MATCH(Guidance!E235,'Standard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5" s="60" t="s">
        <v>1232</v>
      </c>
      <c r="Q235" s="60" t="s">
        <v>49</v>
      </c>
      <c r="R235" s="60" t="str">
        <f t="shared" ref="R235:R249" si="34">H235&amp;" "&amp;I235</f>
        <v xml:space="preserve">Cement </v>
      </c>
      <c r="S235" s="60" t="str">
        <f t="shared" ref="S235:S242" si="35">IF(R235="","","//**"&amp;R235&amp;": **")</f>
        <v>//**Cement : **</v>
      </c>
      <c r="T235" s="45" t="str">
        <f t="shared" si="33"/>
        <v xml:space="preserve">//**Cement : ** The strongest energy efficiency policy considered in analysis supporting California's 2017 Scoping Plan achieves 30% fuel savings compared to BAU energy use in 2030. </v>
      </c>
      <c r="U235" s="61"/>
    </row>
    <row r="236" spans="1:21" s="49" customFormat="1" x14ac:dyDescent="0.25">
      <c r="A236" s="45" t="s">
        <v>1233</v>
      </c>
      <c r="B236" s="46"/>
      <c r="C236" s="138" t="s">
        <v>8</v>
      </c>
      <c r="D236" s="138" t="s">
        <v>114</v>
      </c>
      <c r="E236" s="138" t="s">
        <v>313</v>
      </c>
      <c r="F236" s="136" t="s">
        <v>149</v>
      </c>
      <c r="G236" s="136"/>
      <c r="H236" s="147" t="s">
        <v>157</v>
      </c>
      <c r="I236" s="136"/>
      <c r="J236" s="141">
        <v>47</v>
      </c>
      <c r="K236" s="136" t="s">
        <v>49</v>
      </c>
      <c r="L236" s="167" t="s">
        <v>1335</v>
      </c>
      <c r="M236" s="46"/>
      <c r="N236" s="57" t="s">
        <v>1231</v>
      </c>
      <c r="O236" s="57" t="str">
        <f>INDEX('Standard Descriptions'!$E:$E,MATCH(Guidance!E236,'Standard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6" s="60" t="s">
        <v>1232</v>
      </c>
      <c r="Q236" s="60" t="s">
        <v>49</v>
      </c>
      <c r="R236" s="60" t="str">
        <f t="shared" si="34"/>
        <v xml:space="preserve">Natural Gas and Petroleum </v>
      </c>
      <c r="S236" s="60" t="str">
        <f t="shared" si="35"/>
        <v>//**Natural Gas and Petroleum : **</v>
      </c>
      <c r="T236" s="45" t="str">
        <f t="shared" si="33"/>
        <v xml:space="preserve">//**Natural Gas and Petroleum : ** The strongest energy efficiency policy considered in analysis supporting California's 2017 Scoping Plan achieves 30% fuel savings compared to BAU energy use in 2030. </v>
      </c>
      <c r="U236" s="61"/>
    </row>
    <row r="237" spans="1:21" s="49" customFormat="1" x14ac:dyDescent="0.25">
      <c r="A237" s="45" t="s">
        <v>1233</v>
      </c>
      <c r="B237" s="46"/>
      <c r="C237" s="138" t="s">
        <v>8</v>
      </c>
      <c r="D237" s="138" t="s">
        <v>114</v>
      </c>
      <c r="E237" s="138" t="s">
        <v>313</v>
      </c>
      <c r="F237" s="136" t="s">
        <v>150</v>
      </c>
      <c r="G237" s="136"/>
      <c r="H237" s="147" t="s">
        <v>158</v>
      </c>
      <c r="I237" s="136"/>
      <c r="J237" s="141">
        <v>48</v>
      </c>
      <c r="K237" s="136" t="s">
        <v>49</v>
      </c>
      <c r="L237" s="167" t="s">
        <v>1335</v>
      </c>
      <c r="M237" s="46"/>
      <c r="N237" s="57" t="s">
        <v>1231</v>
      </c>
      <c r="O237" s="57" t="str">
        <f>INDEX('Standard Descriptions'!$E:$E,MATCH(Guidance!E237,'Standard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7" s="60" t="s">
        <v>1232</v>
      </c>
      <c r="Q237" s="60" t="s">
        <v>49</v>
      </c>
      <c r="R237" s="60" t="str">
        <f t="shared" si="34"/>
        <v xml:space="preserve">Iron and Steel </v>
      </c>
      <c r="S237" s="60" t="str">
        <f t="shared" si="35"/>
        <v>//**Iron and Steel : **</v>
      </c>
      <c r="T237" s="45" t="str">
        <f t="shared" si="33"/>
        <v xml:space="preserve">//**Iron and Steel : ** The strongest energy efficiency policy considered in analysis supporting California's 2017 Scoping Plan achieves 30% fuel savings compared to BAU energy use in 2030. </v>
      </c>
      <c r="U237" s="61"/>
    </row>
    <row r="238" spans="1:21" s="49" customFormat="1" x14ac:dyDescent="0.25">
      <c r="A238" s="45" t="s">
        <v>1233</v>
      </c>
      <c r="B238" s="46"/>
      <c r="C238" s="138" t="s">
        <v>8</v>
      </c>
      <c r="D238" s="138" t="s">
        <v>114</v>
      </c>
      <c r="E238" s="138" t="s">
        <v>313</v>
      </c>
      <c r="F238" s="136" t="s">
        <v>151</v>
      </c>
      <c r="G238" s="136"/>
      <c r="H238" s="147" t="s">
        <v>159</v>
      </c>
      <c r="I238" s="136"/>
      <c r="J238" s="141">
        <v>49</v>
      </c>
      <c r="K238" s="136" t="s">
        <v>49</v>
      </c>
      <c r="L238" s="167" t="s">
        <v>1335</v>
      </c>
      <c r="M238" s="46"/>
      <c r="N238" s="57" t="s">
        <v>1231</v>
      </c>
      <c r="O238" s="57" t="str">
        <f>INDEX('Standard Descriptions'!$E:$E,MATCH(Guidance!E238,'Standard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8" s="60" t="s">
        <v>1232</v>
      </c>
      <c r="Q238" s="60" t="s">
        <v>49</v>
      </c>
      <c r="R238" s="60" t="str">
        <f t="shared" si="34"/>
        <v xml:space="preserve">Chemicals </v>
      </c>
      <c r="S238" s="60" t="str">
        <f t="shared" si="35"/>
        <v>//**Chemicals : **</v>
      </c>
      <c r="T238" s="45" t="str">
        <f t="shared" si="33"/>
        <v xml:space="preserve">//**Chemicals : ** The strongest energy efficiency policy considered in analysis supporting California's 2017 Scoping Plan achieves 30% fuel savings compared to BAU energy use in 2030. </v>
      </c>
      <c r="U238" s="61"/>
    </row>
    <row r="239" spans="1:21" s="49" customFormat="1" x14ac:dyDescent="0.25">
      <c r="A239" s="45" t="s">
        <v>1233</v>
      </c>
      <c r="B239" s="46"/>
      <c r="C239" s="138" t="s">
        <v>8</v>
      </c>
      <c r="D239" s="138" t="s">
        <v>114</v>
      </c>
      <c r="E239" s="138" t="s">
        <v>313</v>
      </c>
      <c r="F239" s="136" t="s">
        <v>152</v>
      </c>
      <c r="G239" s="136"/>
      <c r="H239" s="147" t="s">
        <v>160</v>
      </c>
      <c r="I239" s="136"/>
      <c r="J239" s="141">
        <v>50</v>
      </c>
      <c r="K239" s="136" t="s">
        <v>49</v>
      </c>
      <c r="L239" s="167" t="s">
        <v>1335</v>
      </c>
      <c r="M239" s="46"/>
      <c r="N239" s="57" t="s">
        <v>1231</v>
      </c>
      <c r="O239" s="57" t="str">
        <f>INDEX('Standard Descriptions'!$E:$E,MATCH(Guidance!E239,'Standard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39" s="60" t="s">
        <v>1232</v>
      </c>
      <c r="Q239" s="60" t="s">
        <v>49</v>
      </c>
      <c r="R239" s="60" t="str">
        <f t="shared" si="34"/>
        <v xml:space="preserve">Mining </v>
      </c>
      <c r="S239" s="60" t="str">
        <f t="shared" si="35"/>
        <v>//**Mining : **</v>
      </c>
      <c r="T239" s="45" t="str">
        <f t="shared" si="33"/>
        <v xml:space="preserve">//**Mining : ** The strongest energy efficiency policy considered in analysis supporting California's 2017 Scoping Plan achieves 30% fuel savings compared to BAU energy use in 2030. </v>
      </c>
      <c r="U239" s="61"/>
    </row>
    <row r="240" spans="1:21" s="49" customFormat="1" x14ac:dyDescent="0.25">
      <c r="A240" s="45" t="s">
        <v>1233</v>
      </c>
      <c r="B240" s="46"/>
      <c r="C240" s="138" t="s">
        <v>8</v>
      </c>
      <c r="D240" s="138" t="s">
        <v>114</v>
      </c>
      <c r="E240" s="138" t="s">
        <v>313</v>
      </c>
      <c r="F240" s="136" t="s">
        <v>153</v>
      </c>
      <c r="G240" s="136"/>
      <c r="H240" s="147" t="s">
        <v>161</v>
      </c>
      <c r="I240" s="136"/>
      <c r="J240" s="141">
        <v>51</v>
      </c>
      <c r="K240" s="136" t="s">
        <v>50</v>
      </c>
      <c r="L240" s="167"/>
      <c r="M240" s="46"/>
      <c r="N240" s="57" t="s">
        <v>1231</v>
      </c>
      <c r="O240" s="57" t="str">
        <f>INDEX('Standard Descriptions'!$E:$E,MATCH(Guidance!E240,'Standard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0" s="60" t="s">
        <v>1232</v>
      </c>
      <c r="Q240" s="60" t="s">
        <v>49</v>
      </c>
      <c r="R240" s="60" t="str">
        <f t="shared" si="34"/>
        <v xml:space="preserve">Waste Management </v>
      </c>
      <c r="S240" s="60" t="str">
        <f t="shared" si="35"/>
        <v>//**Waste Management : **</v>
      </c>
      <c r="T240" s="45" t="str">
        <f t="shared" si="33"/>
        <v/>
      </c>
      <c r="U240" s="61"/>
    </row>
    <row r="241" spans="1:21" s="49" customFormat="1" x14ac:dyDescent="0.25">
      <c r="A241" s="45" t="s">
        <v>1233</v>
      </c>
      <c r="B241" s="46"/>
      <c r="C241" s="138" t="s">
        <v>8</v>
      </c>
      <c r="D241" s="138" t="s">
        <v>114</v>
      </c>
      <c r="E241" s="138" t="s">
        <v>313</v>
      </c>
      <c r="F241" s="136" t="s">
        <v>154</v>
      </c>
      <c r="G241" s="136"/>
      <c r="H241" s="147" t="s">
        <v>162</v>
      </c>
      <c r="I241" s="136"/>
      <c r="J241" s="141">
        <v>52</v>
      </c>
      <c r="K241" s="136" t="s">
        <v>49</v>
      </c>
      <c r="L241" s="167" t="s">
        <v>1335</v>
      </c>
      <c r="M241" s="46"/>
      <c r="N241" s="57" t="s">
        <v>1231</v>
      </c>
      <c r="O241" s="57" t="str">
        <f>INDEX('Standard Descriptions'!$E:$E,MATCH(Guidance!E241,'Standard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1" s="60" t="s">
        <v>1232</v>
      </c>
      <c r="Q241" s="60" t="s">
        <v>49</v>
      </c>
      <c r="R241" s="60" t="str">
        <f t="shared" si="34"/>
        <v xml:space="preserve">Agriculture </v>
      </c>
      <c r="S241" s="60" t="str">
        <f t="shared" si="35"/>
        <v>//**Agriculture : **</v>
      </c>
      <c r="T241" s="45" t="str">
        <f t="shared" si="33"/>
        <v xml:space="preserve">//**Agriculture : ** The strongest energy efficiency policy considered in analysis supporting California's 2017 Scoping Plan achieves 30% fuel savings compared to BAU energy use in 2030. </v>
      </c>
      <c r="U241" s="61"/>
    </row>
    <row r="242" spans="1:21" s="49" customFormat="1" x14ac:dyDescent="0.25">
      <c r="A242" s="45" t="s">
        <v>1233</v>
      </c>
      <c r="B242" s="46"/>
      <c r="C242" s="138" t="s">
        <v>8</v>
      </c>
      <c r="D242" s="138" t="s">
        <v>114</v>
      </c>
      <c r="E242" s="138" t="s">
        <v>313</v>
      </c>
      <c r="F242" s="136" t="s">
        <v>155</v>
      </c>
      <c r="G242" s="136"/>
      <c r="H242" s="147" t="s">
        <v>163</v>
      </c>
      <c r="I242" s="136"/>
      <c r="J242" s="141">
        <v>53</v>
      </c>
      <c r="K242" s="136" t="s">
        <v>49</v>
      </c>
      <c r="L242" s="167" t="s">
        <v>1335</v>
      </c>
      <c r="M242" s="46"/>
      <c r="N242" s="57" t="s">
        <v>1231</v>
      </c>
      <c r="O242" s="57" t="str">
        <f>INDEX('Standard Descriptions'!$E:$E,MATCH(Guidance!E242,'Standard Descriptions'!$C:$C,0))</f>
        <v xml:space="preserve"> This policy reduces fuel consumption by the selected industry by increasing the efficiency of industrial equipment through stronger standards.  The policy setting refers to overall energy use reduction, not the reduction in energy use of newly sold equipment. // </v>
      </c>
      <c r="P242" s="60" t="s">
        <v>1232</v>
      </c>
      <c r="Q242" s="60" t="s">
        <v>49</v>
      </c>
      <c r="R242" s="60" t="str">
        <f t="shared" si="34"/>
        <v xml:space="preserve">Other Industries </v>
      </c>
      <c r="S242" s="60" t="str">
        <f t="shared" si="35"/>
        <v>//**Other Industries : **</v>
      </c>
      <c r="T242" s="45" t="str">
        <f t="shared" si="33"/>
        <v xml:space="preserve">//**Other Industries : ** The strongest energy efficiency policy considered in analysis supporting California's 2017 Scoping Plan achieves 30% fuel savings compared to BAU energy use in 2030. </v>
      </c>
      <c r="U242" s="61"/>
    </row>
    <row r="243" spans="1:21" s="54" customFormat="1" x14ac:dyDescent="0.25">
      <c r="A243" s="54" t="s">
        <v>1230</v>
      </c>
      <c r="B243" s="55"/>
      <c r="C243" s="143" t="s">
        <v>8</v>
      </c>
      <c r="D243" s="143"/>
      <c r="E243" s="143" t="s">
        <v>314</v>
      </c>
      <c r="F243" s="144"/>
      <c r="G243" s="144"/>
      <c r="H243" s="144"/>
      <c r="I243" s="144"/>
      <c r="J243" s="145">
        <v>54</v>
      </c>
      <c r="K243" s="144" t="s">
        <v>50</v>
      </c>
      <c r="L243" s="146"/>
      <c r="M243" s="55"/>
      <c r="N243" s="168" t="s">
        <v>1231</v>
      </c>
      <c r="O243" s="168">
        <f>INDEX('Standard Descriptions'!$E:$E,MATCH(Guidance!E243,'Standard Descriptions'!$C:$C,0))</f>
        <v>0</v>
      </c>
      <c r="P243" s="169" t="s">
        <v>1232</v>
      </c>
      <c r="Q243" s="169" t="s">
        <v>50</v>
      </c>
      <c r="R243" s="169" t="str">
        <f t="shared" si="34"/>
        <v xml:space="preserve"> </v>
      </c>
      <c r="S243" s="169"/>
      <c r="T243" s="169" t="str">
        <f t="shared" si="33"/>
        <v/>
      </c>
      <c r="U243" s="170" t="str">
        <f t="shared" ref="U243:U249" si="36">N243&amp;O243&amp;P243&amp;T243</f>
        <v>**Description:**0**Guidance for setting values: **</v>
      </c>
    </row>
    <row r="244" spans="1:21" s="54" customFormat="1" x14ac:dyDescent="0.25">
      <c r="B244" s="55"/>
      <c r="C244" s="143" t="s">
        <v>8</v>
      </c>
      <c r="D244" s="143" t="s">
        <v>453</v>
      </c>
      <c r="E244" s="143" t="s">
        <v>454</v>
      </c>
      <c r="F244" s="144"/>
      <c r="G244" s="144"/>
      <c r="H244" s="144"/>
      <c r="I244" s="144"/>
      <c r="J244" s="145">
        <v>55</v>
      </c>
      <c r="K244" s="144" t="s">
        <v>49</v>
      </c>
      <c r="L244" s="146" t="s">
        <v>1336</v>
      </c>
      <c r="M244" s="55"/>
      <c r="N244" s="168" t="s">
        <v>1231</v>
      </c>
      <c r="O244" s="168" t="str">
        <f>INDEX('Standard Descriptions'!$E:$E,MATCH(Guidance!E244,'Standard Descriptions'!$C:$C,0))</f>
        <v xml:space="preserve"> This policy reduces greenhouse gas emissions from the industry sector by switching the fuel used by facilities from coal to natural gas. // </v>
      </c>
      <c r="P244" s="169" t="s">
        <v>1232</v>
      </c>
      <c r="Q244" s="169" t="s">
        <v>1349</v>
      </c>
      <c r="R244" s="169" t="str">
        <f t="shared" si="34"/>
        <v xml:space="preserve"> </v>
      </c>
      <c r="S244" s="169"/>
      <c r="T244" s="169" t="str">
        <f t="shared" ref="T244:T249" si="37">IF(K244="Yes",S244&amp;L244,"")</f>
        <v xml:space="preserve"> Generally, coal or gas can be used interchangeably to generate the heat used for industrial processes (though extra complications exist in the Iron and Steel industry due to the use of carbon in steel-making). </v>
      </c>
      <c r="U244" s="170" t="str">
        <f t="shared" si="36"/>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row>
    <row r="245" spans="1:21" s="54" customFormat="1" x14ac:dyDescent="0.25">
      <c r="B245" s="55"/>
      <c r="C245" s="143" t="s">
        <v>8</v>
      </c>
      <c r="D245" s="143" t="s">
        <v>1140</v>
      </c>
      <c r="E245" s="143" t="s">
        <v>351</v>
      </c>
      <c r="F245" s="144"/>
      <c r="G245" s="144"/>
      <c r="H245" s="144"/>
      <c r="I245" s="144"/>
      <c r="J245" s="145">
        <v>166</v>
      </c>
      <c r="K245" s="144" t="s">
        <v>49</v>
      </c>
      <c r="L245" s="146" t="s">
        <v>1337</v>
      </c>
      <c r="M245" s="55"/>
      <c r="N245" s="168" t="s">
        <v>1231</v>
      </c>
      <c r="O245" s="168" t="str">
        <f>INDEX('Standard Descriptions'!$E:$E,MATCH(Guidance!E245,'Standard Descriptions'!$C:$C,0))</f>
        <v xml:space="preserve"> This policy reduces greenhouse gas emissions from the industry sector by switching from natural gas to solar thermal energy. // </v>
      </c>
      <c r="P245" s="169" t="s">
        <v>1232</v>
      </c>
      <c r="Q245" s="169" t="s">
        <v>1349</v>
      </c>
      <c r="R245" s="169" t="str">
        <f t="shared" si="34"/>
        <v xml:space="preserve"> </v>
      </c>
      <c r="S245" s="169"/>
      <c r="T245" s="169" t="str">
        <f t="shared" si="37"/>
        <v xml:space="preserve">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U245" s="170" t="str">
        <f t="shared" si="36"/>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row>
    <row r="246" spans="1:21" s="54" customFormat="1" x14ac:dyDescent="0.25">
      <c r="B246" s="55"/>
      <c r="C246" s="143" t="s">
        <v>8</v>
      </c>
      <c r="D246" s="143" t="s">
        <v>21</v>
      </c>
      <c r="E246" s="143" t="s">
        <v>315</v>
      </c>
      <c r="F246" s="144"/>
      <c r="G246" s="144"/>
      <c r="H246" s="144"/>
      <c r="I246" s="144"/>
      <c r="J246" s="145">
        <v>56</v>
      </c>
      <c r="K246" s="144" t="s">
        <v>50</v>
      </c>
      <c r="L246" s="146" t="s">
        <v>1338</v>
      </c>
      <c r="M246" s="55"/>
      <c r="N246" s="168" t="s">
        <v>1231</v>
      </c>
      <c r="O246" s="168" t="str">
        <f>INDEX('Standard Descriptions'!$E:$E,MATCH(Guidance!E246,'Standard Descriptions'!$C:$C,0))</f>
        <v xml:space="preserve"> This policy reduces methane emissions from oil and gas extraction and petroleum refining by increasing the capture of methane that is currently being released into the atmosphere (for example, from leaks in pipes). // </v>
      </c>
      <c r="P246" s="169" t="s">
        <v>1232</v>
      </c>
      <c r="Q246" s="169" t="s">
        <v>1349</v>
      </c>
      <c r="R246" s="169" t="str">
        <f t="shared" si="34"/>
        <v xml:space="preserve"> </v>
      </c>
      <c r="S246" s="169"/>
      <c r="T246" s="169" t="str">
        <f t="shared" si="37"/>
        <v/>
      </c>
      <c r="U246" s="170" t="str">
        <f t="shared" si="36"/>
        <v>**Description:** This policy reduces methane emissions from oil and gas extraction and petroleum refining by increasing the capture of methane that is currently being released into the atmosphere (for example, from leaks in pipes). // **Guidance for setting values: **</v>
      </c>
    </row>
    <row r="247" spans="1:21" s="54" customFormat="1" x14ac:dyDescent="0.25">
      <c r="B247" s="55"/>
      <c r="C247" s="143" t="s">
        <v>8</v>
      </c>
      <c r="D247" s="143" t="s">
        <v>1084</v>
      </c>
      <c r="E247" s="143" t="s">
        <v>316</v>
      </c>
      <c r="F247" s="144"/>
      <c r="G247" s="144"/>
      <c r="H247" s="144"/>
      <c r="I247" s="144"/>
      <c r="J247" s="145">
        <v>57</v>
      </c>
      <c r="K247" s="144" t="s">
        <v>50</v>
      </c>
      <c r="L247" s="146" t="s">
        <v>1339</v>
      </c>
      <c r="M247" s="55"/>
      <c r="N247" s="168" t="s">
        <v>1231</v>
      </c>
      <c r="O247" s="168" t="str">
        <f>INDEX('Standard Descriptions'!$E:$E,MATCH(Guidance!E247,'Standard Descriptions'!$C:$C,0))</f>
        <v xml:space="preserve"> This policy reduces methane emissions from waste management by diverting organic materials from landfills. // </v>
      </c>
      <c r="P247" s="169" t="s">
        <v>1232</v>
      </c>
      <c r="Q247" s="169" t="s">
        <v>1349</v>
      </c>
      <c r="R247" s="169" t="str">
        <f t="shared" si="34"/>
        <v xml:space="preserve"> </v>
      </c>
      <c r="S247" s="169"/>
      <c r="T247" s="169" t="str">
        <f t="shared" si="37"/>
        <v/>
      </c>
      <c r="U247" s="170" t="str">
        <f t="shared" si="36"/>
        <v>**Description:** This policy reduces methane emissions from waste management by diverting organic materials from landfills. // **Guidance for setting values: **</v>
      </c>
    </row>
    <row r="248" spans="1:21" s="54" customFormat="1" x14ac:dyDescent="0.25">
      <c r="B248" s="55"/>
      <c r="C248" s="143" t="s">
        <v>8</v>
      </c>
      <c r="D248" s="143" t="s">
        <v>399</v>
      </c>
      <c r="E248" s="143" t="s">
        <v>550</v>
      </c>
      <c r="F248" s="144"/>
      <c r="G248" s="144"/>
      <c r="H248" s="144"/>
      <c r="I248" s="144"/>
      <c r="J248" s="145">
        <v>58</v>
      </c>
      <c r="K248" s="144" t="s">
        <v>50</v>
      </c>
      <c r="L248" s="146" t="s">
        <v>1340</v>
      </c>
      <c r="M248" s="55"/>
      <c r="N248" s="168" t="s">
        <v>1231</v>
      </c>
      <c r="O248" s="168" t="str">
        <f>INDEX('Standard Descriptions'!$E:$E,MATCH(Guidance!E248,'Standard Descriptions'!$C:$C,0))</f>
        <v xml:space="preserve"> This policy reduces emissions of high-GWP, fluorinated gases (F-gases) by reducing leaks and by substituing less-harmful chemicals. The EPS assigns all of these potential reduction to the industry sector, though their proximate source is usually leaks in car and home air conditioners. // </v>
      </c>
      <c r="P248" s="169" t="s">
        <v>1232</v>
      </c>
      <c r="Q248" s="169" t="s">
        <v>1349</v>
      </c>
      <c r="R248" s="169" t="str">
        <f t="shared" si="34"/>
        <v xml:space="preserve"> </v>
      </c>
      <c r="S248" s="169"/>
      <c r="T248" s="169" t="str">
        <f t="shared" si="37"/>
        <v/>
      </c>
      <c r="U248" s="170" t="str">
        <f t="shared" si="36"/>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row>
    <row r="249" spans="1:21" s="54" customFormat="1" x14ac:dyDescent="0.25">
      <c r="B249" s="55"/>
      <c r="C249" s="143" t="s">
        <v>8</v>
      </c>
      <c r="D249" s="143" t="s">
        <v>19</v>
      </c>
      <c r="E249" s="143" t="s">
        <v>317</v>
      </c>
      <c r="F249" s="144"/>
      <c r="G249" s="144"/>
      <c r="H249" s="144"/>
      <c r="I249" s="144"/>
      <c r="J249" s="145">
        <v>59</v>
      </c>
      <c r="K249" s="144" t="s">
        <v>50</v>
      </c>
      <c r="L249" s="146" t="s">
        <v>1341</v>
      </c>
      <c r="M249" s="55"/>
      <c r="N249" s="168" t="s">
        <v>1231</v>
      </c>
      <c r="O249" s="168" t="str">
        <f>INDEX('Standard Descriptions'!$E:$E,MATCH(Guidance!E249,'Standard Descriptions'!$C:$C,0))</f>
        <v xml:space="preserve"> This policy reduces emissions of greenhouse gases from the inudstry sector by improving worker training and equipment maintenance. // </v>
      </c>
      <c r="P249" s="169" t="s">
        <v>1232</v>
      </c>
      <c r="Q249" s="169" t="s">
        <v>1349</v>
      </c>
      <c r="R249" s="169" t="str">
        <f t="shared" si="34"/>
        <v xml:space="preserve"> </v>
      </c>
      <c r="S249" s="169"/>
      <c r="T249" s="169" t="str">
        <f t="shared" si="37"/>
        <v/>
      </c>
      <c r="U249" s="170" t="str">
        <f t="shared" si="36"/>
        <v>**Description:** This policy reduces emissions of greenhouse gases from the inudstry sector by improving worker training and equipment maintenance. // **Guidance for setting values: **</v>
      </c>
    </row>
    <row r="250" spans="1:21" s="62" customFormat="1" x14ac:dyDescent="0.25">
      <c r="A250" s="62" t="s">
        <v>1230</v>
      </c>
      <c r="B250" s="46"/>
      <c r="C250" s="143" t="s">
        <v>164</v>
      </c>
      <c r="D250" s="143" t="s">
        <v>1057</v>
      </c>
      <c r="E250" s="143" t="s">
        <v>429</v>
      </c>
      <c r="F250" s="144"/>
      <c r="G250" s="144"/>
      <c r="H250" s="144"/>
      <c r="I250" s="144"/>
      <c r="J250" s="145">
        <v>60</v>
      </c>
      <c r="K250" s="144" t="s">
        <v>49</v>
      </c>
      <c r="L250" s="143" t="s">
        <v>1342</v>
      </c>
      <c r="M250" s="46"/>
      <c r="N250" s="168" t="s">
        <v>1231</v>
      </c>
      <c r="O250" s="168" t="str">
        <f>INDEX('Standard Descriptions'!$E:$E,MATCH(Guidance!E250,'Standard Descriptions'!$C:$C,0))</f>
        <v xml:space="preserve"> This policy increases the sequestration of CO2 through reforestation and restoration on previously degraded forestland. // </v>
      </c>
      <c r="P250" s="169" t="s">
        <v>1232</v>
      </c>
      <c r="Q250" s="169" t="s">
        <v>1349</v>
      </c>
      <c r="R250" s="169" t="str">
        <f t="shared" ref="R250:R260" si="38">H250&amp;" "&amp;I250</f>
        <v xml:space="preserve"> </v>
      </c>
      <c r="S250" s="169"/>
      <c r="T250" s="169" t="str">
        <f t="shared" ref="T250:T286" si="39">IF(K250="Yes",S250&amp;L250,"")</f>
        <v xml:space="preserve"> If this policy is fully implemented, the policy affects 48,000 acres annually. This is the upper bound of the range of potential estimated by research in the Proceedings of the National Academy of Sciences (Cameron et al. 2017; see Table S2 for details). </v>
      </c>
      <c r="U250" s="170" t="str">
        <f t="shared" ref="U250:U260" si="40">N250&amp;O250&amp;P250&amp;T250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row>
    <row r="251" spans="1:21" s="62" customFormat="1" x14ac:dyDescent="0.25">
      <c r="A251" s="62" t="s">
        <v>1230</v>
      </c>
      <c r="B251" s="46"/>
      <c r="C251" s="143" t="s">
        <v>164</v>
      </c>
      <c r="D251" s="143" t="s">
        <v>1056</v>
      </c>
      <c r="E251" s="143" t="s">
        <v>437</v>
      </c>
      <c r="F251" s="144"/>
      <c r="G251" s="144"/>
      <c r="H251" s="144"/>
      <c r="I251" s="144"/>
      <c r="J251" s="145">
        <v>200</v>
      </c>
      <c r="K251" s="156" t="s">
        <v>49</v>
      </c>
      <c r="L251" s="146" t="s">
        <v>1343</v>
      </c>
      <c r="M251" s="46"/>
      <c r="N251" s="64" t="s">
        <v>1231</v>
      </c>
      <c r="O251" s="64" t="str">
        <f>INDEX('Standard Descriptions'!$E:$E,MATCH(Guidance!E251,'Standard Descriptions'!$C:$C,0))</f>
        <v xml:space="preserve"> This policy increases reduces emission by avoiding the conversion of forestlands and other natural landscapes to urban or agricultural uses. // </v>
      </c>
      <c r="P251" s="62" t="s">
        <v>1232</v>
      </c>
      <c r="Q251" s="169" t="s">
        <v>1349</v>
      </c>
      <c r="R251" s="62" t="str">
        <f t="shared" si="38"/>
        <v xml:space="preserve"> </v>
      </c>
      <c r="T251" s="62" t="str">
        <f t="shared" si="39"/>
        <v xml:space="preserve"> If this policy is fully implemented, the policy affects 26,000 acres annually. This is the upper bound of the range of potential estimated by research in the Proceedings of the National Academy of Sciences (Cameron et al. 2017; see Table S2 for details). </v>
      </c>
      <c r="U251" s="52" t="str">
        <f t="shared" si="40"/>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row>
    <row r="252" spans="1:21" s="62" customFormat="1" x14ac:dyDescent="0.25">
      <c r="A252" s="62" t="s">
        <v>1230</v>
      </c>
      <c r="B252" s="46"/>
      <c r="C252" s="143" t="s">
        <v>164</v>
      </c>
      <c r="D252" s="143" t="s">
        <v>433</v>
      </c>
      <c r="E252" s="143" t="s">
        <v>434</v>
      </c>
      <c r="F252" s="144"/>
      <c r="G252" s="144"/>
      <c r="H252" s="144"/>
      <c r="I252" s="144"/>
      <c r="J252" s="145">
        <v>177</v>
      </c>
      <c r="K252" s="156" t="s">
        <v>50</v>
      </c>
      <c r="L252" s="146"/>
      <c r="M252" s="46"/>
      <c r="N252" s="64" t="s">
        <v>1231</v>
      </c>
      <c r="O252" s="64">
        <f>INDEX('Standard Descriptions'!$E:$E,MATCH(Guidance!E252,'Standard Descriptions'!$C:$C,0))</f>
        <v>0</v>
      </c>
      <c r="P252" s="62" t="s">
        <v>1232</v>
      </c>
      <c r="Q252" s="62" t="s">
        <v>50</v>
      </c>
      <c r="R252" s="62" t="str">
        <f t="shared" si="38"/>
        <v xml:space="preserve"> </v>
      </c>
      <c r="T252" s="62" t="str">
        <f t="shared" si="39"/>
        <v/>
      </c>
      <c r="U252" s="52" t="str">
        <f t="shared" si="40"/>
        <v>**Description:**0**Guidance for setting values: **</v>
      </c>
    </row>
    <row r="253" spans="1:21" s="62" customFormat="1" x14ac:dyDescent="0.25">
      <c r="A253" s="62" t="s">
        <v>1230</v>
      </c>
      <c r="B253" s="46"/>
      <c r="C253" s="143" t="s">
        <v>164</v>
      </c>
      <c r="D253" s="143" t="s">
        <v>1056</v>
      </c>
      <c r="E253" s="143" t="s">
        <v>430</v>
      </c>
      <c r="F253" s="144"/>
      <c r="G253" s="144"/>
      <c r="H253" s="144"/>
      <c r="I253" s="144"/>
      <c r="J253" s="145">
        <v>61</v>
      </c>
      <c r="K253" s="144" t="s">
        <v>50</v>
      </c>
      <c r="L253" s="146" t="s">
        <v>1236</v>
      </c>
      <c r="M253" s="46"/>
      <c r="N253" s="64" t="s">
        <v>1231</v>
      </c>
      <c r="O253" s="64" t="str">
        <f>INDEX('Standard Descriptions'!$E:$E,MATCH(Guidance!E253,'Standard Descriptions'!$C:$C,0))</f>
        <v xml:space="preserve"> This policy avoids the release of CO2 from forests by reducing timber harvesting. // </v>
      </c>
      <c r="P253" s="62" t="s">
        <v>1232</v>
      </c>
      <c r="Q253" s="169" t="s">
        <v>1349</v>
      </c>
      <c r="R253" s="62" t="str">
        <f t="shared" si="38"/>
        <v xml:space="preserve"> </v>
      </c>
      <c r="T253" s="62" t="str">
        <f t="shared" si="39"/>
        <v/>
      </c>
      <c r="U253" s="52" t="str">
        <f t="shared" ref="U253:U258" si="41">N253&amp;O253&amp;P253&amp;T253</f>
        <v>**Description:** This policy avoids the release of CO2 from forests by reducing timber harvesting. // **Guidance for setting values: **</v>
      </c>
    </row>
    <row r="254" spans="1:21" s="62" customFormat="1" x14ac:dyDescent="0.25">
      <c r="A254" s="62" t="s">
        <v>1230</v>
      </c>
      <c r="B254" s="46"/>
      <c r="C254" s="143" t="s">
        <v>164</v>
      </c>
      <c r="D254" s="143" t="s">
        <v>165</v>
      </c>
      <c r="E254" s="143" t="s">
        <v>318</v>
      </c>
      <c r="F254" s="144"/>
      <c r="G254" s="144"/>
      <c r="H254" s="144"/>
      <c r="I254" s="144"/>
      <c r="J254" s="145">
        <v>62</v>
      </c>
      <c r="K254" s="144" t="s">
        <v>50</v>
      </c>
      <c r="L254" s="146" t="s">
        <v>1344</v>
      </c>
      <c r="M254" s="46"/>
      <c r="N254" s="64" t="s">
        <v>1231</v>
      </c>
      <c r="O254" s="64" t="str">
        <f>INDEX('Standard Descriptions'!$E:$E,MATCH(Guidance!E254,'Standard Descriptions'!$C:$C,0))</f>
        <v xml:space="preserve">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v>
      </c>
      <c r="P254" s="62" t="s">
        <v>1232</v>
      </c>
      <c r="Q254" s="169" t="s">
        <v>1349</v>
      </c>
      <c r="R254" s="62" t="str">
        <f t="shared" si="38"/>
        <v xml:space="preserve"> </v>
      </c>
      <c r="T254" s="62" t="str">
        <f t="shared" si="39"/>
        <v/>
      </c>
      <c r="U254" s="52" t="str">
        <f t="shared" si="41"/>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row>
    <row r="255" spans="1:21" s="62" customFormat="1" x14ac:dyDescent="0.25">
      <c r="A255" s="62" t="s">
        <v>1230</v>
      </c>
      <c r="B255" s="46"/>
      <c r="C255" s="143" t="s">
        <v>164</v>
      </c>
      <c r="D255" s="143" t="s">
        <v>168</v>
      </c>
      <c r="E255" s="143" t="s">
        <v>431</v>
      </c>
      <c r="F255" s="144"/>
      <c r="G255" s="144"/>
      <c r="H255" s="144"/>
      <c r="I255" s="144"/>
      <c r="J255" s="145">
        <v>63</v>
      </c>
      <c r="K255" s="144" t="s">
        <v>49</v>
      </c>
      <c r="L255" s="146" t="s">
        <v>1345</v>
      </c>
      <c r="M255" s="46"/>
      <c r="N255" s="64" t="s">
        <v>1231</v>
      </c>
      <c r="O255" s="64" t="str">
        <f>INDEX('Standard Descriptions'!$E:$E,MATCH(Guidance!E255,'Standard Descriptions'!$C:$C,0))</f>
        <v xml:space="preserve"> This policy increases CO2 sequestration by forests through improved forest management practices, principally involving longer rotation cycles on existing timberland. // </v>
      </c>
      <c r="P255" s="62" t="s">
        <v>1232</v>
      </c>
      <c r="Q255" s="169" t="s">
        <v>1349</v>
      </c>
      <c r="R255" s="62" t="str">
        <f t="shared" si="38"/>
        <v xml:space="preserve"> </v>
      </c>
      <c r="T255" s="62" t="str">
        <f t="shared" si="39"/>
        <v xml:space="preserve">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U255" s="52" t="str">
        <f t="shared" si="41"/>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row>
    <row r="256" spans="1:21" s="62" customFormat="1" x14ac:dyDescent="0.25">
      <c r="A256" s="62" t="s">
        <v>1230</v>
      </c>
      <c r="B256" s="46"/>
      <c r="C256" s="143" t="s">
        <v>164</v>
      </c>
      <c r="D256" s="143" t="s">
        <v>167</v>
      </c>
      <c r="E256" s="143" t="s">
        <v>319</v>
      </c>
      <c r="F256" s="144"/>
      <c r="G256" s="144"/>
      <c r="H256" s="144"/>
      <c r="I256" s="144"/>
      <c r="J256" s="145">
        <v>64</v>
      </c>
      <c r="K256" s="144" t="s">
        <v>50</v>
      </c>
      <c r="L256" s="146" t="s">
        <v>1346</v>
      </c>
      <c r="M256" s="46"/>
      <c r="N256" s="64" t="s">
        <v>1231</v>
      </c>
      <c r="O256" s="64" t="str">
        <f>INDEX('Standard Descriptions'!$E:$E,MATCH(Guidance!E256,'Standard Descriptions'!$C:$C,0))</f>
        <v xml:space="preserve"> This policy reduces greenhouse gas emissions from agriculture through livestock-related measures, such as manure management and feed supplements to prevent enteric methane formation. // </v>
      </c>
      <c r="P256" s="62" t="s">
        <v>1232</v>
      </c>
      <c r="Q256" s="169" t="s">
        <v>1349</v>
      </c>
      <c r="R256" s="62" t="str">
        <f t="shared" si="38"/>
        <v xml:space="preserve"> </v>
      </c>
      <c r="T256" s="62" t="str">
        <f t="shared" si="39"/>
        <v/>
      </c>
      <c r="U256" s="52" t="str">
        <f t="shared" si="41"/>
        <v>**Description:** This policy reduces greenhouse gas emissions from agriculture through livestock-related measures, such as manure management and feed supplements to prevent enteric methane formation. // **Guidance for setting values: **</v>
      </c>
    </row>
    <row r="257" spans="1:25" s="62" customFormat="1" x14ac:dyDescent="0.25">
      <c r="A257" s="62" t="s">
        <v>1230</v>
      </c>
      <c r="B257" s="46"/>
      <c r="C257" s="143" t="s">
        <v>164</v>
      </c>
      <c r="D257" s="143" t="s">
        <v>1059</v>
      </c>
      <c r="E257" s="143" t="s">
        <v>432</v>
      </c>
      <c r="F257" s="144"/>
      <c r="G257" s="144"/>
      <c r="H257" s="144"/>
      <c r="I257" s="144"/>
      <c r="J257" s="145">
        <v>178</v>
      </c>
      <c r="K257" s="144" t="s">
        <v>49</v>
      </c>
      <c r="L257" s="146" t="s">
        <v>1347</v>
      </c>
      <c r="M257" s="46"/>
      <c r="N257" s="64" t="s">
        <v>1231</v>
      </c>
      <c r="O257" s="64" t="str">
        <f>INDEX('Standard Descriptions'!$E:$E,MATCH(Guidance!E257,'Standard Descriptions'!$C:$C,0))</f>
        <v xml:space="preserve"> This policy increases increases CO2 sequestration by restoring wetlands on land previously converted to agricultural use. // </v>
      </c>
      <c r="P257" s="62" t="s">
        <v>1232</v>
      </c>
      <c r="Q257" s="169" t="s">
        <v>1349</v>
      </c>
      <c r="R257" s="62" t="str">
        <f t="shared" si="38"/>
        <v xml:space="preserve"> </v>
      </c>
      <c r="T257" s="62" t="str">
        <f t="shared" si="39"/>
        <v xml:space="preserve"> If this policy is fully implemented, the policy affects 4,700 acres annually. This is the upper bound of the range of potential estimated by research in the Proceedings of the National Academy of Sciences (Cameron et al. 2017; see Table S2 for details). </v>
      </c>
      <c r="U257" s="52" t="str">
        <f t="shared" si="41"/>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row>
    <row r="258" spans="1:25" s="62" customFormat="1" x14ac:dyDescent="0.25">
      <c r="A258" s="62" t="s">
        <v>1230</v>
      </c>
      <c r="B258" s="46"/>
      <c r="C258" s="143" t="s">
        <v>164</v>
      </c>
      <c r="D258" s="143" t="s">
        <v>166</v>
      </c>
      <c r="E258" s="143" t="s">
        <v>320</v>
      </c>
      <c r="F258" s="144"/>
      <c r="G258" s="144"/>
      <c r="H258" s="144"/>
      <c r="I258" s="144"/>
      <c r="J258" s="145">
        <v>65</v>
      </c>
      <c r="K258" s="144" t="s">
        <v>50</v>
      </c>
      <c r="L258" s="146" t="s">
        <v>1348</v>
      </c>
      <c r="M258" s="46"/>
      <c r="N258" s="64" t="s">
        <v>1231</v>
      </c>
      <c r="O258" s="64" t="str">
        <f>INDEX('Standard Descriptions'!$E:$E,MATCH(Guidance!E258,'Standard Descriptions'!$C:$C,0))</f>
        <v xml:space="preserve"> This policy reduces greenhouse gas emissions from agriculture through measures pertaining to rice cultivation, such as improved flooding practices that avoid anaerobic, methane-forming conditions. // </v>
      </c>
      <c r="P258" s="62" t="s">
        <v>1232</v>
      </c>
      <c r="Q258" s="169" t="s">
        <v>1349</v>
      </c>
      <c r="R258" s="62" t="str">
        <f t="shared" si="38"/>
        <v xml:space="preserve"> </v>
      </c>
      <c r="T258" s="62" t="str">
        <f t="shared" si="39"/>
        <v/>
      </c>
      <c r="U258" s="52" t="str">
        <f t="shared" si="41"/>
        <v>**Description:** This policy reduces greenhouse gas emissions from agriculture through measures pertaining to rice cultivation, such as improved flooding practices that avoid anaerobic, methane-forming conditions. // **Guidance for setting values: **</v>
      </c>
    </row>
    <row r="259" spans="1:25" s="62" customFormat="1" x14ac:dyDescent="0.25">
      <c r="A259" s="62" t="s">
        <v>1230</v>
      </c>
      <c r="B259" s="46"/>
      <c r="C259" s="155" t="s">
        <v>400</v>
      </c>
      <c r="D259" s="155" t="s">
        <v>65</v>
      </c>
      <c r="E259" s="155" t="s">
        <v>321</v>
      </c>
      <c r="F259" s="156"/>
      <c r="G259" s="156"/>
      <c r="H259" s="156"/>
      <c r="I259" s="156"/>
      <c r="J259" s="145">
        <v>68</v>
      </c>
      <c r="K259" s="156" t="s">
        <v>50</v>
      </c>
      <c r="L259" s="146" t="s">
        <v>1350</v>
      </c>
      <c r="M259" s="46"/>
      <c r="N259" s="64" t="s">
        <v>1231</v>
      </c>
      <c r="O259" s="64" t="str">
        <f>INDEX('Standard Descriptions'!$E:$E,MATCH(Guidance!E259,'Standard Descriptions'!$C:$C,0))</f>
        <v xml:space="preserve">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v>
      </c>
      <c r="P259" s="62" t="s">
        <v>1232</v>
      </c>
      <c r="Q259" s="169" t="s">
        <v>1349</v>
      </c>
      <c r="R259" s="62" t="str">
        <f t="shared" si="38"/>
        <v xml:space="preserve"> </v>
      </c>
      <c r="T259" s="62" t="str">
        <f t="shared" si="39"/>
        <v/>
      </c>
      <c r="U259" s="52" t="str">
        <f t="shared" si="40"/>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row>
    <row r="260" spans="1:25" s="62" customFormat="1" x14ac:dyDescent="0.25">
      <c r="A260" s="62" t="s">
        <v>1230</v>
      </c>
      <c r="B260" s="46"/>
      <c r="C260" s="155" t="s">
        <v>400</v>
      </c>
      <c r="D260" s="155" t="s">
        <v>453</v>
      </c>
      <c r="E260" s="155" t="s">
        <v>455</v>
      </c>
      <c r="F260" s="156"/>
      <c r="G260" s="156"/>
      <c r="H260" s="156"/>
      <c r="I260" s="156"/>
      <c r="J260" s="145">
        <v>176</v>
      </c>
      <c r="K260" s="156" t="s">
        <v>50</v>
      </c>
      <c r="L260" s="146" t="s">
        <v>1351</v>
      </c>
      <c r="M260" s="46"/>
      <c r="N260" s="64" t="s">
        <v>1231</v>
      </c>
      <c r="O260" s="64" t="str">
        <f>INDEX('Standard Descriptions'!$E:$E,MATCH(Guidance!E260,'Standard Descriptions'!$C:$C,0))</f>
        <v xml:space="preserve"> This policy causes a percentage of the district heat that would be generated by burning coal to instead be generated by burning natural gas. // </v>
      </c>
      <c r="P260" s="62" t="s">
        <v>1232</v>
      </c>
      <c r="Q260" s="169" t="s">
        <v>1349</v>
      </c>
      <c r="R260" s="62" t="str">
        <f t="shared" si="38"/>
        <v xml:space="preserve"> </v>
      </c>
      <c r="T260" s="62" t="str">
        <f t="shared" si="39"/>
        <v/>
      </c>
      <c r="U260" s="52" t="str">
        <f t="shared" si="40"/>
        <v>**Description:** This policy causes a percentage of the district heat that would be generated by burning coal to instead be generated by burning natural gas. // **Guidance for setting values: **</v>
      </c>
    </row>
    <row r="261" spans="1:25" s="62" customFormat="1" x14ac:dyDescent="0.25">
      <c r="B261" s="46"/>
      <c r="C261" s="155" t="s">
        <v>9</v>
      </c>
      <c r="D261" s="155" t="s">
        <v>27</v>
      </c>
      <c r="E261" s="155" t="s">
        <v>64</v>
      </c>
      <c r="F261" s="156"/>
      <c r="G261" s="156"/>
      <c r="H261" s="156"/>
      <c r="I261" s="156"/>
      <c r="J261" s="145">
        <v>66</v>
      </c>
      <c r="K261" s="156" t="s">
        <v>49</v>
      </c>
      <c r="L261" s="146" t="s">
        <v>1352</v>
      </c>
      <c r="M261" s="46"/>
      <c r="N261" s="64" t="s">
        <v>1231</v>
      </c>
      <c r="O261" s="64" t="str">
        <f>INDEX('Standard Descriptions'!$E:$E,MATCH(Guidance!E261,'Standard Descriptions'!$C:$C,0))</f>
        <v xml:space="preserve"> This policy specifies the fraction of the potential annual amount of carbon capture and sequestration (CCS) in the industry sector that is achieved. // </v>
      </c>
      <c r="P261" s="62" t="s">
        <v>1232</v>
      </c>
      <c r="Q261" s="169" t="s">
        <v>1349</v>
      </c>
      <c r="R261" s="62" t="str">
        <f t="shared" ref="R261" si="42">H261&amp;" "&amp;I261</f>
        <v xml:space="preserve"> </v>
      </c>
      <c r="T261" s="62" t="str">
        <f t="shared" ref="T261" si="43">IF(K261="Yes",S261&amp;L261,"")</f>
        <v xml:space="preserve"> There is no CCS expected in the BAU Scenario. The potential for CCS is calibrated to high purity emissions associated with the petroleum refinery industry subsector as well as cement and concrete production. </v>
      </c>
      <c r="U261" s="52" t="str">
        <f t="shared" ref="U261" si="44">N261&amp;O261&amp;P261&amp;T261</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row>
    <row r="262" spans="1:25" s="62" customFormat="1" x14ac:dyDescent="0.25">
      <c r="A262" s="62" t="s">
        <v>1230</v>
      </c>
      <c r="B262" s="46"/>
      <c r="C262" s="62" t="s">
        <v>9</v>
      </c>
      <c r="D262" s="62" t="str">
        <f>D263</f>
        <v>Carbon Pricing</v>
      </c>
      <c r="E262" s="62" t="str">
        <f>E263</f>
        <v>Carbon Tax</v>
      </c>
      <c r="M262" s="46"/>
      <c r="N262" s="64" t="s">
        <v>1231</v>
      </c>
      <c r="O262" s="64" t="str">
        <f>INDEX('Standard Descriptions'!$E:$E,MATCH(Guidance!E262,'Standard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2" s="62" t="s">
        <v>1232</v>
      </c>
      <c r="Q262" s="62" t="s">
        <v>49</v>
      </c>
      <c r="S262" s="62" t="str">
        <f t="shared" ref="S262:S286" si="45">IF(R262="","","//**"&amp;R262&amp;": **")</f>
        <v/>
      </c>
      <c r="T262" s="62" t="str">
        <f t="shared" si="39"/>
        <v/>
      </c>
      <c r="U262" s="52" t="str">
        <f>N262&amp;O262&amp;P262&amp;T263&amp;T264&amp;T265&amp;T266&amp;T267&amp;T269</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3" spans="1:25" x14ac:dyDescent="0.25">
      <c r="A263" s="45" t="s">
        <v>1233</v>
      </c>
      <c r="C263" s="147" t="s">
        <v>9</v>
      </c>
      <c r="D263" s="147" t="s">
        <v>1060</v>
      </c>
      <c r="E263" s="147" t="s">
        <v>25</v>
      </c>
      <c r="F263" s="136" t="s">
        <v>385</v>
      </c>
      <c r="G263" s="136"/>
      <c r="H263" s="136" t="s">
        <v>391</v>
      </c>
      <c r="I263" s="136"/>
      <c r="J263" s="141">
        <v>171</v>
      </c>
      <c r="K263" s="136" t="s">
        <v>49</v>
      </c>
      <c r="L263" s="139" t="s">
        <v>1353</v>
      </c>
      <c r="N263" s="57" t="s">
        <v>1231</v>
      </c>
      <c r="O263" s="57" t="str">
        <f>INDEX('Standard Descriptions'!$E:$E,MATCH(Guidance!E263,'Standard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3" s="60" t="s">
        <v>1232</v>
      </c>
      <c r="Q263" s="60" t="s">
        <v>49</v>
      </c>
      <c r="R263" s="60" t="str">
        <f t="shared" ref="R263" si="46">H263&amp;" "&amp;I263</f>
        <v xml:space="preserve">Transportation Sector </v>
      </c>
      <c r="S263" s="60" t="str">
        <f t="shared" si="45"/>
        <v>//**Transportation Sector : **</v>
      </c>
      <c r="T263" s="45" t="str">
        <f t="shared" si="39"/>
        <v xml:space="preserve">//**Transportation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4" spans="1:25" x14ac:dyDescent="0.25">
      <c r="A264" s="45" t="s">
        <v>1233</v>
      </c>
      <c r="C264" s="138" t="s">
        <v>9</v>
      </c>
      <c r="D264" s="138" t="s">
        <v>1060</v>
      </c>
      <c r="E264" s="138" t="s">
        <v>25</v>
      </c>
      <c r="F264" s="136" t="s">
        <v>395</v>
      </c>
      <c r="G264" s="136"/>
      <c r="H264" s="136" t="s">
        <v>396</v>
      </c>
      <c r="I264" s="136"/>
      <c r="J264" s="141">
        <v>172</v>
      </c>
      <c r="K264" s="136" t="s">
        <v>49</v>
      </c>
      <c r="L264" s="139" t="s">
        <v>1353</v>
      </c>
      <c r="N264" s="57" t="s">
        <v>1231</v>
      </c>
      <c r="O264" s="57" t="str">
        <f>INDEX('Standard Descriptions'!$E:$E,MATCH(Guidance!E264,'Standard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4" s="60" t="s">
        <v>1232</v>
      </c>
      <c r="Q264" s="60" t="s">
        <v>49</v>
      </c>
      <c r="R264" s="60" t="str">
        <f t="shared" ref="R264:R269" si="47">H264&amp;" "&amp;I264</f>
        <v xml:space="preserve">Electricity Sector </v>
      </c>
      <c r="S264" s="60" t="str">
        <f t="shared" ref="S264:S269" si="48">IF(R264="","","//**"&amp;R264&amp;": **")</f>
        <v>//**Electricity Sector : **</v>
      </c>
      <c r="T264" s="45" t="str">
        <f t="shared" ref="T264:T269" si="49">IF(K264="Yes",S264&amp;L264,"")</f>
        <v xml:space="preserve">//**Electricity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5" spans="1:25" x14ac:dyDescent="0.25">
      <c r="A265" s="45" t="s">
        <v>1233</v>
      </c>
      <c r="C265" s="138" t="s">
        <v>9</v>
      </c>
      <c r="D265" s="138" t="s">
        <v>1060</v>
      </c>
      <c r="E265" s="138" t="s">
        <v>25</v>
      </c>
      <c r="F265" s="136" t="s">
        <v>387</v>
      </c>
      <c r="G265" s="136"/>
      <c r="H265" s="136" t="s">
        <v>393</v>
      </c>
      <c r="I265" s="136"/>
      <c r="J265" s="141">
        <v>173</v>
      </c>
      <c r="K265" s="136" t="s">
        <v>49</v>
      </c>
      <c r="L265" s="139" t="s">
        <v>1353</v>
      </c>
      <c r="N265" s="57" t="s">
        <v>1231</v>
      </c>
      <c r="O265" s="57" t="str">
        <f>INDEX('Standard Descriptions'!$E:$E,MATCH(Guidance!E265,'Standard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5" s="60" t="s">
        <v>1232</v>
      </c>
      <c r="Q265" s="60" t="s">
        <v>49</v>
      </c>
      <c r="R265" s="60" t="str">
        <f t="shared" si="47"/>
        <v xml:space="preserve">Residential Bldg Sector </v>
      </c>
      <c r="S265" s="60" t="str">
        <f t="shared" si="48"/>
        <v>//**Residential Bldg Sector : **</v>
      </c>
      <c r="T265" s="45" t="str">
        <f t="shared" si="49"/>
        <v xml:space="preserve">//**Residential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row>
    <row r="266" spans="1:25" x14ac:dyDescent="0.25">
      <c r="A266" s="45" t="s">
        <v>1233</v>
      </c>
      <c r="C266" s="138" t="s">
        <v>9</v>
      </c>
      <c r="D266" s="138" t="s">
        <v>1060</v>
      </c>
      <c r="E266" s="138" t="s">
        <v>25</v>
      </c>
      <c r="F266" s="136" t="s">
        <v>388</v>
      </c>
      <c r="G266" s="136"/>
      <c r="H266" s="136" t="s">
        <v>394</v>
      </c>
      <c r="I266" s="136"/>
      <c r="J266" s="141">
        <v>174</v>
      </c>
      <c r="K266" s="136" t="s">
        <v>49</v>
      </c>
      <c r="L266" s="139" t="s">
        <v>1354</v>
      </c>
      <c r="N266" s="57" t="s">
        <v>1231</v>
      </c>
      <c r="O266" s="57" t="str">
        <f>INDEX('Standard Descriptions'!$E:$E,MATCH(Guidance!E266,'Standard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6" s="60" t="s">
        <v>1232</v>
      </c>
      <c r="Q266" s="60" t="s">
        <v>49</v>
      </c>
      <c r="R266" s="60" t="str">
        <f t="shared" si="47"/>
        <v xml:space="preserve">Commercial Bldg Sector </v>
      </c>
      <c r="S266" s="60" t="str">
        <f t="shared" si="48"/>
        <v>//**Commercial Bldg Sector : **</v>
      </c>
      <c r="T266" s="45" t="str">
        <f t="shared" si="49"/>
        <v xml:space="preserve">//**Commercial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v>
      </c>
    </row>
    <row r="267" spans="1:25" x14ac:dyDescent="0.25">
      <c r="A267" s="45" t="s">
        <v>1233</v>
      </c>
      <c r="C267" s="138" t="s">
        <v>9</v>
      </c>
      <c r="D267" s="138" t="s">
        <v>1060</v>
      </c>
      <c r="E267" s="138" t="s">
        <v>25</v>
      </c>
      <c r="F267" s="136" t="s">
        <v>386</v>
      </c>
      <c r="G267" s="136"/>
      <c r="H267" s="136" t="s">
        <v>392</v>
      </c>
      <c r="I267" s="136"/>
      <c r="J267" s="141">
        <v>175</v>
      </c>
      <c r="K267" s="136" t="s">
        <v>49</v>
      </c>
      <c r="L267" s="139" t="s">
        <v>1353</v>
      </c>
      <c r="N267" s="57" t="s">
        <v>1231</v>
      </c>
      <c r="O267" s="57" t="str">
        <f>INDEX('Standard Descriptions'!$E:$E,MATCH(Guidance!E267,'Standard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7" s="60" t="s">
        <v>1232</v>
      </c>
      <c r="Q267" s="60" t="s">
        <v>49</v>
      </c>
      <c r="R267" s="60" t="str">
        <f t="shared" si="47"/>
        <v xml:space="preserve">Industry Sector </v>
      </c>
      <c r="S267" s="60" t="str">
        <f t="shared" si="48"/>
        <v>//**Industry Sector : **</v>
      </c>
      <c r="T267" s="45" t="str">
        <f t="shared" si="49"/>
        <v xml:space="preserve">//**Industry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W267" s="45" t="s">
        <v>1237</v>
      </c>
      <c r="Y267" s="45" t="s">
        <v>1238</v>
      </c>
    </row>
    <row r="268" spans="1:25" x14ac:dyDescent="0.25">
      <c r="C268" s="138" t="s">
        <v>9</v>
      </c>
      <c r="D268" s="138" t="s">
        <v>1060</v>
      </c>
      <c r="E268" s="138" t="s">
        <v>25</v>
      </c>
      <c r="F268" s="136" t="s">
        <v>389</v>
      </c>
      <c r="G268" s="136"/>
      <c r="H268" s="136" t="s">
        <v>397</v>
      </c>
      <c r="I268" s="136"/>
      <c r="J268" s="141">
        <v>201</v>
      </c>
      <c r="K268" s="136" t="s">
        <v>50</v>
      </c>
      <c r="L268" s="139"/>
      <c r="N268" s="57" t="s">
        <v>1231</v>
      </c>
      <c r="O268" s="57" t="str">
        <f>INDEX('Standard Descriptions'!$E:$E,MATCH(Guidance!E268,'Standard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8" s="60" t="s">
        <v>1232</v>
      </c>
      <c r="Q268" s="60" t="s">
        <v>49</v>
      </c>
      <c r="R268" s="60" t="str">
        <f t="shared" si="47"/>
        <v xml:space="preserve">District Heating Sector </v>
      </c>
      <c r="S268" s="60" t="str">
        <f t="shared" si="48"/>
        <v>//**District Heating Sector : **</v>
      </c>
      <c r="T268" s="45" t="str">
        <f t="shared" si="49"/>
        <v/>
      </c>
    </row>
    <row r="269" spans="1:25" x14ac:dyDescent="0.25">
      <c r="A269" s="45" t="s">
        <v>1233</v>
      </c>
      <c r="C269" s="138" t="s">
        <v>9</v>
      </c>
      <c r="D269" s="138" t="s">
        <v>1060</v>
      </c>
      <c r="E269" s="138" t="s">
        <v>25</v>
      </c>
      <c r="F269" s="136" t="s">
        <v>390</v>
      </c>
      <c r="G269" s="136"/>
      <c r="H269" s="136" t="s">
        <v>398</v>
      </c>
      <c r="I269" s="136"/>
      <c r="J269" s="141"/>
      <c r="K269" s="136" t="s">
        <v>50</v>
      </c>
      <c r="L269" s="139"/>
      <c r="N269" s="57" t="s">
        <v>1231</v>
      </c>
      <c r="O269" s="57" t="str">
        <f>INDEX('Standard Descriptions'!$E:$E,MATCH(Guidance!E269,'Standard Descriptions'!$C:$C,0))</f>
        <v xml:space="preserve">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v>
      </c>
      <c r="P269" s="60" t="s">
        <v>1232</v>
      </c>
      <c r="Q269" s="60" t="s">
        <v>49</v>
      </c>
      <c r="R269" s="60" t="str">
        <f t="shared" si="47"/>
        <v xml:space="preserve">LULUCF Sector </v>
      </c>
      <c r="S269" s="60" t="str">
        <f t="shared" si="48"/>
        <v>//**LULUCF Sector : **</v>
      </c>
      <c r="T269" s="45" t="str">
        <f t="shared" si="49"/>
        <v/>
      </c>
    </row>
    <row r="270" spans="1:25" s="62" customFormat="1" x14ac:dyDescent="0.25">
      <c r="A270" s="62" t="s">
        <v>1230</v>
      </c>
      <c r="B270" s="46"/>
      <c r="C270" s="62" t="s">
        <v>9</v>
      </c>
      <c r="D270" s="62" t="str">
        <f>D271</f>
        <v>End Existing Subsidies</v>
      </c>
      <c r="E270" s="62" t="str">
        <f>E271</f>
        <v>Percent Reduction in BAU Subsidies</v>
      </c>
      <c r="M270" s="46"/>
      <c r="N270" s="64" t="s">
        <v>1231</v>
      </c>
      <c r="O270" s="64">
        <f>INDEX('Standard Descriptions'!$E:$E,MATCH(Guidance!E270,'Standard Descriptions'!$C:$C,0))</f>
        <v>0</v>
      </c>
      <c r="P270" s="62" t="s">
        <v>1232</v>
      </c>
      <c r="Q270" s="62" t="s">
        <v>49</v>
      </c>
      <c r="S270" s="62" t="str">
        <f t="shared" si="45"/>
        <v/>
      </c>
      <c r="T270" s="62" t="str">
        <f t="shared" si="39"/>
        <v/>
      </c>
      <c r="U270" s="52" t="str">
        <f>N270&amp;O270&amp;P270&amp;T271&amp;T272&amp;T273&amp;T274&amp;T275&amp;T276&amp;T277&amp;T278&amp;T279&amp;T280&amp;T281&amp;T282&amp;T283&amp;T284&amp;T285&amp;T286</f>
        <v>**Description:**0**Guidance for setting values: **</v>
      </c>
    </row>
    <row r="271" spans="1:25" x14ac:dyDescent="0.25">
      <c r="A271" s="45" t="s">
        <v>1233</v>
      </c>
      <c r="C271" s="147" t="s">
        <v>9</v>
      </c>
      <c r="D271" s="147" t="s">
        <v>26</v>
      </c>
      <c r="E271" s="147" t="s">
        <v>172</v>
      </c>
      <c r="F271" s="136" t="s">
        <v>58</v>
      </c>
      <c r="G271" s="136"/>
      <c r="H271" s="136" t="s">
        <v>105</v>
      </c>
      <c r="I271" s="136"/>
      <c r="J271" s="141" t="s">
        <v>203</v>
      </c>
      <c r="K271" s="139" t="s">
        <v>50</v>
      </c>
      <c r="L271" s="140"/>
      <c r="N271" s="57" t="s">
        <v>1231</v>
      </c>
      <c r="O271" s="57">
        <f>INDEX('Standard Descriptions'!$E:$E,MATCH(Guidance!E271,'Standard Descriptions'!$C:$C,0))</f>
        <v>0</v>
      </c>
      <c r="P271" s="60" t="s">
        <v>1232</v>
      </c>
      <c r="Q271" s="60" t="s">
        <v>49</v>
      </c>
      <c r="R271" s="60" t="str">
        <f t="shared" ref="R271:R288" si="50">H271&amp;" "&amp;I271</f>
        <v xml:space="preserve">Electricity </v>
      </c>
      <c r="S271" s="60" t="str">
        <f t="shared" si="45"/>
        <v>//**Electricity : **</v>
      </c>
      <c r="T271" s="45" t="str">
        <f t="shared" si="39"/>
        <v/>
      </c>
    </row>
    <row r="272" spans="1:25" s="61" customFormat="1" x14ac:dyDescent="0.25">
      <c r="A272" s="45" t="s">
        <v>1233</v>
      </c>
      <c r="B272" s="46"/>
      <c r="C272" s="138" t="s">
        <v>9</v>
      </c>
      <c r="D272" s="138" t="s">
        <v>26</v>
      </c>
      <c r="E272" s="138" t="s">
        <v>172</v>
      </c>
      <c r="F272" s="139" t="s">
        <v>456</v>
      </c>
      <c r="G272" s="136"/>
      <c r="H272" s="139" t="s">
        <v>450</v>
      </c>
      <c r="I272" s="136"/>
      <c r="J272" s="141">
        <v>69</v>
      </c>
      <c r="K272" s="139" t="s">
        <v>50</v>
      </c>
      <c r="L272" s="140" t="s">
        <v>1355</v>
      </c>
      <c r="M272" s="46"/>
      <c r="N272" s="57" t="s">
        <v>1231</v>
      </c>
      <c r="O272" s="57">
        <f>INDEX('Standard Descriptions'!$E:$E,MATCH(Guidance!E272,'Standard Descriptions'!$C:$C,0))</f>
        <v>0</v>
      </c>
      <c r="P272" s="60" t="s">
        <v>1232</v>
      </c>
      <c r="Q272" s="60" t="s">
        <v>49</v>
      </c>
      <c r="R272" s="60" t="str">
        <f t="shared" si="50"/>
        <v xml:space="preserve">Hard Coal </v>
      </c>
      <c r="S272" s="60" t="str">
        <f t="shared" si="45"/>
        <v>//**Hard Coal : **</v>
      </c>
      <c r="T272" s="45" t="str">
        <f t="shared" si="39"/>
        <v/>
      </c>
    </row>
    <row r="273" spans="1:21" s="61" customFormat="1" x14ac:dyDescent="0.25">
      <c r="A273" s="45" t="s">
        <v>1233</v>
      </c>
      <c r="B273" s="46"/>
      <c r="C273" s="138" t="s">
        <v>9</v>
      </c>
      <c r="D273" s="138" t="s">
        <v>26</v>
      </c>
      <c r="E273" s="138" t="s">
        <v>172</v>
      </c>
      <c r="F273" s="139" t="s">
        <v>52</v>
      </c>
      <c r="G273" s="136"/>
      <c r="H273" s="139" t="s">
        <v>99</v>
      </c>
      <c r="I273" s="136"/>
      <c r="J273" s="141">
        <v>70</v>
      </c>
      <c r="K273" s="139" t="s">
        <v>50</v>
      </c>
      <c r="L273" s="140" t="s">
        <v>1355</v>
      </c>
      <c r="M273" s="46"/>
      <c r="N273" s="57" t="s">
        <v>1231</v>
      </c>
      <c r="O273" s="57">
        <f>INDEX('Standard Descriptions'!$E:$E,MATCH(Guidance!E273,'Standard Descriptions'!$C:$C,0))</f>
        <v>0</v>
      </c>
      <c r="P273" s="60" t="s">
        <v>1232</v>
      </c>
      <c r="Q273" s="60" t="s">
        <v>49</v>
      </c>
      <c r="R273" s="60" t="str">
        <f t="shared" si="50"/>
        <v xml:space="preserve">Natural Gas </v>
      </c>
      <c r="S273" s="60" t="str">
        <f t="shared" si="45"/>
        <v>//**Natural Gas : **</v>
      </c>
      <c r="T273" s="45" t="str">
        <f t="shared" si="39"/>
        <v/>
      </c>
    </row>
    <row r="274" spans="1:21" s="61" customFormat="1" x14ac:dyDescent="0.25">
      <c r="A274" s="45" t="s">
        <v>1233</v>
      </c>
      <c r="B274" s="46"/>
      <c r="C274" s="138" t="s">
        <v>9</v>
      </c>
      <c r="D274" s="138" t="s">
        <v>26</v>
      </c>
      <c r="E274" s="138" t="s">
        <v>172</v>
      </c>
      <c r="F274" s="139" t="s">
        <v>53</v>
      </c>
      <c r="G274" s="136"/>
      <c r="H274" s="139" t="s">
        <v>100</v>
      </c>
      <c r="I274" s="136"/>
      <c r="J274" s="141">
        <v>71</v>
      </c>
      <c r="K274" s="139" t="s">
        <v>50</v>
      </c>
      <c r="L274" s="140" t="s">
        <v>1355</v>
      </c>
      <c r="M274" s="46"/>
      <c r="N274" s="57" t="s">
        <v>1231</v>
      </c>
      <c r="O274" s="57">
        <f>INDEX('Standard Descriptions'!$E:$E,MATCH(Guidance!E274,'Standard Descriptions'!$C:$C,0))</f>
        <v>0</v>
      </c>
      <c r="P274" s="60" t="s">
        <v>1232</v>
      </c>
      <c r="Q274" s="60" t="s">
        <v>49</v>
      </c>
      <c r="R274" s="60" t="str">
        <f t="shared" si="50"/>
        <v xml:space="preserve">Nuclear </v>
      </c>
      <c r="S274" s="60" t="str">
        <f t="shared" si="45"/>
        <v>//**Nuclear : **</v>
      </c>
      <c r="T274" s="45" t="str">
        <f t="shared" si="39"/>
        <v/>
      </c>
    </row>
    <row r="275" spans="1:21" s="61" customFormat="1" x14ac:dyDescent="0.25">
      <c r="A275" s="45" t="s">
        <v>1233</v>
      </c>
      <c r="B275" s="46"/>
      <c r="C275" s="138" t="s">
        <v>9</v>
      </c>
      <c r="D275" s="138" t="s">
        <v>26</v>
      </c>
      <c r="E275" s="138" t="s">
        <v>172</v>
      </c>
      <c r="F275" s="139" t="s">
        <v>54</v>
      </c>
      <c r="G275" s="136"/>
      <c r="H275" s="139" t="s">
        <v>101</v>
      </c>
      <c r="I275" s="136"/>
      <c r="J275" s="141">
        <v>72</v>
      </c>
      <c r="K275" s="139" t="s">
        <v>50</v>
      </c>
      <c r="L275" s="140"/>
      <c r="M275" s="46"/>
      <c r="N275" s="57" t="s">
        <v>1231</v>
      </c>
      <c r="O275" s="57">
        <f>INDEX('Standard Descriptions'!$E:$E,MATCH(Guidance!E275,'Standard Descriptions'!$C:$C,0))</f>
        <v>0</v>
      </c>
      <c r="P275" s="60" t="s">
        <v>1232</v>
      </c>
      <c r="Q275" s="60" t="s">
        <v>49</v>
      </c>
      <c r="R275" s="60" t="str">
        <f t="shared" si="50"/>
        <v xml:space="preserve">Hydro </v>
      </c>
      <c r="S275" s="60" t="str">
        <f t="shared" si="45"/>
        <v>//**Hydro : **</v>
      </c>
      <c r="T275" s="45" t="str">
        <f t="shared" si="39"/>
        <v/>
      </c>
    </row>
    <row r="276" spans="1:21" s="61" customFormat="1" x14ac:dyDescent="0.25">
      <c r="A276" s="45" t="s">
        <v>1233</v>
      </c>
      <c r="B276" s="46"/>
      <c r="C276" s="138" t="s">
        <v>9</v>
      </c>
      <c r="D276" s="138" t="s">
        <v>26</v>
      </c>
      <c r="E276" s="138" t="s">
        <v>172</v>
      </c>
      <c r="F276" s="139" t="s">
        <v>55</v>
      </c>
      <c r="G276" s="136"/>
      <c r="H276" s="139" t="s">
        <v>458</v>
      </c>
      <c r="I276" s="136"/>
      <c r="J276" s="141">
        <v>73</v>
      </c>
      <c r="K276" s="139" t="s">
        <v>50</v>
      </c>
      <c r="L276" s="140"/>
      <c r="M276" s="46"/>
      <c r="N276" s="57" t="s">
        <v>1231</v>
      </c>
      <c r="O276" s="57">
        <f>INDEX('Standard Descriptions'!$E:$E,MATCH(Guidance!E276,'Standard Descriptions'!$C:$C,0))</f>
        <v>0</v>
      </c>
      <c r="P276" s="60" t="s">
        <v>1232</v>
      </c>
      <c r="Q276" s="60" t="s">
        <v>49</v>
      </c>
      <c r="R276" s="60" t="str">
        <f t="shared" si="50"/>
        <v xml:space="preserve">Onshore Wind </v>
      </c>
      <c r="S276" s="60" t="str">
        <f t="shared" si="45"/>
        <v>//**Onshore Wind : **</v>
      </c>
      <c r="T276" s="45" t="str">
        <f t="shared" si="39"/>
        <v/>
      </c>
    </row>
    <row r="277" spans="1:21" s="61" customFormat="1" x14ac:dyDescent="0.25">
      <c r="A277" s="45" t="s">
        <v>1233</v>
      </c>
      <c r="B277" s="46"/>
      <c r="C277" s="138" t="s">
        <v>9</v>
      </c>
      <c r="D277" s="138" t="s">
        <v>26</v>
      </c>
      <c r="E277" s="138" t="s">
        <v>172</v>
      </c>
      <c r="F277" s="139" t="s">
        <v>56</v>
      </c>
      <c r="G277" s="136"/>
      <c r="H277" s="139" t="s">
        <v>106</v>
      </c>
      <c r="I277" s="136"/>
      <c r="J277" s="141">
        <v>74</v>
      </c>
      <c r="K277" s="139" t="s">
        <v>50</v>
      </c>
      <c r="L277" s="140" t="s">
        <v>1355</v>
      </c>
      <c r="M277" s="46"/>
      <c r="N277" s="57" t="s">
        <v>1231</v>
      </c>
      <c r="O277" s="57">
        <f>INDEX('Standard Descriptions'!$E:$E,MATCH(Guidance!E277,'Standard Descriptions'!$C:$C,0))</f>
        <v>0</v>
      </c>
      <c r="P277" s="60" t="s">
        <v>1232</v>
      </c>
      <c r="Q277" s="60" t="s">
        <v>49</v>
      </c>
      <c r="R277" s="60" t="str">
        <f t="shared" si="50"/>
        <v xml:space="preserve">Solar </v>
      </c>
      <c r="S277" s="60" t="str">
        <f t="shared" si="45"/>
        <v>//**Solar : **</v>
      </c>
      <c r="T277" s="45" t="str">
        <f t="shared" si="39"/>
        <v/>
      </c>
    </row>
    <row r="278" spans="1:21" s="61" customFormat="1" x14ac:dyDescent="0.25">
      <c r="A278" s="45" t="s">
        <v>1233</v>
      </c>
      <c r="B278" s="46"/>
      <c r="C278" s="138" t="s">
        <v>9</v>
      </c>
      <c r="D278" s="138" t="s">
        <v>26</v>
      </c>
      <c r="E278" s="138" t="s">
        <v>172</v>
      </c>
      <c r="F278" s="139" t="s">
        <v>57</v>
      </c>
      <c r="G278" s="136"/>
      <c r="H278" s="139" t="s">
        <v>104</v>
      </c>
      <c r="I278" s="136"/>
      <c r="J278" s="141" t="s">
        <v>203</v>
      </c>
      <c r="K278" s="139" t="s">
        <v>50</v>
      </c>
      <c r="L278" s="140"/>
      <c r="M278" s="46"/>
      <c r="N278" s="57" t="s">
        <v>1231</v>
      </c>
      <c r="O278" s="57">
        <f>INDEX('Standard Descriptions'!$E:$E,MATCH(Guidance!E278,'Standard Descriptions'!$C:$C,0))</f>
        <v>0</v>
      </c>
      <c r="P278" s="60" t="s">
        <v>1232</v>
      </c>
      <c r="Q278" s="60" t="s">
        <v>49</v>
      </c>
      <c r="R278" s="60" t="str">
        <f t="shared" si="50"/>
        <v xml:space="preserve">Biomass </v>
      </c>
      <c r="S278" s="60" t="str">
        <f t="shared" si="45"/>
        <v>//**Biomass : **</v>
      </c>
      <c r="T278" s="45" t="str">
        <f t="shared" si="39"/>
        <v/>
      </c>
    </row>
    <row r="279" spans="1:21" s="61" customFormat="1" x14ac:dyDescent="0.25">
      <c r="A279" s="45" t="s">
        <v>1233</v>
      </c>
      <c r="B279" s="46"/>
      <c r="C279" s="138" t="s">
        <v>9</v>
      </c>
      <c r="D279" s="138" t="s">
        <v>26</v>
      </c>
      <c r="E279" s="138" t="s">
        <v>172</v>
      </c>
      <c r="F279" s="139" t="s">
        <v>59</v>
      </c>
      <c r="G279" s="136"/>
      <c r="H279" s="139" t="s">
        <v>107</v>
      </c>
      <c r="I279" s="136"/>
      <c r="J279" s="141">
        <v>75</v>
      </c>
      <c r="K279" s="139" t="s">
        <v>50</v>
      </c>
      <c r="L279" s="140" t="s">
        <v>1356</v>
      </c>
      <c r="M279" s="46"/>
      <c r="N279" s="57" t="s">
        <v>1231</v>
      </c>
      <c r="O279" s="57">
        <f>INDEX('Standard Descriptions'!$E:$E,MATCH(Guidance!E279,'Standard Descriptions'!$C:$C,0))</f>
        <v>0</v>
      </c>
      <c r="P279" s="60" t="s">
        <v>1232</v>
      </c>
      <c r="Q279" s="60" t="s">
        <v>49</v>
      </c>
      <c r="R279" s="60" t="str">
        <f t="shared" si="50"/>
        <v xml:space="preserve">Petroleum Gasoline </v>
      </c>
      <c r="S279" s="60" t="str">
        <f t="shared" si="45"/>
        <v>//**Petroleum Gasoline : **</v>
      </c>
      <c r="T279" s="45" t="str">
        <f t="shared" si="39"/>
        <v/>
      </c>
    </row>
    <row r="280" spans="1:21" s="61" customFormat="1" x14ac:dyDescent="0.25">
      <c r="A280" s="45" t="s">
        <v>1233</v>
      </c>
      <c r="B280" s="46"/>
      <c r="C280" s="138" t="s">
        <v>9</v>
      </c>
      <c r="D280" s="138" t="s">
        <v>26</v>
      </c>
      <c r="E280" s="138" t="s">
        <v>172</v>
      </c>
      <c r="F280" s="139" t="s">
        <v>60</v>
      </c>
      <c r="G280" s="136"/>
      <c r="H280" s="139" t="s">
        <v>108</v>
      </c>
      <c r="I280" s="136"/>
      <c r="J280" s="141">
        <v>76</v>
      </c>
      <c r="K280" s="139" t="s">
        <v>50</v>
      </c>
      <c r="L280" s="140" t="s">
        <v>1357</v>
      </c>
      <c r="M280" s="46"/>
      <c r="N280" s="57" t="s">
        <v>1231</v>
      </c>
      <c r="O280" s="57">
        <f>INDEX('Standard Descriptions'!$E:$E,MATCH(Guidance!E280,'Standard Descriptions'!$C:$C,0))</f>
        <v>0</v>
      </c>
      <c r="P280" s="60" t="s">
        <v>1232</v>
      </c>
      <c r="Q280" s="60" t="s">
        <v>49</v>
      </c>
      <c r="R280" s="60" t="str">
        <f t="shared" si="50"/>
        <v xml:space="preserve">Petroleum Diesel </v>
      </c>
      <c r="S280" s="60" t="str">
        <f t="shared" si="45"/>
        <v>//**Petroleum Diesel : **</v>
      </c>
      <c r="T280" s="45" t="str">
        <f t="shared" si="39"/>
        <v/>
      </c>
    </row>
    <row r="281" spans="1:21" s="61" customFormat="1" x14ac:dyDescent="0.25">
      <c r="A281" s="45" t="s">
        <v>1233</v>
      </c>
      <c r="B281" s="46"/>
      <c r="C281" s="138" t="s">
        <v>9</v>
      </c>
      <c r="D281" s="138" t="s">
        <v>26</v>
      </c>
      <c r="E281" s="138" t="s">
        <v>172</v>
      </c>
      <c r="F281" s="139" t="s">
        <v>61</v>
      </c>
      <c r="G281" s="136"/>
      <c r="H281" s="139" t="s">
        <v>109</v>
      </c>
      <c r="I281" s="136"/>
      <c r="J281" s="141" t="s">
        <v>203</v>
      </c>
      <c r="K281" s="139" t="s">
        <v>50</v>
      </c>
      <c r="L281" s="140"/>
      <c r="M281" s="46"/>
      <c r="N281" s="57" t="s">
        <v>1231</v>
      </c>
      <c r="O281" s="57">
        <f>INDEX('Standard Descriptions'!$E:$E,MATCH(Guidance!E281,'Standard Descriptions'!$C:$C,0))</f>
        <v>0</v>
      </c>
      <c r="P281" s="60" t="s">
        <v>1232</v>
      </c>
      <c r="Q281" s="60" t="s">
        <v>49</v>
      </c>
      <c r="R281" s="60" t="str">
        <f t="shared" si="50"/>
        <v xml:space="preserve">Biofuel Gasoline </v>
      </c>
      <c r="S281" s="60" t="str">
        <f t="shared" si="45"/>
        <v>//**Biofuel Gasoline : **</v>
      </c>
      <c r="T281" s="45" t="str">
        <f t="shared" si="39"/>
        <v/>
      </c>
    </row>
    <row r="282" spans="1:21" s="61" customFormat="1" x14ac:dyDescent="0.25">
      <c r="A282" s="45" t="s">
        <v>1233</v>
      </c>
      <c r="B282" s="46"/>
      <c r="C282" s="138" t="s">
        <v>9</v>
      </c>
      <c r="D282" s="138" t="s">
        <v>26</v>
      </c>
      <c r="E282" s="138" t="s">
        <v>172</v>
      </c>
      <c r="F282" s="139" t="s">
        <v>62</v>
      </c>
      <c r="G282" s="136"/>
      <c r="H282" s="139" t="s">
        <v>110</v>
      </c>
      <c r="I282" s="136"/>
      <c r="J282" s="141" t="s">
        <v>203</v>
      </c>
      <c r="K282" s="139" t="s">
        <v>50</v>
      </c>
      <c r="L282" s="140"/>
      <c r="M282" s="46"/>
      <c r="N282" s="57" t="s">
        <v>1231</v>
      </c>
      <c r="O282" s="57">
        <f>INDEX('Standard Descriptions'!$E:$E,MATCH(Guidance!E282,'Standard Descriptions'!$C:$C,0))</f>
        <v>0</v>
      </c>
      <c r="P282" s="60" t="s">
        <v>1232</v>
      </c>
      <c r="Q282" s="60" t="s">
        <v>49</v>
      </c>
      <c r="R282" s="60" t="str">
        <f t="shared" si="50"/>
        <v xml:space="preserve">Biofuel Diesel </v>
      </c>
      <c r="S282" s="60" t="str">
        <f t="shared" si="45"/>
        <v>//**Biofuel Diesel : **</v>
      </c>
      <c r="T282" s="45" t="str">
        <f t="shared" si="39"/>
        <v/>
      </c>
    </row>
    <row r="283" spans="1:21" s="61" customFormat="1" x14ac:dyDescent="0.25">
      <c r="A283" s="45" t="s">
        <v>1233</v>
      </c>
      <c r="B283" s="46"/>
      <c r="C283" s="138" t="s">
        <v>9</v>
      </c>
      <c r="D283" s="138" t="s">
        <v>26</v>
      </c>
      <c r="E283" s="138" t="s">
        <v>172</v>
      </c>
      <c r="F283" s="139" t="s">
        <v>63</v>
      </c>
      <c r="G283" s="136"/>
      <c r="H283" s="139" t="s">
        <v>111</v>
      </c>
      <c r="I283" s="136"/>
      <c r="J283" s="141"/>
      <c r="K283" s="139" t="s">
        <v>50</v>
      </c>
      <c r="L283" s="140"/>
      <c r="M283" s="46"/>
      <c r="N283" s="57" t="s">
        <v>1231</v>
      </c>
      <c r="O283" s="57">
        <f>INDEX('Standard Descriptions'!$E:$E,MATCH(Guidance!E283,'Standard Descriptions'!$C:$C,0))</f>
        <v>0</v>
      </c>
      <c r="P283" s="60" t="s">
        <v>1232</v>
      </c>
      <c r="Q283" s="60" t="s">
        <v>49</v>
      </c>
      <c r="R283" s="60" t="str">
        <f t="shared" si="50"/>
        <v xml:space="preserve">Jet Fuel </v>
      </c>
      <c r="S283" s="60" t="str">
        <f t="shared" si="45"/>
        <v>//**Jet Fuel : **</v>
      </c>
      <c r="T283" s="45" t="str">
        <f t="shared" si="39"/>
        <v/>
      </c>
    </row>
    <row r="284" spans="1:21" s="61" customFormat="1" x14ac:dyDescent="0.25">
      <c r="A284" s="45" t="s">
        <v>1233</v>
      </c>
      <c r="B284" s="46"/>
      <c r="C284" s="138" t="s">
        <v>9</v>
      </c>
      <c r="D284" s="138" t="s">
        <v>26</v>
      </c>
      <c r="E284" s="138" t="s">
        <v>172</v>
      </c>
      <c r="F284" s="139" t="s">
        <v>84</v>
      </c>
      <c r="G284" s="136"/>
      <c r="H284" s="139" t="s">
        <v>112</v>
      </c>
      <c r="I284" s="136"/>
      <c r="J284" s="141" t="s">
        <v>203</v>
      </c>
      <c r="K284" s="139" t="s">
        <v>50</v>
      </c>
      <c r="L284" s="140"/>
      <c r="M284" s="46"/>
      <c r="N284" s="57" t="s">
        <v>1231</v>
      </c>
      <c r="O284" s="57">
        <f>INDEX('Standard Descriptions'!$E:$E,MATCH(Guidance!E284,'Standard Descriptions'!$C:$C,0))</f>
        <v>0</v>
      </c>
      <c r="P284" s="60" t="s">
        <v>1232</v>
      </c>
      <c r="Q284" s="60" t="s">
        <v>49</v>
      </c>
      <c r="R284" s="60" t="str">
        <f t="shared" si="50"/>
        <v xml:space="preserve">Heat </v>
      </c>
      <c r="S284" s="60" t="str">
        <f t="shared" si="45"/>
        <v>//**Heat : **</v>
      </c>
      <c r="T284" s="45" t="str">
        <f t="shared" si="39"/>
        <v/>
      </c>
    </row>
    <row r="285" spans="1:21" s="61" customFormat="1" x14ac:dyDescent="0.25">
      <c r="A285" s="45" t="s">
        <v>1233</v>
      </c>
      <c r="B285" s="46"/>
      <c r="C285" s="138" t="s">
        <v>9</v>
      </c>
      <c r="D285" s="138" t="s">
        <v>26</v>
      </c>
      <c r="E285" s="138" t="s">
        <v>172</v>
      </c>
      <c r="F285" s="139" t="s">
        <v>435</v>
      </c>
      <c r="G285" s="136"/>
      <c r="H285" s="139" t="s">
        <v>436</v>
      </c>
      <c r="I285" s="136"/>
      <c r="J285" s="141"/>
      <c r="K285" s="139" t="s">
        <v>50</v>
      </c>
      <c r="L285" s="140"/>
      <c r="M285" s="46"/>
      <c r="N285" s="57" t="s">
        <v>1231</v>
      </c>
      <c r="O285" s="57">
        <f>INDEX('Standard Descriptions'!$E:$E,MATCH(Guidance!E285,'Standard Descriptions'!$C:$C,0))</f>
        <v>0</v>
      </c>
      <c r="P285" s="60" t="s">
        <v>1232</v>
      </c>
      <c r="Q285" s="60" t="s">
        <v>49</v>
      </c>
      <c r="R285" s="60" t="str">
        <f t="shared" si="50"/>
        <v xml:space="preserve">Geothermal </v>
      </c>
      <c r="S285" s="60" t="str">
        <f t="shared" si="45"/>
        <v>//**Geothermal : **</v>
      </c>
      <c r="T285" s="45" t="str">
        <f t="shared" si="39"/>
        <v/>
      </c>
    </row>
    <row r="286" spans="1:21" s="61" customFormat="1" x14ac:dyDescent="0.25">
      <c r="A286" s="45" t="s">
        <v>1233</v>
      </c>
      <c r="B286" s="46"/>
      <c r="C286" s="138" t="s">
        <v>9</v>
      </c>
      <c r="D286" s="138" t="s">
        <v>26</v>
      </c>
      <c r="E286" s="138" t="s">
        <v>172</v>
      </c>
      <c r="F286" s="139" t="s">
        <v>446</v>
      </c>
      <c r="G286" s="136"/>
      <c r="H286" s="139" t="s">
        <v>447</v>
      </c>
      <c r="I286" s="136"/>
      <c r="J286" s="141"/>
      <c r="K286" s="139" t="s">
        <v>50</v>
      </c>
      <c r="L286" s="140"/>
      <c r="M286" s="46"/>
      <c r="N286" s="57" t="s">
        <v>1231</v>
      </c>
      <c r="O286" s="57">
        <f>INDEX('Standard Descriptions'!$E:$E,MATCH(Guidance!E286,'Standard Descriptions'!$C:$C,0))</f>
        <v>0</v>
      </c>
      <c r="P286" s="60" t="s">
        <v>1232</v>
      </c>
      <c r="Q286" s="60" t="s">
        <v>49</v>
      </c>
      <c r="R286" s="60" t="str">
        <f t="shared" si="50"/>
        <v xml:space="preserve">Lignite </v>
      </c>
      <c r="S286" s="60" t="str">
        <f t="shared" si="45"/>
        <v>//**Lignite : **</v>
      </c>
      <c r="T286" s="45" t="str">
        <f t="shared" si="39"/>
        <v/>
      </c>
    </row>
    <row r="287" spans="1:21" s="62" customFormat="1" x14ac:dyDescent="0.25">
      <c r="A287" s="62" t="s">
        <v>1230</v>
      </c>
      <c r="C287" s="118" t="s">
        <v>9</v>
      </c>
      <c r="D287" s="118" t="s">
        <v>1211</v>
      </c>
      <c r="E287" s="118" t="s">
        <v>1212</v>
      </c>
      <c r="F287" s="119"/>
      <c r="G287" s="119"/>
      <c r="H287" s="119"/>
      <c r="I287" s="119"/>
      <c r="J287" s="66">
        <v>719</v>
      </c>
      <c r="K287" s="119" t="s">
        <v>50</v>
      </c>
      <c r="L287" s="125"/>
      <c r="N287" s="64" t="s">
        <v>1231</v>
      </c>
      <c r="O287" s="64" t="e">
        <f>INDEX('Standard Descriptions'!$E:$E,MATCH(Guidance!E287,'Standard Descriptions'!$C:$C,0))</f>
        <v>#N/A</v>
      </c>
      <c r="P287" s="62" t="s">
        <v>1232</v>
      </c>
      <c r="Q287" s="62" t="s">
        <v>50</v>
      </c>
      <c r="R287" s="62" t="str">
        <f t="shared" si="50"/>
        <v xml:space="preserve"> </v>
      </c>
      <c r="T287" s="62" t="str">
        <f t="shared" ref="T287:T315" si="51">IF(K287="Yes",S287&amp;L287,"")</f>
        <v/>
      </c>
      <c r="U287" s="52" t="e">
        <f>N287&amp;O287</f>
        <v>#N/A</v>
      </c>
    </row>
    <row r="288" spans="1:21" s="62" customFormat="1" x14ac:dyDescent="0.25">
      <c r="A288" s="62" t="s">
        <v>1230</v>
      </c>
      <c r="C288" s="118" t="s">
        <v>9</v>
      </c>
      <c r="D288" s="118" t="s">
        <v>1213</v>
      </c>
      <c r="E288" s="118" t="s">
        <v>1214</v>
      </c>
      <c r="F288" s="119"/>
      <c r="G288" s="119"/>
      <c r="H288" s="119"/>
      <c r="I288" s="119"/>
      <c r="J288" s="63">
        <v>509</v>
      </c>
      <c r="K288" s="119" t="s">
        <v>49</v>
      </c>
      <c r="L288" s="122"/>
      <c r="N288" s="64" t="s">
        <v>1231</v>
      </c>
      <c r="O288" s="64" t="e">
        <f>INDEX('Standard Descriptions'!$E:$E,MATCH(Guidance!E288,'Standard Descriptions'!$C:$C,0))</f>
        <v>#N/A</v>
      </c>
      <c r="P288" s="62" t="s">
        <v>1232</v>
      </c>
      <c r="Q288" s="62" t="s">
        <v>50</v>
      </c>
      <c r="R288" s="62" t="str">
        <f t="shared" si="50"/>
        <v xml:space="preserve"> </v>
      </c>
      <c r="T288" s="62" t="str">
        <f t="shared" si="51"/>
        <v/>
      </c>
      <c r="U288" s="52" t="e">
        <f>N288&amp;O288</f>
        <v>#N/A</v>
      </c>
    </row>
    <row r="289" spans="1:21" s="62" customFormat="1" x14ac:dyDescent="0.25">
      <c r="A289" s="62" t="s">
        <v>1230</v>
      </c>
      <c r="C289" s="118" t="s">
        <v>9</v>
      </c>
      <c r="D289" s="118" t="s">
        <v>175</v>
      </c>
      <c r="E289" s="118" t="s">
        <v>174</v>
      </c>
      <c r="F289" s="119"/>
      <c r="G289" s="119"/>
      <c r="H289" s="119"/>
      <c r="I289" s="119"/>
      <c r="J289" s="63"/>
      <c r="K289" s="119" t="s">
        <v>49</v>
      </c>
      <c r="L289" s="122"/>
      <c r="N289" s="64" t="s">
        <v>1231</v>
      </c>
      <c r="O289" s="64">
        <f>INDEX('Standard Descriptions'!$E:$E,MATCH(Guidance!E289,'Standard Descriptions'!$C:$C,0))</f>
        <v>0</v>
      </c>
      <c r="P289" s="62" t="s">
        <v>1232</v>
      </c>
      <c r="Q289" s="62" t="s">
        <v>1349</v>
      </c>
      <c r="R289" s="62" t="str">
        <f>H289&amp;" "&amp;I289</f>
        <v xml:space="preserve"> </v>
      </c>
      <c r="T289" s="62" t="str">
        <f t="shared" ref="T289" si="52">IF(K289="Yes",S289&amp;L289,"")</f>
        <v/>
      </c>
      <c r="U289" s="52" t="str">
        <f>N289&amp;O289</f>
        <v>**Description:**0</v>
      </c>
    </row>
    <row r="290" spans="1:21" s="65" customFormat="1" x14ac:dyDescent="0.25">
      <c r="A290" s="65" t="s">
        <v>1230</v>
      </c>
      <c r="B290" s="47"/>
      <c r="C290" s="65" t="s">
        <v>9</v>
      </c>
      <c r="D290" s="65" t="s">
        <v>24</v>
      </c>
      <c r="E290" s="65" t="str">
        <f>E291</f>
        <v>Additional Fuel Tax Rate by Fuel</v>
      </c>
      <c r="M290" s="47"/>
      <c r="N290" s="64" t="s">
        <v>1231</v>
      </c>
      <c r="O290" s="64" t="str">
        <f>INDEX('Standard Descriptions'!$E:$E,MATCH(Guidance!E290,'Standard Descriptions'!$C:$C,0))</f>
        <v xml:space="preserve"> This policy increases the tax rate for the selected fuel type(s).  It is expressed as a percentage of the BAU Scenario price, which includes sales and excise taxes.  // </v>
      </c>
      <c r="P290" s="62" t="s">
        <v>1232</v>
      </c>
      <c r="Q290" s="62" t="s">
        <v>49</v>
      </c>
      <c r="S290" s="62" t="str">
        <f t="shared" ref="S290:S349" si="53">IF(R290="","","//**"&amp;R290&amp;": **")</f>
        <v/>
      </c>
      <c r="T290" s="62" t="str">
        <f t="shared" si="51"/>
        <v/>
      </c>
      <c r="U290" s="52" t="str">
        <f>N290&amp;O290&amp;P290&amp;T291&amp;T292&amp;T293&amp;T294&amp;T295&amp;T296&amp;T297&amp;T298&amp;T299&amp;T300&amp;T301&amp;T302&amp;T303&amp;T304&amp;T305</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row>
    <row r="291" spans="1:21" s="61" customFormat="1" x14ac:dyDescent="0.25">
      <c r="A291" s="45" t="s">
        <v>1233</v>
      </c>
      <c r="B291" s="46"/>
      <c r="C291" s="147" t="s">
        <v>9</v>
      </c>
      <c r="D291" s="147" t="s">
        <v>24</v>
      </c>
      <c r="E291" s="147" t="s">
        <v>322</v>
      </c>
      <c r="F291" s="136" t="s">
        <v>58</v>
      </c>
      <c r="G291" s="136"/>
      <c r="H291" s="136" t="s">
        <v>105</v>
      </c>
      <c r="I291" s="136"/>
      <c r="J291" s="141">
        <v>78</v>
      </c>
      <c r="K291" s="136" t="s">
        <v>49</v>
      </c>
      <c r="L291" s="171" t="s">
        <v>1358</v>
      </c>
      <c r="M291" s="46"/>
      <c r="N291" s="57" t="s">
        <v>1231</v>
      </c>
      <c r="O291" s="57" t="str">
        <f>INDEX('Standard Descriptions'!$E:$E,MATCH(Guidance!E291,'Standard Descriptions'!$C:$C,0))</f>
        <v xml:space="preserve"> This policy increases the tax rate for the selected fuel type(s).  It is expressed as a percentage of the BAU Scenario price, which includes sales and excise taxes.  // </v>
      </c>
      <c r="P291" s="60" t="s">
        <v>1232</v>
      </c>
      <c r="Q291" s="60" t="s">
        <v>49</v>
      </c>
      <c r="R291" s="60" t="str">
        <f t="shared" ref="R291:R305" si="54">H291&amp;" "&amp;I291</f>
        <v xml:space="preserve">Electricity </v>
      </c>
      <c r="S291" s="60" t="str">
        <f t="shared" si="53"/>
        <v>//**Electricity : **</v>
      </c>
      <c r="T291" s="45" t="str">
        <f t="shared" si="51"/>
        <v>//**Electricity : ** In 2012, the national average sales tax rate was 6.8% and the national average tax rate on gasoline was 14%.</v>
      </c>
    </row>
    <row r="292" spans="1:21" s="61" customFormat="1" x14ac:dyDescent="0.25">
      <c r="A292" s="45" t="s">
        <v>1233</v>
      </c>
      <c r="B292" s="46"/>
      <c r="C292" s="172" t="s">
        <v>9</v>
      </c>
      <c r="D292" s="172" t="s">
        <v>24</v>
      </c>
      <c r="E292" s="172" t="s">
        <v>322</v>
      </c>
      <c r="F292" s="139" t="s">
        <v>456</v>
      </c>
      <c r="G292" s="139"/>
      <c r="H292" s="139" t="s">
        <v>450</v>
      </c>
      <c r="I292" s="167"/>
      <c r="J292" s="141">
        <v>79</v>
      </c>
      <c r="K292" s="139" t="s">
        <v>49</v>
      </c>
      <c r="L292" s="173" t="s">
        <v>1358</v>
      </c>
      <c r="M292" s="46"/>
      <c r="N292" s="57" t="s">
        <v>1231</v>
      </c>
      <c r="O292" s="57" t="str">
        <f>INDEX('Standard Descriptions'!$E:$E,MATCH(Guidance!E292,'Standard Descriptions'!$C:$C,0))</f>
        <v xml:space="preserve"> This policy increases the tax rate for the selected fuel type(s).  It is expressed as a percentage of the BAU Scenario price, which includes sales and excise taxes.  // </v>
      </c>
      <c r="P292" s="60" t="s">
        <v>1232</v>
      </c>
      <c r="Q292" s="60" t="s">
        <v>49</v>
      </c>
      <c r="R292" s="60" t="str">
        <f t="shared" si="54"/>
        <v xml:space="preserve">Hard Coal </v>
      </c>
      <c r="S292" s="60" t="str">
        <f t="shared" si="53"/>
        <v>//**Hard Coal : **</v>
      </c>
      <c r="T292" s="45" t="str">
        <f t="shared" si="51"/>
        <v>//**Hard Coal : ** In 2012, the national average sales tax rate was 6.8% and the national average tax rate on gasoline was 14%.</v>
      </c>
    </row>
    <row r="293" spans="1:21" s="61" customFormat="1" x14ac:dyDescent="0.25">
      <c r="A293" s="45" t="s">
        <v>1233</v>
      </c>
      <c r="B293" s="46"/>
      <c r="C293" s="172" t="s">
        <v>9</v>
      </c>
      <c r="D293" s="172" t="s">
        <v>24</v>
      </c>
      <c r="E293" s="172" t="s">
        <v>322</v>
      </c>
      <c r="F293" s="139" t="s">
        <v>52</v>
      </c>
      <c r="G293" s="139"/>
      <c r="H293" s="139" t="s">
        <v>99</v>
      </c>
      <c r="I293" s="167"/>
      <c r="J293" s="141">
        <v>80</v>
      </c>
      <c r="K293" s="139" t="s">
        <v>49</v>
      </c>
      <c r="L293" s="173" t="s">
        <v>1358</v>
      </c>
      <c r="M293" s="46"/>
      <c r="N293" s="57" t="s">
        <v>1231</v>
      </c>
      <c r="O293" s="57" t="str">
        <f>INDEX('Standard Descriptions'!$E:$E,MATCH(Guidance!E293,'Standard Descriptions'!$C:$C,0))</f>
        <v xml:space="preserve"> This policy increases the tax rate for the selected fuel type(s).  It is expressed as a percentage of the BAU Scenario price, which includes sales and excise taxes.  // </v>
      </c>
      <c r="P293" s="60" t="s">
        <v>1232</v>
      </c>
      <c r="Q293" s="60" t="s">
        <v>49</v>
      </c>
      <c r="R293" s="60" t="str">
        <f t="shared" si="54"/>
        <v xml:space="preserve">Natural Gas </v>
      </c>
      <c r="S293" s="60" t="str">
        <f t="shared" si="53"/>
        <v>//**Natural Gas : **</v>
      </c>
      <c r="T293" s="45" t="str">
        <f t="shared" si="51"/>
        <v>//**Natural Gas : ** In 2012, the national average sales tax rate was 6.8% and the national average tax rate on gasoline was 14%.</v>
      </c>
    </row>
    <row r="294" spans="1:21" s="61" customFormat="1" x14ac:dyDescent="0.25">
      <c r="A294" s="45" t="s">
        <v>1233</v>
      </c>
      <c r="B294" s="46"/>
      <c r="C294" s="172" t="s">
        <v>9</v>
      </c>
      <c r="D294" s="172" t="s">
        <v>24</v>
      </c>
      <c r="E294" s="172" t="s">
        <v>322</v>
      </c>
      <c r="F294" s="139" t="s">
        <v>53</v>
      </c>
      <c r="G294" s="139"/>
      <c r="H294" s="139" t="s">
        <v>100</v>
      </c>
      <c r="I294" s="167"/>
      <c r="J294" s="141" t="s">
        <v>203</v>
      </c>
      <c r="K294" s="139" t="s">
        <v>50</v>
      </c>
      <c r="L294" s="140"/>
      <c r="M294" s="46"/>
      <c r="N294" s="57" t="s">
        <v>1231</v>
      </c>
      <c r="O294" s="57" t="str">
        <f>INDEX('Standard Descriptions'!$E:$E,MATCH(Guidance!E294,'Standard Descriptions'!$C:$C,0))</f>
        <v xml:space="preserve"> This policy increases the tax rate for the selected fuel type(s).  It is expressed as a percentage of the BAU Scenario price, which includes sales and excise taxes.  // </v>
      </c>
      <c r="P294" s="60" t="s">
        <v>1232</v>
      </c>
      <c r="Q294" s="60" t="s">
        <v>49</v>
      </c>
      <c r="R294" s="60" t="str">
        <f t="shared" si="54"/>
        <v xml:space="preserve">Nuclear </v>
      </c>
      <c r="S294" s="60" t="str">
        <f t="shared" si="53"/>
        <v>//**Nuclear : **</v>
      </c>
      <c r="T294" s="45" t="str">
        <f t="shared" si="51"/>
        <v/>
      </c>
    </row>
    <row r="295" spans="1:21" s="61" customFormat="1" x14ac:dyDescent="0.25">
      <c r="A295" s="45" t="s">
        <v>1233</v>
      </c>
      <c r="B295" s="46"/>
      <c r="C295" s="172" t="s">
        <v>9</v>
      </c>
      <c r="D295" s="172" t="s">
        <v>24</v>
      </c>
      <c r="E295" s="172" t="s">
        <v>322</v>
      </c>
      <c r="F295" s="139" t="s">
        <v>54</v>
      </c>
      <c r="G295" s="139"/>
      <c r="H295" s="139" t="s">
        <v>101</v>
      </c>
      <c r="I295" s="167"/>
      <c r="J295" s="141" t="s">
        <v>203</v>
      </c>
      <c r="K295" s="139" t="s">
        <v>50</v>
      </c>
      <c r="L295" s="140"/>
      <c r="M295" s="46"/>
      <c r="N295" s="57" t="s">
        <v>1231</v>
      </c>
      <c r="O295" s="57" t="str">
        <f>INDEX('Standard Descriptions'!$E:$E,MATCH(Guidance!E295,'Standard Descriptions'!$C:$C,0))</f>
        <v xml:space="preserve"> This policy increases the tax rate for the selected fuel type(s).  It is expressed as a percentage of the BAU Scenario price, which includes sales and excise taxes.  // </v>
      </c>
      <c r="P295" s="60" t="s">
        <v>1232</v>
      </c>
      <c r="Q295" s="60" t="s">
        <v>49</v>
      </c>
      <c r="R295" s="60" t="str">
        <f t="shared" si="54"/>
        <v xml:space="preserve">Hydro </v>
      </c>
      <c r="S295" s="60" t="str">
        <f t="shared" si="53"/>
        <v>//**Hydro : **</v>
      </c>
      <c r="T295" s="45" t="str">
        <f t="shared" si="51"/>
        <v/>
      </c>
    </row>
    <row r="296" spans="1:21" s="61" customFormat="1" x14ac:dyDescent="0.25">
      <c r="A296" s="45" t="s">
        <v>1233</v>
      </c>
      <c r="B296" s="46"/>
      <c r="C296" s="172" t="s">
        <v>9</v>
      </c>
      <c r="D296" s="172" t="s">
        <v>24</v>
      </c>
      <c r="E296" s="172" t="s">
        <v>322</v>
      </c>
      <c r="F296" s="139" t="s">
        <v>55</v>
      </c>
      <c r="G296" s="139"/>
      <c r="H296" s="139" t="s">
        <v>458</v>
      </c>
      <c r="I296" s="167"/>
      <c r="J296" s="141" t="s">
        <v>203</v>
      </c>
      <c r="K296" s="139" t="s">
        <v>50</v>
      </c>
      <c r="L296" s="171"/>
      <c r="M296" s="46"/>
      <c r="N296" s="57" t="s">
        <v>1231</v>
      </c>
      <c r="O296" s="57" t="str">
        <f>INDEX('Standard Descriptions'!$E:$E,MATCH(Guidance!E296,'Standard Descriptions'!$C:$C,0))</f>
        <v xml:space="preserve"> This policy increases the tax rate for the selected fuel type(s).  It is expressed as a percentage of the BAU Scenario price, which includes sales and excise taxes.  // </v>
      </c>
      <c r="P296" s="60" t="s">
        <v>1232</v>
      </c>
      <c r="Q296" s="60" t="s">
        <v>49</v>
      </c>
      <c r="R296" s="60" t="str">
        <f t="shared" si="54"/>
        <v xml:space="preserve">Onshore Wind </v>
      </c>
      <c r="S296" s="60" t="str">
        <f t="shared" si="53"/>
        <v>//**Onshore Wind : **</v>
      </c>
      <c r="T296" s="45" t="str">
        <f t="shared" si="51"/>
        <v/>
      </c>
    </row>
    <row r="297" spans="1:21" s="61" customFormat="1" x14ac:dyDescent="0.25">
      <c r="A297" s="45" t="s">
        <v>1233</v>
      </c>
      <c r="B297" s="46"/>
      <c r="C297" s="172" t="s">
        <v>9</v>
      </c>
      <c r="D297" s="172" t="s">
        <v>24</v>
      </c>
      <c r="E297" s="172" t="s">
        <v>322</v>
      </c>
      <c r="F297" s="139" t="s">
        <v>56</v>
      </c>
      <c r="G297" s="139"/>
      <c r="H297" s="139" t="s">
        <v>106</v>
      </c>
      <c r="I297" s="167"/>
      <c r="J297" s="141" t="s">
        <v>203</v>
      </c>
      <c r="K297" s="139" t="s">
        <v>50</v>
      </c>
      <c r="L297" s="173"/>
      <c r="M297" s="46"/>
      <c r="N297" s="57" t="s">
        <v>1231</v>
      </c>
      <c r="O297" s="57" t="str">
        <f>INDEX('Standard Descriptions'!$E:$E,MATCH(Guidance!E297,'Standard Descriptions'!$C:$C,0))</f>
        <v xml:space="preserve"> This policy increases the tax rate for the selected fuel type(s).  It is expressed as a percentage of the BAU Scenario price, which includes sales and excise taxes.  // </v>
      </c>
      <c r="P297" s="60" t="s">
        <v>1232</v>
      </c>
      <c r="Q297" s="60" t="s">
        <v>49</v>
      </c>
      <c r="R297" s="60" t="str">
        <f t="shared" si="54"/>
        <v xml:space="preserve">Solar </v>
      </c>
      <c r="S297" s="60" t="str">
        <f t="shared" si="53"/>
        <v>//**Solar : **</v>
      </c>
      <c r="T297" s="45" t="str">
        <f t="shared" si="51"/>
        <v/>
      </c>
    </row>
    <row r="298" spans="1:21" s="61" customFormat="1" x14ac:dyDescent="0.25">
      <c r="A298" s="45" t="s">
        <v>1233</v>
      </c>
      <c r="B298" s="46"/>
      <c r="C298" s="172" t="s">
        <v>9</v>
      </c>
      <c r="D298" s="172" t="s">
        <v>24</v>
      </c>
      <c r="E298" s="172" t="s">
        <v>322</v>
      </c>
      <c r="F298" s="139" t="s">
        <v>57</v>
      </c>
      <c r="G298" s="139"/>
      <c r="H298" s="139" t="s">
        <v>104</v>
      </c>
      <c r="I298" s="167"/>
      <c r="J298" s="141" t="s">
        <v>203</v>
      </c>
      <c r="K298" s="139" t="s">
        <v>50</v>
      </c>
      <c r="L298" s="140"/>
      <c r="M298" s="46"/>
      <c r="N298" s="57" t="s">
        <v>1231</v>
      </c>
      <c r="O298" s="57" t="str">
        <f>INDEX('Standard Descriptions'!$E:$E,MATCH(Guidance!E298,'Standard Descriptions'!$C:$C,0))</f>
        <v xml:space="preserve"> This policy increases the tax rate for the selected fuel type(s).  It is expressed as a percentage of the BAU Scenario price, which includes sales and excise taxes.  // </v>
      </c>
      <c r="P298" s="60" t="s">
        <v>1232</v>
      </c>
      <c r="Q298" s="60" t="s">
        <v>49</v>
      </c>
      <c r="R298" s="60" t="str">
        <f t="shared" si="54"/>
        <v xml:space="preserve">Biomass </v>
      </c>
      <c r="S298" s="60" t="str">
        <f t="shared" si="53"/>
        <v>//**Biomass : **</v>
      </c>
      <c r="T298" s="45" t="str">
        <f t="shared" si="51"/>
        <v/>
      </c>
    </row>
    <row r="299" spans="1:21" s="61" customFormat="1" x14ac:dyDescent="0.25">
      <c r="A299" s="45" t="s">
        <v>1233</v>
      </c>
      <c r="B299" s="46"/>
      <c r="C299" s="172" t="s">
        <v>9</v>
      </c>
      <c r="D299" s="172" t="s">
        <v>24</v>
      </c>
      <c r="E299" s="172" t="s">
        <v>322</v>
      </c>
      <c r="F299" s="139" t="s">
        <v>59</v>
      </c>
      <c r="G299" s="139"/>
      <c r="H299" s="139" t="s">
        <v>107</v>
      </c>
      <c r="I299" s="167"/>
      <c r="J299" s="141">
        <v>81</v>
      </c>
      <c r="K299" s="139" t="s">
        <v>49</v>
      </c>
      <c r="L299" s="140" t="s">
        <v>1359</v>
      </c>
      <c r="M299" s="46"/>
      <c r="N299" s="57" t="s">
        <v>1231</v>
      </c>
      <c r="O299" s="57" t="str">
        <f>INDEX('Standard Descriptions'!$E:$E,MATCH(Guidance!E299,'Standard Descriptions'!$C:$C,0))</f>
        <v xml:space="preserve"> This policy increases the tax rate for the selected fuel type(s).  It is expressed as a percentage of the BAU Scenario price, which includes sales and excise taxes.  // </v>
      </c>
      <c r="P299" s="60" t="s">
        <v>1232</v>
      </c>
      <c r="Q299" s="60" t="s">
        <v>49</v>
      </c>
      <c r="R299" s="60" t="str">
        <f t="shared" si="54"/>
        <v xml:space="preserve">Petroleum Gasoline </v>
      </c>
      <c r="S299" s="60" t="str">
        <f t="shared" si="53"/>
        <v>//**Petroleum Gasoline : **</v>
      </c>
      <c r="T299" s="45" t="str">
        <f t="shared" si="51"/>
        <v>//**Petroleum Gasoline : ** In 2019, the statewide average sales tax rate was 8.4% and average tax rate on consumer gasoline purchases was 20%.</v>
      </c>
    </row>
    <row r="300" spans="1:21" s="61" customFormat="1" x14ac:dyDescent="0.25">
      <c r="A300" s="45" t="s">
        <v>1233</v>
      </c>
      <c r="B300" s="46"/>
      <c r="C300" s="172" t="s">
        <v>9</v>
      </c>
      <c r="D300" s="172" t="s">
        <v>24</v>
      </c>
      <c r="E300" s="172" t="s">
        <v>322</v>
      </c>
      <c r="F300" s="139" t="s">
        <v>60</v>
      </c>
      <c r="G300" s="139"/>
      <c r="H300" s="139" t="s">
        <v>108</v>
      </c>
      <c r="I300" s="167"/>
      <c r="J300" s="141">
        <v>82</v>
      </c>
      <c r="K300" s="139" t="s">
        <v>49</v>
      </c>
      <c r="L300" s="140" t="s">
        <v>1359</v>
      </c>
      <c r="M300" s="46"/>
      <c r="N300" s="57" t="s">
        <v>1231</v>
      </c>
      <c r="O300" s="57" t="str">
        <f>INDEX('Standard Descriptions'!$E:$E,MATCH(Guidance!E300,'Standard Descriptions'!$C:$C,0))</f>
        <v xml:space="preserve"> This policy increases the tax rate for the selected fuel type(s).  It is expressed as a percentage of the BAU Scenario price, which includes sales and excise taxes.  // </v>
      </c>
      <c r="P300" s="60" t="s">
        <v>1232</v>
      </c>
      <c r="Q300" s="60" t="s">
        <v>49</v>
      </c>
      <c r="R300" s="60" t="str">
        <f t="shared" si="54"/>
        <v xml:space="preserve">Petroleum Diesel </v>
      </c>
      <c r="S300" s="60" t="str">
        <f t="shared" si="53"/>
        <v>//**Petroleum Diesel : **</v>
      </c>
      <c r="T300" s="45" t="str">
        <f t="shared" si="51"/>
        <v>//**Petroleum Diesel : ** In 2019, the statewide average sales tax rate was 8.4% and average tax rate on consumer gasoline purchases was 20%.</v>
      </c>
    </row>
    <row r="301" spans="1:21" s="61" customFormat="1" x14ac:dyDescent="0.25">
      <c r="A301" s="45" t="s">
        <v>1233</v>
      </c>
      <c r="B301" s="46"/>
      <c r="C301" s="172" t="s">
        <v>9</v>
      </c>
      <c r="D301" s="172" t="s">
        <v>24</v>
      </c>
      <c r="E301" s="172" t="s">
        <v>322</v>
      </c>
      <c r="F301" s="139" t="s">
        <v>61</v>
      </c>
      <c r="G301" s="139"/>
      <c r="H301" s="139" t="s">
        <v>109</v>
      </c>
      <c r="I301" s="167"/>
      <c r="J301" s="141" t="s">
        <v>203</v>
      </c>
      <c r="K301" s="139" t="s">
        <v>50</v>
      </c>
      <c r="L301" s="140"/>
      <c r="M301" s="46"/>
      <c r="N301" s="57" t="s">
        <v>1231</v>
      </c>
      <c r="O301" s="57" t="str">
        <f>INDEX('Standard Descriptions'!$E:$E,MATCH(Guidance!E301,'Standard Descriptions'!$C:$C,0))</f>
        <v xml:space="preserve"> This policy increases the tax rate for the selected fuel type(s).  It is expressed as a percentage of the BAU Scenario price, which includes sales and excise taxes.  // </v>
      </c>
      <c r="P301" s="60" t="s">
        <v>1232</v>
      </c>
      <c r="Q301" s="60" t="s">
        <v>49</v>
      </c>
      <c r="R301" s="60" t="str">
        <f t="shared" si="54"/>
        <v xml:space="preserve">Biofuel Gasoline </v>
      </c>
      <c r="S301" s="60" t="str">
        <f t="shared" si="53"/>
        <v>//**Biofuel Gasoline : **</v>
      </c>
      <c r="T301" s="45" t="str">
        <f t="shared" si="51"/>
        <v/>
      </c>
    </row>
    <row r="302" spans="1:21" s="61" customFormat="1" x14ac:dyDescent="0.25">
      <c r="A302" s="45" t="s">
        <v>1233</v>
      </c>
      <c r="B302" s="46"/>
      <c r="C302" s="172" t="s">
        <v>9</v>
      </c>
      <c r="D302" s="172" t="s">
        <v>24</v>
      </c>
      <c r="E302" s="172" t="s">
        <v>322</v>
      </c>
      <c r="F302" s="139" t="s">
        <v>62</v>
      </c>
      <c r="G302" s="139"/>
      <c r="H302" s="139" t="s">
        <v>110</v>
      </c>
      <c r="I302" s="167"/>
      <c r="J302" s="141" t="s">
        <v>203</v>
      </c>
      <c r="K302" s="139" t="s">
        <v>50</v>
      </c>
      <c r="L302" s="140"/>
      <c r="M302" s="46"/>
      <c r="N302" s="57" t="s">
        <v>1231</v>
      </c>
      <c r="O302" s="57" t="str">
        <f>INDEX('Standard Descriptions'!$E:$E,MATCH(Guidance!E302,'Standard Descriptions'!$C:$C,0))</f>
        <v xml:space="preserve"> This policy increases the tax rate for the selected fuel type(s).  It is expressed as a percentage of the BAU Scenario price, which includes sales and excise taxes.  // </v>
      </c>
      <c r="P302" s="60" t="s">
        <v>1232</v>
      </c>
      <c r="Q302" s="60" t="s">
        <v>49</v>
      </c>
      <c r="R302" s="60" t="str">
        <f t="shared" si="54"/>
        <v xml:space="preserve">Biofuel Diesel </v>
      </c>
      <c r="S302" s="60" t="str">
        <f t="shared" si="53"/>
        <v>//**Biofuel Diesel : **</v>
      </c>
      <c r="T302" s="45" t="str">
        <f t="shared" si="51"/>
        <v/>
      </c>
    </row>
    <row r="303" spans="1:21" s="61" customFormat="1" x14ac:dyDescent="0.25">
      <c r="A303" s="45" t="s">
        <v>1233</v>
      </c>
      <c r="B303" s="46"/>
      <c r="C303" s="172" t="s">
        <v>9</v>
      </c>
      <c r="D303" s="172" t="s">
        <v>24</v>
      </c>
      <c r="E303" s="172" t="s">
        <v>322</v>
      </c>
      <c r="F303" s="139" t="s">
        <v>63</v>
      </c>
      <c r="G303" s="139"/>
      <c r="H303" s="139" t="s">
        <v>111</v>
      </c>
      <c r="I303" s="167"/>
      <c r="J303" s="141"/>
      <c r="K303" s="139" t="s">
        <v>50</v>
      </c>
      <c r="L303" s="140"/>
      <c r="M303" s="46"/>
      <c r="N303" s="57" t="s">
        <v>1231</v>
      </c>
      <c r="O303" s="57" t="str">
        <f>INDEX('Standard Descriptions'!$E:$E,MATCH(Guidance!E303,'Standard Descriptions'!$C:$C,0))</f>
        <v xml:space="preserve"> This policy increases the tax rate for the selected fuel type(s).  It is expressed as a percentage of the BAU Scenario price, which includes sales and excise taxes.  // </v>
      </c>
      <c r="P303" s="60" t="s">
        <v>1232</v>
      </c>
      <c r="Q303" s="60" t="s">
        <v>49</v>
      </c>
      <c r="R303" s="60" t="str">
        <f t="shared" si="54"/>
        <v xml:space="preserve">Jet Fuel </v>
      </c>
      <c r="S303" s="60" t="str">
        <f t="shared" si="53"/>
        <v>//**Jet Fuel : **</v>
      </c>
      <c r="T303" s="45" t="str">
        <f t="shared" si="51"/>
        <v/>
      </c>
    </row>
    <row r="304" spans="1:21" s="61" customFormat="1" x14ac:dyDescent="0.25">
      <c r="A304" s="45" t="s">
        <v>1233</v>
      </c>
      <c r="B304" s="46"/>
      <c r="C304" s="172" t="s">
        <v>9</v>
      </c>
      <c r="D304" s="172" t="s">
        <v>24</v>
      </c>
      <c r="E304" s="172" t="s">
        <v>322</v>
      </c>
      <c r="F304" s="139" t="s">
        <v>84</v>
      </c>
      <c r="G304" s="139"/>
      <c r="H304" s="139" t="s">
        <v>112</v>
      </c>
      <c r="I304" s="167"/>
      <c r="J304" s="141" t="s">
        <v>203</v>
      </c>
      <c r="K304" s="139" t="s">
        <v>50</v>
      </c>
      <c r="L304" s="140"/>
      <c r="M304" s="46"/>
      <c r="N304" s="57" t="s">
        <v>1231</v>
      </c>
      <c r="O304" s="57" t="str">
        <f>INDEX('Standard Descriptions'!$E:$E,MATCH(Guidance!E304,'Standard Descriptions'!$C:$C,0))</f>
        <v xml:space="preserve"> This policy increases the tax rate for the selected fuel type(s).  It is expressed as a percentage of the BAU Scenario price, which includes sales and excise taxes.  // </v>
      </c>
      <c r="P304" s="60" t="s">
        <v>1232</v>
      </c>
      <c r="Q304" s="60" t="s">
        <v>49</v>
      </c>
      <c r="R304" s="60" t="str">
        <f t="shared" si="54"/>
        <v xml:space="preserve">Heat </v>
      </c>
      <c r="S304" s="60" t="str">
        <f t="shared" si="53"/>
        <v>//**Heat : **</v>
      </c>
      <c r="T304" s="45" t="str">
        <f t="shared" si="51"/>
        <v/>
      </c>
    </row>
    <row r="305" spans="1:21" s="61" customFormat="1" x14ac:dyDescent="0.25">
      <c r="A305" s="45" t="s">
        <v>1233</v>
      </c>
      <c r="B305" s="46"/>
      <c r="C305" s="172" t="s">
        <v>9</v>
      </c>
      <c r="D305" s="172" t="s">
        <v>24</v>
      </c>
      <c r="E305" s="172" t="s">
        <v>322</v>
      </c>
      <c r="F305" s="139" t="s">
        <v>446</v>
      </c>
      <c r="G305" s="139"/>
      <c r="H305" s="139" t="s">
        <v>447</v>
      </c>
      <c r="I305" s="167"/>
      <c r="J305" s="141"/>
      <c r="K305" s="139" t="s">
        <v>50</v>
      </c>
      <c r="L305" s="140"/>
      <c r="M305" s="46"/>
      <c r="N305" s="57" t="s">
        <v>1231</v>
      </c>
      <c r="O305" s="57" t="str">
        <f>INDEX('Standard Descriptions'!$E:$E,MATCH(Guidance!E305,'Standard Descriptions'!$C:$C,0))</f>
        <v xml:space="preserve"> This policy increases the tax rate for the selected fuel type(s).  It is expressed as a percentage of the BAU Scenario price, which includes sales and excise taxes.  // </v>
      </c>
      <c r="P305" s="60" t="s">
        <v>1232</v>
      </c>
      <c r="Q305" s="60" t="s">
        <v>49</v>
      </c>
      <c r="R305" s="60" t="str">
        <f t="shared" si="54"/>
        <v xml:space="preserve">Lignite </v>
      </c>
      <c r="S305" s="60" t="str">
        <f t="shared" si="53"/>
        <v>//**Lignite : **</v>
      </c>
      <c r="T305" s="45" t="str">
        <f t="shared" si="51"/>
        <v/>
      </c>
    </row>
    <row r="306" spans="1:21" s="65" customFormat="1" x14ac:dyDescent="0.25">
      <c r="A306" s="65" t="s">
        <v>1230</v>
      </c>
      <c r="B306" s="47"/>
      <c r="C306" s="65" t="s">
        <v>28</v>
      </c>
      <c r="D306" s="65" t="s">
        <v>355</v>
      </c>
      <c r="E306" s="65" t="s">
        <v>323</v>
      </c>
      <c r="M306" s="47"/>
      <c r="N306" s="64" t="s">
        <v>1231</v>
      </c>
      <c r="O306" s="64" t="str">
        <f>INDEX('Standard Descriptions'!$E:$E,MATCH(Guidance!E306,'Standard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6" s="62" t="s">
        <v>1232</v>
      </c>
      <c r="Q306" s="62" t="s">
        <v>49</v>
      </c>
      <c r="S306" s="62" t="str">
        <f t="shared" si="53"/>
        <v/>
      </c>
      <c r="T306" s="62" t="str">
        <f t="shared" si="51"/>
        <v/>
      </c>
      <c r="U306" s="52" t="str">
        <f>N306&amp;O306&amp;P306&amp;T307&amp;T308&amp;T309&amp;T310&amp;T311&amp;T312</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7" spans="1:21" x14ac:dyDescent="0.25">
      <c r="A307" s="45" t="s">
        <v>1233</v>
      </c>
      <c r="C307" s="182" t="s">
        <v>28</v>
      </c>
      <c r="D307" s="182" t="s">
        <v>355</v>
      </c>
      <c r="E307" s="182" t="s">
        <v>323</v>
      </c>
      <c r="F307" s="183" t="s">
        <v>128</v>
      </c>
      <c r="G307" s="183"/>
      <c r="H307" s="183" t="s">
        <v>356</v>
      </c>
      <c r="I307" s="183"/>
      <c r="J307" s="184">
        <v>85</v>
      </c>
      <c r="K307" s="183" t="s">
        <v>49</v>
      </c>
      <c r="L307" s="185" t="s">
        <v>1239</v>
      </c>
      <c r="N307" s="57" t="s">
        <v>1231</v>
      </c>
      <c r="O307" s="57" t="str">
        <f>INDEX('Standard Descriptions'!$E:$E,MATCH(Guidance!E307,'Standard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7" s="60" t="s">
        <v>1232</v>
      </c>
      <c r="Q307" s="60" t="s">
        <v>49</v>
      </c>
      <c r="R307" s="60" t="str">
        <f t="shared" ref="R307:R313" si="55">H307&amp;" "&amp;I307</f>
        <v xml:space="preserve">Buildings: Heating </v>
      </c>
      <c r="S307" s="60" t="str">
        <f t="shared" si="53"/>
        <v>//**Buildings: Heating : **</v>
      </c>
      <c r="T307" s="45" t="str">
        <f t="shared" si="51"/>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8" spans="1:21" x14ac:dyDescent="0.25">
      <c r="A308" s="45" t="s">
        <v>1233</v>
      </c>
      <c r="C308" s="186" t="s">
        <v>28</v>
      </c>
      <c r="D308" s="186" t="s">
        <v>355</v>
      </c>
      <c r="E308" s="186" t="s">
        <v>323</v>
      </c>
      <c r="F308" s="183" t="s">
        <v>129</v>
      </c>
      <c r="G308" s="183"/>
      <c r="H308" s="183" t="s">
        <v>357</v>
      </c>
      <c r="I308" s="183"/>
      <c r="J308" s="184">
        <v>86</v>
      </c>
      <c r="K308" s="183" t="s">
        <v>49</v>
      </c>
      <c r="L308" s="185" t="s">
        <v>1239</v>
      </c>
      <c r="N308" s="57" t="s">
        <v>1231</v>
      </c>
      <c r="O308" s="57" t="str">
        <f>INDEX('Standard Descriptions'!$E:$E,MATCH(Guidance!E308,'Standard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8" s="60" t="s">
        <v>1232</v>
      </c>
      <c r="Q308" s="60" t="s">
        <v>49</v>
      </c>
      <c r="R308" s="60" t="str">
        <f t="shared" si="55"/>
        <v xml:space="preserve">Buildings: Cooling and Ventilation </v>
      </c>
      <c r="S308" s="60" t="str">
        <f t="shared" si="53"/>
        <v>//**Buildings: Cooling and Ventilation : **</v>
      </c>
      <c r="T308" s="45" t="str">
        <f t="shared" si="51"/>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09" spans="1:21" x14ac:dyDescent="0.25">
      <c r="A309" s="45" t="s">
        <v>1233</v>
      </c>
      <c r="C309" s="186" t="s">
        <v>28</v>
      </c>
      <c r="D309" s="186" t="s">
        <v>355</v>
      </c>
      <c r="E309" s="186" t="s">
        <v>323</v>
      </c>
      <c r="F309" s="183" t="s">
        <v>130</v>
      </c>
      <c r="G309" s="183"/>
      <c r="H309" s="183" t="s">
        <v>358</v>
      </c>
      <c r="I309" s="183"/>
      <c r="J309" s="184">
        <v>87</v>
      </c>
      <c r="K309" s="183" t="s">
        <v>49</v>
      </c>
      <c r="L309" s="185" t="s">
        <v>1239</v>
      </c>
      <c r="N309" s="57" t="s">
        <v>1231</v>
      </c>
      <c r="O309" s="57" t="str">
        <f>INDEX('Standard Descriptions'!$E:$E,MATCH(Guidance!E309,'Standard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09" s="60" t="s">
        <v>1232</v>
      </c>
      <c r="Q309" s="60" t="s">
        <v>49</v>
      </c>
      <c r="R309" s="60" t="str">
        <f t="shared" si="55"/>
        <v xml:space="preserve">Buildings: Envelope </v>
      </c>
      <c r="S309" s="60" t="str">
        <f t="shared" si="53"/>
        <v>//**Buildings: Envelope : **</v>
      </c>
      <c r="T309" s="45" t="str">
        <f t="shared" si="51"/>
        <v>//**Buildings: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0" spans="1:21" x14ac:dyDescent="0.25">
      <c r="A310" s="45" t="s">
        <v>1233</v>
      </c>
      <c r="C310" s="186" t="s">
        <v>28</v>
      </c>
      <c r="D310" s="186" t="s">
        <v>355</v>
      </c>
      <c r="E310" s="186" t="s">
        <v>323</v>
      </c>
      <c r="F310" s="183" t="s">
        <v>131</v>
      </c>
      <c r="G310" s="183"/>
      <c r="H310" s="183" t="s">
        <v>359</v>
      </c>
      <c r="I310" s="183"/>
      <c r="J310" s="184">
        <v>88</v>
      </c>
      <c r="K310" s="183" t="s">
        <v>49</v>
      </c>
      <c r="L310" s="185" t="s">
        <v>1239</v>
      </c>
      <c r="N310" s="57" t="s">
        <v>1231</v>
      </c>
      <c r="O310" s="57" t="str">
        <f>INDEX('Standard Descriptions'!$E:$E,MATCH(Guidance!E310,'Standard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0" s="60" t="s">
        <v>1232</v>
      </c>
      <c r="Q310" s="60" t="s">
        <v>49</v>
      </c>
      <c r="R310" s="60" t="str">
        <f t="shared" si="55"/>
        <v xml:space="preserve">Buildings: Lighting </v>
      </c>
      <c r="S310" s="60" t="str">
        <f t="shared" si="53"/>
        <v>//**Buildings: Lighting : **</v>
      </c>
      <c r="T310" s="45" t="str">
        <f t="shared" si="51"/>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1" spans="1:21" x14ac:dyDescent="0.25">
      <c r="A311" s="45" t="s">
        <v>1233</v>
      </c>
      <c r="C311" s="186" t="s">
        <v>28</v>
      </c>
      <c r="D311" s="186" t="s">
        <v>355</v>
      </c>
      <c r="E311" s="186" t="s">
        <v>323</v>
      </c>
      <c r="F311" s="183" t="s">
        <v>132</v>
      </c>
      <c r="G311" s="183"/>
      <c r="H311" s="183" t="s">
        <v>360</v>
      </c>
      <c r="I311" s="183"/>
      <c r="J311" s="184">
        <v>89</v>
      </c>
      <c r="K311" s="183" t="s">
        <v>49</v>
      </c>
      <c r="L311" s="185" t="s">
        <v>1239</v>
      </c>
      <c r="N311" s="57" t="s">
        <v>1231</v>
      </c>
      <c r="O311" s="57" t="str">
        <f>INDEX('Standard Descriptions'!$E:$E,MATCH(Guidance!E311,'Standard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1" s="60" t="s">
        <v>1232</v>
      </c>
      <c r="Q311" s="60" t="s">
        <v>49</v>
      </c>
      <c r="R311" s="60" t="str">
        <f t="shared" si="55"/>
        <v xml:space="preserve">Buildings: Appliances </v>
      </c>
      <c r="S311" s="60" t="str">
        <f t="shared" si="53"/>
        <v>//**Buildings: Appliances : **</v>
      </c>
      <c r="T311" s="45" t="str">
        <f t="shared" si="51"/>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2" spans="1:21" x14ac:dyDescent="0.25">
      <c r="A312" s="45" t="s">
        <v>1233</v>
      </c>
      <c r="C312" s="186" t="s">
        <v>28</v>
      </c>
      <c r="D312" s="186" t="s">
        <v>355</v>
      </c>
      <c r="E312" s="186" t="s">
        <v>323</v>
      </c>
      <c r="F312" s="183" t="s">
        <v>133</v>
      </c>
      <c r="G312" s="183"/>
      <c r="H312" s="183" t="s">
        <v>361</v>
      </c>
      <c r="I312" s="183"/>
      <c r="J312" s="184">
        <v>90</v>
      </c>
      <c r="K312" s="183" t="s">
        <v>49</v>
      </c>
      <c r="L312" s="185" t="s">
        <v>1239</v>
      </c>
      <c r="N312" s="57" t="s">
        <v>1231</v>
      </c>
      <c r="O312" s="57" t="str">
        <f>INDEX('Standard Descriptions'!$E:$E,MATCH(Guidance!E312,'Standard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2" s="60" t="s">
        <v>1232</v>
      </c>
      <c r="Q312" s="60" t="s">
        <v>49</v>
      </c>
      <c r="R312" s="60" t="str">
        <f t="shared" si="55"/>
        <v xml:space="preserve">Buildings: Other Components </v>
      </c>
      <c r="S312" s="60" t="str">
        <f t="shared" si="53"/>
        <v>//**Buildings: Other Components : **</v>
      </c>
      <c r="T312" s="45" t="str">
        <f t="shared" si="51"/>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row>
    <row r="313" spans="1:21" s="62" customFormat="1" x14ac:dyDescent="0.25">
      <c r="A313" s="65" t="s">
        <v>1230</v>
      </c>
      <c r="B313" s="47"/>
      <c r="C313" s="133" t="s">
        <v>28</v>
      </c>
      <c r="D313" s="133" t="s">
        <v>355</v>
      </c>
      <c r="E313" s="120" t="s">
        <v>324</v>
      </c>
      <c r="F313" s="121"/>
      <c r="G313" s="121"/>
      <c r="H313" s="121" t="s">
        <v>27</v>
      </c>
      <c r="I313" s="121"/>
      <c r="J313" s="66">
        <v>91</v>
      </c>
      <c r="K313" s="121" t="s">
        <v>49</v>
      </c>
      <c r="L313" s="125" t="s">
        <v>1360</v>
      </c>
      <c r="M313" s="46"/>
      <c r="N313" s="64" t="s">
        <v>1231</v>
      </c>
      <c r="O313" s="64" t="str">
        <f>INDEX('Standard Descriptions'!$E:$E,MATCH(Guidance!E313,'Standard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3" s="62" t="s">
        <v>1232</v>
      </c>
      <c r="Q313" s="62" t="s">
        <v>49</v>
      </c>
      <c r="R313" s="62" t="str">
        <f t="shared" si="55"/>
        <v xml:space="preserve">Carbon Capture and Sequestration </v>
      </c>
      <c r="S313" s="62" t="str">
        <f t="shared" si="53"/>
        <v>//**Carbon Capture and Sequestration : **</v>
      </c>
      <c r="T313" s="62" t="str">
        <f t="shared" si="51"/>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13" s="52" t="str">
        <f>N313&amp;O313&amp;P313&amp;T313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4" spans="1:21" s="62" customFormat="1" x14ac:dyDescent="0.25">
      <c r="A314" s="65" t="s">
        <v>1230</v>
      </c>
      <c r="B314" s="47"/>
      <c r="C314" s="65" t="s">
        <v>28</v>
      </c>
      <c r="D314" s="65" t="s">
        <v>355</v>
      </c>
      <c r="E314" s="65" t="s">
        <v>325</v>
      </c>
      <c r="M314" s="46"/>
      <c r="N314" s="64" t="s">
        <v>1231</v>
      </c>
      <c r="O314" s="64" t="str">
        <f>INDEX('Standard Descriptions'!$E:$E,MATCH(Guidance!E314,'Standard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4" s="62" t="s">
        <v>1232</v>
      </c>
      <c r="Q314" s="62" t="s">
        <v>49</v>
      </c>
      <c r="S314" s="62" t="str">
        <f t="shared" si="53"/>
        <v/>
      </c>
      <c r="T314" s="62" t="str">
        <f t="shared" si="51"/>
        <v/>
      </c>
      <c r="U314" s="52" t="str">
        <f>N314&amp;O314&amp;P314&amp;T315&amp;T316&amp;T317&amp;T318&amp;T319&amp;T320&amp;T321&amp;T322&amp;T323</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5" spans="1:21" x14ac:dyDescent="0.25">
      <c r="A315" s="45" t="s">
        <v>1233</v>
      </c>
      <c r="C315" s="178" t="s">
        <v>28</v>
      </c>
      <c r="D315" s="178" t="s">
        <v>355</v>
      </c>
      <c r="E315" s="179" t="s">
        <v>325</v>
      </c>
      <c r="F315" s="163" t="s">
        <v>451</v>
      </c>
      <c r="G315" s="163"/>
      <c r="H315" s="162" t="s">
        <v>457</v>
      </c>
      <c r="I315" s="163"/>
      <c r="J315" s="180">
        <v>92</v>
      </c>
      <c r="K315" s="163" t="s">
        <v>49</v>
      </c>
      <c r="L315" s="166" t="s">
        <v>1360</v>
      </c>
      <c r="N315" s="57" t="s">
        <v>1231</v>
      </c>
      <c r="O315" s="57" t="str">
        <f>INDEX('Standard Descriptions'!$E:$E,MATCH(Guidance!E315,'Standard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5" s="60" t="s">
        <v>1232</v>
      </c>
      <c r="Q315" s="60" t="s">
        <v>49</v>
      </c>
      <c r="R315" s="60" t="str">
        <f t="shared" ref="R315:R318" si="56">H315&amp;" "&amp;I315</f>
        <v xml:space="preserve">Electricity: Hard Coal </v>
      </c>
      <c r="S315" s="60" t="str">
        <f t="shared" si="53"/>
        <v>//**Electricity: Hard Coal : **</v>
      </c>
      <c r="T315" s="45" t="str">
        <f t="shared" si="51"/>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6" spans="1:21" x14ac:dyDescent="0.25">
      <c r="A316" s="45" t="s">
        <v>1233</v>
      </c>
      <c r="C316" s="178" t="s">
        <v>28</v>
      </c>
      <c r="D316" s="178" t="s">
        <v>355</v>
      </c>
      <c r="E316" s="178" t="s">
        <v>325</v>
      </c>
      <c r="F316" s="162" t="s">
        <v>343</v>
      </c>
      <c r="G316" s="181"/>
      <c r="H316" s="162" t="s">
        <v>548</v>
      </c>
      <c r="I316" s="163"/>
      <c r="J316" s="180">
        <v>93</v>
      </c>
      <c r="K316" s="163" t="s">
        <v>49</v>
      </c>
      <c r="L316" s="166" t="s">
        <v>1360</v>
      </c>
      <c r="N316" s="57" t="s">
        <v>1231</v>
      </c>
      <c r="O316" s="57" t="str">
        <f>INDEX('Standard Descriptions'!$E:$E,MATCH(Guidance!E316,'Standard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6" s="60" t="s">
        <v>1232</v>
      </c>
      <c r="Q316" s="60" t="s">
        <v>49</v>
      </c>
      <c r="R316" s="60" t="str">
        <f t="shared" si="56"/>
        <v xml:space="preserve">Electricity: Natural Gas Nonpeaker </v>
      </c>
      <c r="S316" s="60" t="str">
        <f t="shared" si="53"/>
        <v>//**Electricity: Natural Gas Nonpeaker : **</v>
      </c>
      <c r="T316" s="45" t="str">
        <f t="shared" ref="T316:T370" si="57">IF(K316="Yes",S316&amp;L316,"")</f>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7" spans="1:21" x14ac:dyDescent="0.25">
      <c r="A317" s="45" t="s">
        <v>1233</v>
      </c>
      <c r="C317" s="178" t="s">
        <v>28</v>
      </c>
      <c r="D317" s="178" t="s">
        <v>355</v>
      </c>
      <c r="E317" s="178" t="s">
        <v>325</v>
      </c>
      <c r="F317" s="162" t="s">
        <v>86</v>
      </c>
      <c r="G317" s="181"/>
      <c r="H317" s="162" t="s">
        <v>362</v>
      </c>
      <c r="I317" s="163"/>
      <c r="J317" s="180">
        <v>94</v>
      </c>
      <c r="K317" s="163" t="s">
        <v>49</v>
      </c>
      <c r="L317" s="166" t="s">
        <v>1360</v>
      </c>
      <c r="N317" s="57" t="s">
        <v>1231</v>
      </c>
      <c r="O317" s="57" t="str">
        <f>INDEX('Standard Descriptions'!$E:$E,MATCH(Guidance!E317,'Standard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7" s="60" t="s">
        <v>1232</v>
      </c>
      <c r="Q317" s="60" t="s">
        <v>49</v>
      </c>
      <c r="R317" s="60" t="str">
        <f t="shared" si="56"/>
        <v xml:space="preserve">Electricity: Nuclear </v>
      </c>
      <c r="S317" s="60" t="str">
        <f t="shared" si="53"/>
        <v>//**Electricity: Nuclear : **</v>
      </c>
      <c r="T317" s="45" t="str">
        <f t="shared" si="57"/>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8" spans="1:21" x14ac:dyDescent="0.25">
      <c r="A318" s="45" t="s">
        <v>1233</v>
      </c>
      <c r="C318" s="178" t="s">
        <v>28</v>
      </c>
      <c r="D318" s="178" t="s">
        <v>355</v>
      </c>
      <c r="E318" s="178" t="s">
        <v>325</v>
      </c>
      <c r="F318" s="162" t="s">
        <v>87</v>
      </c>
      <c r="G318" s="181"/>
      <c r="H318" s="162" t="s">
        <v>363</v>
      </c>
      <c r="I318" s="163"/>
      <c r="J318" s="180">
        <v>95</v>
      </c>
      <c r="K318" s="163" t="s">
        <v>49</v>
      </c>
      <c r="L318" s="166" t="s">
        <v>1360</v>
      </c>
      <c r="N318" s="57" t="s">
        <v>1231</v>
      </c>
      <c r="O318" s="57" t="str">
        <f>INDEX('Standard Descriptions'!$E:$E,MATCH(Guidance!E318,'Standard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8" s="60" t="s">
        <v>1232</v>
      </c>
      <c r="Q318" s="60" t="s">
        <v>49</v>
      </c>
      <c r="R318" s="60" t="str">
        <f t="shared" si="56"/>
        <v xml:space="preserve">Electricity: Hydro </v>
      </c>
      <c r="S318" s="60" t="str">
        <f t="shared" si="53"/>
        <v>//**Electricity: Hydro : **</v>
      </c>
      <c r="T318" s="45" t="str">
        <f t="shared" si="57"/>
        <v>//**Electricity: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19" spans="1:21" x14ac:dyDescent="0.25">
      <c r="A319" s="45" t="s">
        <v>1233</v>
      </c>
      <c r="C319" s="178" t="s">
        <v>28</v>
      </c>
      <c r="D319" s="178" t="s">
        <v>355</v>
      </c>
      <c r="E319" s="178" t="s">
        <v>325</v>
      </c>
      <c r="F319" s="162" t="s">
        <v>452</v>
      </c>
      <c r="G319" s="181"/>
      <c r="H319" s="162" t="s">
        <v>459</v>
      </c>
      <c r="I319" s="163"/>
      <c r="J319" s="180">
        <v>96</v>
      </c>
      <c r="K319" s="163" t="s">
        <v>49</v>
      </c>
      <c r="L319" s="166" t="s">
        <v>1360</v>
      </c>
      <c r="N319" s="57" t="s">
        <v>1231</v>
      </c>
      <c r="O319" s="57" t="str">
        <f>INDEX('Standard Descriptions'!$E:$E,MATCH(Guidance!E319,'Standard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19" s="60" t="s">
        <v>1232</v>
      </c>
      <c r="Q319" s="60" t="s">
        <v>49</v>
      </c>
      <c r="R319" s="60" t="str">
        <f t="shared" ref="R319:R325" si="58">H319&amp;" "&amp;I319</f>
        <v xml:space="preserve">Electricity: Onshore Wind </v>
      </c>
      <c r="S319" s="60" t="str">
        <f t="shared" ref="S319:S325" si="59">IF(R319="","","//**"&amp;R319&amp;": **")</f>
        <v>//**Electricity: Onshore Wind : **</v>
      </c>
      <c r="T319" s="45" t="str">
        <f t="shared" ref="T319:T325" si="60">IF(K319="Yes",S319&amp;L319,"")</f>
        <v>//**Electricity: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0" spans="1:21" x14ac:dyDescent="0.25">
      <c r="A320" s="45" t="s">
        <v>1233</v>
      </c>
      <c r="C320" s="178" t="s">
        <v>28</v>
      </c>
      <c r="D320" s="178" t="s">
        <v>355</v>
      </c>
      <c r="E320" s="178" t="s">
        <v>325</v>
      </c>
      <c r="F320" s="162" t="s">
        <v>88</v>
      </c>
      <c r="G320" s="181"/>
      <c r="H320" s="162" t="s">
        <v>364</v>
      </c>
      <c r="I320" s="163"/>
      <c r="J320" s="180">
        <v>97</v>
      </c>
      <c r="K320" s="163" t="s">
        <v>49</v>
      </c>
      <c r="L320" s="166" t="s">
        <v>1360</v>
      </c>
      <c r="N320" s="57" t="s">
        <v>1231</v>
      </c>
      <c r="O320" s="57" t="str">
        <f>INDEX('Standard Descriptions'!$E:$E,MATCH(Guidance!E320,'Standard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0" s="60" t="s">
        <v>1232</v>
      </c>
      <c r="Q320" s="60" t="s">
        <v>49</v>
      </c>
      <c r="R320" s="60" t="str">
        <f t="shared" si="58"/>
        <v xml:space="preserve">Electricity: Solar PV </v>
      </c>
      <c r="S320" s="60" t="str">
        <f t="shared" si="59"/>
        <v>//**Electricity: Solar PV : **</v>
      </c>
      <c r="T320" s="45" t="str">
        <f t="shared" si="60"/>
        <v>//**Electricity: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1" spans="1:21" x14ac:dyDescent="0.25">
      <c r="A321" s="45" t="s">
        <v>1233</v>
      </c>
      <c r="C321" s="178" t="s">
        <v>28</v>
      </c>
      <c r="D321" s="178" t="s">
        <v>355</v>
      </c>
      <c r="E321" s="178" t="s">
        <v>325</v>
      </c>
      <c r="F321" s="162" t="s">
        <v>89</v>
      </c>
      <c r="G321" s="181"/>
      <c r="H321" s="162" t="s">
        <v>365</v>
      </c>
      <c r="I321" s="163"/>
      <c r="J321" s="180">
        <v>98</v>
      </c>
      <c r="K321" s="163" t="s">
        <v>49</v>
      </c>
      <c r="L321" s="166" t="s">
        <v>1360</v>
      </c>
      <c r="N321" s="57" t="s">
        <v>1231</v>
      </c>
      <c r="O321" s="57" t="str">
        <f>INDEX('Standard Descriptions'!$E:$E,MATCH(Guidance!E321,'Standard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1" s="60" t="s">
        <v>1232</v>
      </c>
      <c r="Q321" s="60" t="s">
        <v>49</v>
      </c>
      <c r="R321" s="60" t="str">
        <f t="shared" si="58"/>
        <v xml:space="preserve">Electricity: Solar Thermal </v>
      </c>
      <c r="S321" s="60" t="str">
        <f t="shared" si="59"/>
        <v>//**Electricity: Solar Thermal : **</v>
      </c>
      <c r="T321" s="45" t="str">
        <f t="shared" si="60"/>
        <v>//**Electricity: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2" spans="1:21" x14ac:dyDescent="0.25">
      <c r="A322" s="45" t="s">
        <v>1233</v>
      </c>
      <c r="C322" s="178" t="s">
        <v>28</v>
      </c>
      <c r="D322" s="178" t="s">
        <v>355</v>
      </c>
      <c r="E322" s="178" t="s">
        <v>325</v>
      </c>
      <c r="F322" s="162" t="s">
        <v>90</v>
      </c>
      <c r="G322" s="181"/>
      <c r="H322" s="162" t="s">
        <v>366</v>
      </c>
      <c r="I322" s="163"/>
      <c r="J322" s="180">
        <v>99</v>
      </c>
      <c r="K322" s="163" t="s">
        <v>49</v>
      </c>
      <c r="L322" s="166" t="s">
        <v>1360</v>
      </c>
      <c r="N322" s="57" t="s">
        <v>1231</v>
      </c>
      <c r="O322" s="57" t="str">
        <f>INDEX('Standard Descriptions'!$E:$E,MATCH(Guidance!E322,'Standard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2" s="60" t="s">
        <v>1232</v>
      </c>
      <c r="Q322" s="60" t="s">
        <v>49</v>
      </c>
      <c r="R322" s="60" t="str">
        <f t="shared" si="58"/>
        <v xml:space="preserve">Electricity: Biomass </v>
      </c>
      <c r="S322" s="60" t="str">
        <f t="shared" si="59"/>
        <v>//**Electricity: Biomass : **</v>
      </c>
      <c r="T322" s="45" t="str">
        <f t="shared" si="60"/>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3" spans="1:21" x14ac:dyDescent="0.25">
      <c r="A323" s="45" t="s">
        <v>1233</v>
      </c>
      <c r="C323" s="178" t="s">
        <v>28</v>
      </c>
      <c r="D323" s="178" t="s">
        <v>355</v>
      </c>
      <c r="E323" s="178" t="s">
        <v>325</v>
      </c>
      <c r="F323" s="162" t="s">
        <v>346</v>
      </c>
      <c r="G323" s="181"/>
      <c r="H323" s="162" t="s">
        <v>549</v>
      </c>
      <c r="I323" s="163"/>
      <c r="J323" s="180">
        <v>192</v>
      </c>
      <c r="K323" s="163" t="s">
        <v>49</v>
      </c>
      <c r="L323" s="166" t="s">
        <v>1360</v>
      </c>
      <c r="N323" s="57" t="s">
        <v>1231</v>
      </c>
      <c r="O323" s="57" t="str">
        <f>INDEX('Standard Descriptions'!$E:$E,MATCH(Guidance!E323,'Standard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3" s="60" t="s">
        <v>1232</v>
      </c>
      <c r="Q323" s="60" t="s">
        <v>49</v>
      </c>
      <c r="R323" s="60" t="str">
        <f t="shared" si="58"/>
        <v xml:space="preserve">Electricity: Natural Gas Peaker </v>
      </c>
      <c r="S323" s="60" t="str">
        <f t="shared" si="59"/>
        <v>//**Electricity: Natural Gas Peaker : **</v>
      </c>
      <c r="T323" s="45" t="str">
        <f t="shared" si="60"/>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4" spans="1:21" x14ac:dyDescent="0.25">
      <c r="A324" s="45" t="s">
        <v>1233</v>
      </c>
      <c r="C324" s="178" t="s">
        <v>28</v>
      </c>
      <c r="D324" s="178" t="s">
        <v>355</v>
      </c>
      <c r="E324" s="178" t="s">
        <v>325</v>
      </c>
      <c r="F324" s="162" t="s">
        <v>448</v>
      </c>
      <c r="G324" s="181"/>
      <c r="H324" s="162" t="s">
        <v>449</v>
      </c>
      <c r="I324" s="163"/>
      <c r="J324" s="180">
        <v>180</v>
      </c>
      <c r="K324" s="163" t="s">
        <v>50</v>
      </c>
      <c r="L324" s="166" t="s">
        <v>1360</v>
      </c>
      <c r="N324" s="57" t="s">
        <v>1231</v>
      </c>
      <c r="O324" s="57" t="str">
        <f>INDEX('Standard Descriptions'!$E:$E,MATCH(Guidance!E324,'Standard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4" s="60" t="s">
        <v>1232</v>
      </c>
      <c r="Q324" s="60" t="s">
        <v>49</v>
      </c>
      <c r="R324" s="60" t="str">
        <f t="shared" si="58"/>
        <v xml:space="preserve">Electricity: Lignite </v>
      </c>
      <c r="S324" s="60" t="str">
        <f t="shared" si="59"/>
        <v>//**Electricity: Lignite : **</v>
      </c>
      <c r="T324" s="45" t="str">
        <f t="shared" si="60"/>
        <v/>
      </c>
    </row>
    <row r="325" spans="1:21" x14ac:dyDescent="0.25">
      <c r="A325" s="45" t="s">
        <v>1233</v>
      </c>
      <c r="C325" s="178" t="s">
        <v>28</v>
      </c>
      <c r="D325" s="178" t="s">
        <v>355</v>
      </c>
      <c r="E325" s="178" t="s">
        <v>325</v>
      </c>
      <c r="F325" s="162" t="s">
        <v>460</v>
      </c>
      <c r="G325" s="181"/>
      <c r="H325" s="162" t="s">
        <v>462</v>
      </c>
      <c r="I325" s="163"/>
      <c r="J325" s="180">
        <v>183</v>
      </c>
      <c r="K325" s="163" t="s">
        <v>50</v>
      </c>
      <c r="L325" s="166" t="s">
        <v>1360</v>
      </c>
      <c r="N325" s="57" t="s">
        <v>1231</v>
      </c>
      <c r="O325" s="57" t="str">
        <f>INDEX('Standard Descriptions'!$E:$E,MATCH(Guidance!E325,'Standard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5" s="60" t="s">
        <v>1232</v>
      </c>
      <c r="Q325" s="60" t="s">
        <v>49</v>
      </c>
      <c r="R325" s="60" t="str">
        <f t="shared" si="58"/>
        <v xml:space="preserve">Electricity: Offshore Wind </v>
      </c>
      <c r="S325" s="60" t="str">
        <f t="shared" si="59"/>
        <v>//**Electricity: Offshore Wind : **</v>
      </c>
      <c r="T325" s="45" t="str">
        <f t="shared" si="60"/>
        <v/>
      </c>
    </row>
    <row r="326" spans="1:21" s="174" customFormat="1" x14ac:dyDescent="0.25">
      <c r="A326" s="174" t="s">
        <v>1230</v>
      </c>
      <c r="B326" s="175"/>
      <c r="C326" s="174" t="str">
        <f>C327</f>
        <v>R&amp;D</v>
      </c>
      <c r="D326" s="174" t="str">
        <f t="shared" ref="D326:E326" si="61">D327</f>
        <v>Capital Cost Reduction</v>
      </c>
      <c r="E326" s="174" t="str">
        <f t="shared" si="61"/>
        <v>RnD Industry Capital Cost Perc Reduction</v>
      </c>
      <c r="M326" s="175"/>
      <c r="N326" s="64" t="s">
        <v>1231</v>
      </c>
      <c r="O326" s="64" t="str">
        <f>INDEX('Standard Descriptions'!$E:$E,MATCH(Guidance!E326,'Standard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6" s="174" t="s">
        <v>1232</v>
      </c>
      <c r="Q326" s="174" t="s">
        <v>49</v>
      </c>
      <c r="S326" s="174" t="str">
        <f t="shared" si="53"/>
        <v/>
      </c>
      <c r="T326" s="174" t="str">
        <f t="shared" si="57"/>
        <v/>
      </c>
      <c r="U326" s="54" t="str">
        <f>N326&amp;O326&amp;P326&amp;T327&amp;T328&amp;T329&amp;T330&amp;T331&amp;T332&amp;T333&amp;T334</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27" spans="1:21" s="176" customFormat="1" x14ac:dyDescent="0.25">
      <c r="A327" s="176" t="s">
        <v>1233</v>
      </c>
      <c r="B327" s="175"/>
      <c r="C327" s="187" t="s">
        <v>28</v>
      </c>
      <c r="D327" s="138" t="s">
        <v>355</v>
      </c>
      <c r="E327" s="187" t="s">
        <v>326</v>
      </c>
      <c r="F327" s="187" t="s">
        <v>148</v>
      </c>
      <c r="G327" s="188"/>
      <c r="H327" s="139" t="s">
        <v>367</v>
      </c>
      <c r="I327" s="188"/>
      <c r="J327" s="189">
        <v>100</v>
      </c>
      <c r="K327" s="188" t="s">
        <v>49</v>
      </c>
      <c r="L327" s="139" t="s">
        <v>1360</v>
      </c>
      <c r="M327" s="175"/>
      <c r="N327" s="57" t="s">
        <v>1231</v>
      </c>
      <c r="O327" s="57" t="str">
        <f>INDEX('Standard Descriptions'!$E:$E,MATCH(Guidance!E327,'Standard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7" s="177" t="s">
        <v>1232</v>
      </c>
      <c r="Q327" s="177" t="s">
        <v>49</v>
      </c>
      <c r="R327" s="177" t="str">
        <f t="shared" ref="R327:R334" si="62">H327&amp;" "&amp;I327</f>
        <v xml:space="preserve">Industry: Cement </v>
      </c>
      <c r="S327" s="177" t="str">
        <f t="shared" si="53"/>
        <v>//**Industry: Cement : **</v>
      </c>
      <c r="T327" s="176" t="str">
        <f t="shared" si="57"/>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27" s="61"/>
    </row>
    <row r="328" spans="1:21" s="176" customFormat="1" x14ac:dyDescent="0.25">
      <c r="A328" s="176" t="s">
        <v>1233</v>
      </c>
      <c r="B328" s="175"/>
      <c r="C328" s="138" t="s">
        <v>28</v>
      </c>
      <c r="D328" s="138" t="s">
        <v>355</v>
      </c>
      <c r="E328" s="138" t="s">
        <v>326</v>
      </c>
      <c r="F328" s="187" t="s">
        <v>149</v>
      </c>
      <c r="G328" s="188"/>
      <c r="H328" s="139" t="s">
        <v>368</v>
      </c>
      <c r="I328" s="188"/>
      <c r="J328" s="189">
        <v>101</v>
      </c>
      <c r="K328" s="188" t="s">
        <v>49</v>
      </c>
      <c r="L328" s="167" t="s">
        <v>1360</v>
      </c>
      <c r="M328" s="175"/>
      <c r="N328" s="57" t="s">
        <v>1231</v>
      </c>
      <c r="O328" s="57" t="str">
        <f>INDEX('Standard Descriptions'!$E:$E,MATCH(Guidance!E328,'Standard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8" s="177" t="s">
        <v>1232</v>
      </c>
      <c r="Q328" s="177" t="s">
        <v>49</v>
      </c>
      <c r="R328" s="177" t="str">
        <f t="shared" si="62"/>
        <v xml:space="preserve">Industry: Natural Gas and Petroleum </v>
      </c>
      <c r="S328" s="177" t="str">
        <f t="shared" si="53"/>
        <v>//**Industry: Natural Gas and Petroleum : **</v>
      </c>
      <c r="T328" s="176" t="str">
        <f t="shared" si="57"/>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28" s="61"/>
    </row>
    <row r="329" spans="1:21" s="61" customFormat="1" x14ac:dyDescent="0.25">
      <c r="A329" s="176" t="s">
        <v>1233</v>
      </c>
      <c r="B329" s="175"/>
      <c r="C329" s="138" t="s">
        <v>28</v>
      </c>
      <c r="D329" s="138" t="s">
        <v>355</v>
      </c>
      <c r="E329" s="138" t="s">
        <v>326</v>
      </c>
      <c r="F329" s="187" t="s">
        <v>150</v>
      </c>
      <c r="G329" s="188"/>
      <c r="H329" s="139" t="s">
        <v>369</v>
      </c>
      <c r="I329" s="188"/>
      <c r="J329" s="189">
        <v>102</v>
      </c>
      <c r="K329" s="188" t="s">
        <v>49</v>
      </c>
      <c r="L329" s="167" t="s">
        <v>1360</v>
      </c>
      <c r="M329" s="175"/>
      <c r="N329" s="57" t="s">
        <v>1231</v>
      </c>
      <c r="O329" s="57" t="str">
        <f>INDEX('Standard Descriptions'!$E:$E,MATCH(Guidance!E329,'Standard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29" s="177" t="s">
        <v>1232</v>
      </c>
      <c r="Q329" s="177" t="s">
        <v>49</v>
      </c>
      <c r="R329" s="177" t="str">
        <f t="shared" si="62"/>
        <v xml:space="preserve">Industry: Iron and Steel </v>
      </c>
      <c r="S329" s="177" t="str">
        <f t="shared" si="53"/>
        <v>//**Industry: Iron and Steel : **</v>
      </c>
      <c r="T329" s="176" t="str">
        <f t="shared" si="57"/>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0" spans="1:21" s="61" customFormat="1" x14ac:dyDescent="0.25">
      <c r="A330" s="176" t="s">
        <v>1233</v>
      </c>
      <c r="B330" s="175"/>
      <c r="C330" s="138" t="s">
        <v>28</v>
      </c>
      <c r="D330" s="138" t="s">
        <v>355</v>
      </c>
      <c r="E330" s="138" t="s">
        <v>326</v>
      </c>
      <c r="F330" s="187" t="s">
        <v>151</v>
      </c>
      <c r="G330" s="188"/>
      <c r="H330" s="139" t="s">
        <v>370</v>
      </c>
      <c r="I330" s="188"/>
      <c r="J330" s="189">
        <v>103</v>
      </c>
      <c r="K330" s="188" t="s">
        <v>49</v>
      </c>
      <c r="L330" s="167" t="s">
        <v>1360</v>
      </c>
      <c r="M330" s="175"/>
      <c r="N330" s="57" t="s">
        <v>1231</v>
      </c>
      <c r="O330" s="57" t="str">
        <f>INDEX('Standard Descriptions'!$E:$E,MATCH(Guidance!E330,'Standard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0" s="177" t="s">
        <v>1232</v>
      </c>
      <c r="Q330" s="177" t="s">
        <v>49</v>
      </c>
      <c r="R330" s="177" t="str">
        <f t="shared" si="62"/>
        <v xml:space="preserve">Industry: Chemicals </v>
      </c>
      <c r="S330" s="177" t="str">
        <f t="shared" si="53"/>
        <v>//**Industry: Chemicals : **</v>
      </c>
      <c r="T330" s="176" t="str">
        <f t="shared" si="57"/>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1" spans="1:21" s="61" customFormat="1" x14ac:dyDescent="0.25">
      <c r="A331" s="176" t="s">
        <v>1233</v>
      </c>
      <c r="B331" s="175"/>
      <c r="C331" s="138" t="s">
        <v>28</v>
      </c>
      <c r="D331" s="138" t="s">
        <v>355</v>
      </c>
      <c r="E331" s="138" t="s">
        <v>326</v>
      </c>
      <c r="F331" s="187" t="s">
        <v>152</v>
      </c>
      <c r="G331" s="188"/>
      <c r="H331" s="139" t="s">
        <v>371</v>
      </c>
      <c r="I331" s="188"/>
      <c r="J331" s="189">
        <v>104</v>
      </c>
      <c r="K331" s="188" t="s">
        <v>49</v>
      </c>
      <c r="L331" s="167" t="s">
        <v>1360</v>
      </c>
      <c r="M331" s="175"/>
      <c r="N331" s="57" t="s">
        <v>1231</v>
      </c>
      <c r="O331" s="57" t="str">
        <f>INDEX('Standard Descriptions'!$E:$E,MATCH(Guidance!E331,'Standard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1" s="177" t="s">
        <v>1232</v>
      </c>
      <c r="Q331" s="177" t="s">
        <v>49</v>
      </c>
      <c r="R331" s="177" t="str">
        <f t="shared" si="62"/>
        <v xml:space="preserve">Industry: Mining </v>
      </c>
      <c r="S331" s="177" t="str">
        <f t="shared" si="53"/>
        <v>//**Industry: Mining : **</v>
      </c>
      <c r="T331" s="176" t="str">
        <f t="shared" si="57"/>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2" spans="1:21" s="61" customFormat="1" x14ac:dyDescent="0.25">
      <c r="A332" s="45" t="s">
        <v>1233</v>
      </c>
      <c r="B332" s="46"/>
      <c r="C332" s="138" t="s">
        <v>28</v>
      </c>
      <c r="D332" s="138" t="s">
        <v>355</v>
      </c>
      <c r="E332" s="138" t="s">
        <v>326</v>
      </c>
      <c r="F332" s="147" t="s">
        <v>153</v>
      </c>
      <c r="G332" s="136"/>
      <c r="H332" s="139" t="s">
        <v>372</v>
      </c>
      <c r="I332" s="136"/>
      <c r="J332" s="141">
        <v>105</v>
      </c>
      <c r="K332" s="136" t="s">
        <v>49</v>
      </c>
      <c r="L332" s="167" t="s">
        <v>1360</v>
      </c>
      <c r="M332" s="46"/>
      <c r="N332" s="57" t="s">
        <v>1231</v>
      </c>
      <c r="O332" s="57" t="str">
        <f>INDEX('Standard Descriptions'!$E:$E,MATCH(Guidance!E332,'Standard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2" s="60" t="s">
        <v>1232</v>
      </c>
      <c r="Q332" s="60" t="s">
        <v>49</v>
      </c>
      <c r="R332" s="60" t="str">
        <f t="shared" si="62"/>
        <v xml:space="preserve">Industry: Waste Management </v>
      </c>
      <c r="S332" s="60" t="str">
        <f t="shared" si="53"/>
        <v>//**Industry: Waste Management : **</v>
      </c>
      <c r="T332" s="45" t="str">
        <f t="shared" si="57"/>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3" spans="1:21" s="61" customFormat="1" x14ac:dyDescent="0.25">
      <c r="A333" s="45" t="s">
        <v>1233</v>
      </c>
      <c r="B333" s="46"/>
      <c r="C333" s="138" t="s">
        <v>28</v>
      </c>
      <c r="D333" s="138" t="s">
        <v>355</v>
      </c>
      <c r="E333" s="138" t="s">
        <v>326</v>
      </c>
      <c r="F333" s="147" t="s">
        <v>154</v>
      </c>
      <c r="G333" s="136"/>
      <c r="H333" s="139" t="s">
        <v>373</v>
      </c>
      <c r="I333" s="136"/>
      <c r="J333" s="141">
        <v>106</v>
      </c>
      <c r="K333" s="136" t="s">
        <v>49</v>
      </c>
      <c r="L333" s="167" t="s">
        <v>1360</v>
      </c>
      <c r="M333" s="46"/>
      <c r="N333" s="57" t="s">
        <v>1231</v>
      </c>
      <c r="O333" s="57" t="str">
        <f>INDEX('Standard Descriptions'!$E:$E,MATCH(Guidance!E333,'Standard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3" s="60" t="s">
        <v>1232</v>
      </c>
      <c r="Q333" s="60" t="s">
        <v>49</v>
      </c>
      <c r="R333" s="60" t="str">
        <f t="shared" si="62"/>
        <v xml:space="preserve">Industry: Agriculture </v>
      </c>
      <c r="S333" s="60" t="str">
        <f t="shared" si="53"/>
        <v>//**Industry: Agriculture : **</v>
      </c>
      <c r="T333" s="45" t="str">
        <f t="shared" si="57"/>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4" spans="1:21" s="61" customFormat="1" x14ac:dyDescent="0.25">
      <c r="A334" s="45" t="s">
        <v>1233</v>
      </c>
      <c r="B334" s="46"/>
      <c r="C334" s="138" t="s">
        <v>28</v>
      </c>
      <c r="D334" s="138" t="s">
        <v>355</v>
      </c>
      <c r="E334" s="138" t="s">
        <v>326</v>
      </c>
      <c r="F334" s="147" t="s">
        <v>155</v>
      </c>
      <c r="G334" s="136"/>
      <c r="H334" s="139" t="s">
        <v>374</v>
      </c>
      <c r="I334" s="136"/>
      <c r="J334" s="141">
        <v>107</v>
      </c>
      <c r="K334" s="136" t="s">
        <v>49</v>
      </c>
      <c r="L334" s="167" t="s">
        <v>1360</v>
      </c>
      <c r="M334" s="46"/>
      <c r="N334" s="57" t="s">
        <v>1231</v>
      </c>
      <c r="O334" s="57" t="str">
        <f>INDEX('Standard Descriptions'!$E:$E,MATCH(Guidance!E334,'Standard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4" s="60" t="s">
        <v>1232</v>
      </c>
      <c r="Q334" s="60" t="s">
        <v>49</v>
      </c>
      <c r="R334" s="60" t="str">
        <f t="shared" si="62"/>
        <v xml:space="preserve">Industry: Other Industries </v>
      </c>
      <c r="S334" s="60" t="str">
        <f t="shared" si="53"/>
        <v>//**Industry: Other Industries : **</v>
      </c>
      <c r="T334" s="45" t="str">
        <f t="shared" si="57"/>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5" spans="1:21" s="62" customFormat="1" x14ac:dyDescent="0.25">
      <c r="A335" s="62" t="s">
        <v>1230</v>
      </c>
      <c r="B335" s="46"/>
      <c r="C335" s="65" t="str">
        <f>C336</f>
        <v>R&amp;D</v>
      </c>
      <c r="D335" s="65" t="str">
        <f t="shared" ref="D335:E335" si="63">D336</f>
        <v>Capital Cost Reduction</v>
      </c>
      <c r="E335" s="65" t="str">
        <f t="shared" si="63"/>
        <v>RnD Transportation Capital Cost Perc Reduction</v>
      </c>
      <c r="M335" s="46"/>
      <c r="N335" s="64" t="s">
        <v>1231</v>
      </c>
      <c r="O335" s="64" t="str">
        <f>INDEX('Standard Descriptions'!$E:$E,MATCH(Guidance!E335,'Standard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5" s="62" t="s">
        <v>1232</v>
      </c>
      <c r="Q335" s="62" t="s">
        <v>49</v>
      </c>
      <c r="S335" s="62" t="str">
        <f t="shared" si="53"/>
        <v/>
      </c>
      <c r="T335" s="62" t="str">
        <f t="shared" si="57"/>
        <v/>
      </c>
      <c r="U335" s="52" t="str">
        <f>N335&amp;O335&amp;P335&amp;T336&amp;T337&amp;T338&amp;T339&amp;T340&amp;T341</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6" spans="1:21" x14ac:dyDescent="0.25">
      <c r="A336" s="45" t="s">
        <v>1233</v>
      </c>
      <c r="C336" s="147" t="s">
        <v>28</v>
      </c>
      <c r="D336" s="138" t="s">
        <v>355</v>
      </c>
      <c r="E336" s="135" t="s">
        <v>327</v>
      </c>
      <c r="F336" s="136" t="s">
        <v>535</v>
      </c>
      <c r="G336" s="136"/>
      <c r="H336" s="136" t="s">
        <v>491</v>
      </c>
      <c r="I336" s="136"/>
      <c r="J336" s="141">
        <v>108</v>
      </c>
      <c r="K336" s="136" t="s">
        <v>49</v>
      </c>
      <c r="L336" s="139" t="s">
        <v>1360</v>
      </c>
      <c r="N336" s="57" t="s">
        <v>1231</v>
      </c>
      <c r="O336" s="57" t="str">
        <f>INDEX('Standard Descriptions'!$E:$E,MATCH(Guidance!E336,'Standard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6" s="60" t="s">
        <v>1232</v>
      </c>
      <c r="Q336" s="60" t="s">
        <v>49</v>
      </c>
      <c r="R336" s="60" t="str">
        <f t="shared" ref="R336:R341" si="64">H336&amp;" "&amp;I336</f>
        <v xml:space="preserve">Vehicles: Battery Electric </v>
      </c>
      <c r="S336" s="60" t="str">
        <f t="shared" si="53"/>
        <v>//**Vehicles: Battery Electric : **</v>
      </c>
      <c r="T336" s="45" t="str">
        <f t="shared" si="57"/>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7" spans="1:22" x14ac:dyDescent="0.25">
      <c r="A337" s="45" t="s">
        <v>1233</v>
      </c>
      <c r="C337" s="138" t="s">
        <v>28</v>
      </c>
      <c r="D337" s="138" t="s">
        <v>355</v>
      </c>
      <c r="E337" s="138" t="s">
        <v>327</v>
      </c>
      <c r="F337" s="136" t="s">
        <v>536</v>
      </c>
      <c r="G337" s="136"/>
      <c r="H337" s="136" t="s">
        <v>492</v>
      </c>
      <c r="I337" s="136"/>
      <c r="J337" s="141">
        <v>109</v>
      </c>
      <c r="K337" s="136" t="s">
        <v>49</v>
      </c>
      <c r="L337" s="140" t="s">
        <v>1360</v>
      </c>
      <c r="N337" s="57" t="s">
        <v>1231</v>
      </c>
      <c r="O337" s="57" t="str">
        <f>INDEX('Standard Descriptions'!$E:$E,MATCH(Guidance!E337,'Standard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7" s="60" t="s">
        <v>1232</v>
      </c>
      <c r="Q337" s="60" t="s">
        <v>49</v>
      </c>
      <c r="R337" s="60" t="str">
        <f t="shared" si="64"/>
        <v xml:space="preserve">Vehicles: Natural Gas </v>
      </c>
      <c r="S337" s="60" t="str">
        <f t="shared" si="53"/>
        <v>//**Vehicles: Natural Gas : **</v>
      </c>
      <c r="T337" s="45" t="str">
        <f t="shared" si="57"/>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8" spans="1:22" x14ac:dyDescent="0.25">
      <c r="A338" s="45" t="s">
        <v>1233</v>
      </c>
      <c r="C338" s="138" t="s">
        <v>28</v>
      </c>
      <c r="D338" s="138" t="s">
        <v>355</v>
      </c>
      <c r="E338" s="138" t="s">
        <v>327</v>
      </c>
      <c r="F338" s="136" t="s">
        <v>537</v>
      </c>
      <c r="G338" s="136"/>
      <c r="H338" s="136" t="s">
        <v>493</v>
      </c>
      <c r="I338" s="136"/>
      <c r="J338" s="141">
        <v>110</v>
      </c>
      <c r="K338" s="136" t="s">
        <v>49</v>
      </c>
      <c r="L338" s="140" t="s">
        <v>1360</v>
      </c>
      <c r="N338" s="57" t="s">
        <v>1231</v>
      </c>
      <c r="O338" s="57" t="str">
        <f>INDEX('Standard Descriptions'!$E:$E,MATCH(Guidance!E338,'Standard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8" s="60" t="s">
        <v>1232</v>
      </c>
      <c r="Q338" s="60" t="s">
        <v>49</v>
      </c>
      <c r="R338" s="60" t="str">
        <f t="shared" si="64"/>
        <v xml:space="preserve">Vehicles: Gasoline Engine </v>
      </c>
      <c r="S338" s="60" t="str">
        <f t="shared" si="53"/>
        <v>//**Vehicles: Gasoline Engine : **</v>
      </c>
      <c r="T338" s="45" t="str">
        <f t="shared" si="57"/>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39" spans="1:22" x14ac:dyDescent="0.25">
      <c r="A339" s="45" t="s">
        <v>1233</v>
      </c>
      <c r="C339" s="138" t="s">
        <v>28</v>
      </c>
      <c r="D339" s="138" t="s">
        <v>355</v>
      </c>
      <c r="E339" s="138" t="s">
        <v>327</v>
      </c>
      <c r="F339" s="136" t="s">
        <v>538</v>
      </c>
      <c r="G339" s="136"/>
      <c r="H339" s="136" t="s">
        <v>494</v>
      </c>
      <c r="I339" s="136"/>
      <c r="J339" s="141">
        <v>111</v>
      </c>
      <c r="K339" s="136" t="s">
        <v>49</v>
      </c>
      <c r="L339" s="140" t="s">
        <v>1360</v>
      </c>
      <c r="N339" s="57" t="s">
        <v>1231</v>
      </c>
      <c r="O339" s="57" t="str">
        <f>INDEX('Standard Descriptions'!$E:$E,MATCH(Guidance!E339,'Standard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39" s="60" t="s">
        <v>1232</v>
      </c>
      <c r="Q339" s="60" t="s">
        <v>49</v>
      </c>
      <c r="R339" s="60" t="str">
        <f t="shared" si="64"/>
        <v xml:space="preserve">Vehicles: Diesel Engine </v>
      </c>
      <c r="S339" s="60" t="str">
        <f t="shared" si="53"/>
        <v>//**Vehicles: Diesel Engine : **</v>
      </c>
      <c r="T339" s="45" t="str">
        <f t="shared" si="57"/>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0" spans="1:22" x14ac:dyDescent="0.25">
      <c r="A340" s="45" t="s">
        <v>1233</v>
      </c>
      <c r="C340" s="138" t="s">
        <v>28</v>
      </c>
      <c r="D340" s="138" t="s">
        <v>355</v>
      </c>
      <c r="E340" s="138" t="s">
        <v>327</v>
      </c>
      <c r="F340" s="136" t="s">
        <v>539</v>
      </c>
      <c r="G340" s="136"/>
      <c r="H340" s="136" t="s">
        <v>495</v>
      </c>
      <c r="I340" s="136"/>
      <c r="J340" s="141">
        <v>112</v>
      </c>
      <c r="K340" s="136" t="s">
        <v>49</v>
      </c>
      <c r="L340" s="140" t="s">
        <v>1360</v>
      </c>
      <c r="N340" s="57" t="s">
        <v>1231</v>
      </c>
      <c r="O340" s="57" t="str">
        <f>INDEX('Standard Descriptions'!$E:$E,MATCH(Guidance!E340,'Standard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0" s="60" t="s">
        <v>1232</v>
      </c>
      <c r="Q340" s="60" t="s">
        <v>49</v>
      </c>
      <c r="R340" s="60" t="str">
        <f t="shared" si="64"/>
        <v xml:space="preserve">Vehicles: Plug-in Hybrid </v>
      </c>
      <c r="S340" s="60" t="str">
        <f t="shared" si="53"/>
        <v>//**Vehicles: Plug-in Hybrid : **</v>
      </c>
      <c r="T340" s="45" t="str">
        <f t="shared" si="57"/>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1" spans="1:22" x14ac:dyDescent="0.25">
      <c r="A341" s="45" t="s">
        <v>1233</v>
      </c>
      <c r="C341" s="138" t="s">
        <v>28</v>
      </c>
      <c r="D341" s="138" t="s">
        <v>355</v>
      </c>
      <c r="E341" s="138" t="s">
        <v>327</v>
      </c>
      <c r="F341" s="136" t="s">
        <v>540</v>
      </c>
      <c r="G341" s="136"/>
      <c r="H341" s="136" t="s">
        <v>496</v>
      </c>
      <c r="I341" s="136"/>
      <c r="J341" s="141">
        <v>113</v>
      </c>
      <c r="K341" s="136" t="s">
        <v>49</v>
      </c>
      <c r="L341" s="140" t="s">
        <v>1360</v>
      </c>
      <c r="N341" s="57" t="s">
        <v>1231</v>
      </c>
      <c r="O341" s="57" t="str">
        <f>INDEX('Standard Descriptions'!$E:$E,MATCH(Guidance!E341,'Standard Descriptions'!$C:$C,0))</f>
        <v xml:space="preserve">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1" s="60" t="s">
        <v>1232</v>
      </c>
      <c r="Q341" s="60" t="s">
        <v>49</v>
      </c>
      <c r="R341" s="60" t="str">
        <f t="shared" si="64"/>
        <v xml:space="preserve">Vehicles: Non-road </v>
      </c>
      <c r="S341" s="60" t="str">
        <f t="shared" si="53"/>
        <v>//**Vehicles: Non-road : **</v>
      </c>
      <c r="T341" s="45" t="str">
        <f t="shared" si="57"/>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2" spans="1:22" x14ac:dyDescent="0.25">
      <c r="A342" s="62" t="s">
        <v>1230</v>
      </c>
      <c r="C342" s="62" t="str">
        <f>C343</f>
        <v>R&amp;D</v>
      </c>
      <c r="D342" s="62" t="str">
        <f t="shared" ref="D342:E342" si="65">D343</f>
        <v>Fuel Use Reduction</v>
      </c>
      <c r="E342" s="62" t="str">
        <f t="shared" si="65"/>
        <v>RnD Building Fuel Use Perc Reduction</v>
      </c>
      <c r="F342" s="62"/>
      <c r="G342" s="62"/>
      <c r="H342" s="62"/>
      <c r="I342" s="62"/>
      <c r="J342" s="62"/>
      <c r="K342" s="62"/>
      <c r="L342" s="62"/>
      <c r="N342" s="64" t="s">
        <v>1231</v>
      </c>
      <c r="O342" s="64" t="str">
        <f>INDEX('Standard Descriptions'!$E:$E,MATCH(Guidance!E342,'Standard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2" s="62" t="s">
        <v>1232</v>
      </c>
      <c r="Q342" s="62" t="s">
        <v>49</v>
      </c>
      <c r="R342" s="62"/>
      <c r="S342" s="62" t="str">
        <f t="shared" si="53"/>
        <v/>
      </c>
      <c r="T342" s="62" t="str">
        <f t="shared" si="57"/>
        <v/>
      </c>
      <c r="U342" s="52" t="str">
        <f>N342&amp;O342&amp;P342&amp;T343&amp;T344&amp;T345&amp;T346&amp;T347&amp;T348</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3" spans="1:22" x14ac:dyDescent="0.25">
      <c r="A343" s="45" t="s">
        <v>1233</v>
      </c>
      <c r="C343" s="147" t="s">
        <v>28</v>
      </c>
      <c r="D343" s="147" t="s">
        <v>375</v>
      </c>
      <c r="E343" s="147" t="s">
        <v>328</v>
      </c>
      <c r="F343" s="136" t="s">
        <v>128</v>
      </c>
      <c r="G343" s="136"/>
      <c r="H343" s="136" t="s">
        <v>356</v>
      </c>
      <c r="I343" s="136"/>
      <c r="J343" s="141">
        <v>114</v>
      </c>
      <c r="K343" s="136" t="s">
        <v>49</v>
      </c>
      <c r="L343" s="140" t="s">
        <v>1360</v>
      </c>
      <c r="N343" s="57" t="s">
        <v>1231</v>
      </c>
      <c r="O343" s="57" t="str">
        <f>INDEX('Standard Descriptions'!$E:$E,MATCH(Guidance!E343,'Standard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3" s="60" t="s">
        <v>1232</v>
      </c>
      <c r="Q343" s="60" t="s">
        <v>49</v>
      </c>
      <c r="R343" s="60" t="str">
        <f t="shared" ref="R343:R349" si="66">H343&amp;" "&amp;I343</f>
        <v xml:space="preserve">Buildings: Heating </v>
      </c>
      <c r="S343" s="60" t="str">
        <f t="shared" si="53"/>
        <v>//**Buildings: Heating : **</v>
      </c>
      <c r="T343" s="45" t="str">
        <f t="shared" si="57"/>
        <v>//**Buildings: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4" spans="1:22" x14ac:dyDescent="0.25">
      <c r="A344" s="45" t="s">
        <v>1233</v>
      </c>
      <c r="C344" s="138" t="s">
        <v>28</v>
      </c>
      <c r="D344" s="138" t="s">
        <v>375</v>
      </c>
      <c r="E344" s="138" t="s">
        <v>328</v>
      </c>
      <c r="F344" s="136" t="s">
        <v>129</v>
      </c>
      <c r="G344" s="136"/>
      <c r="H344" s="136" t="s">
        <v>357</v>
      </c>
      <c r="I344" s="136"/>
      <c r="J344" s="141">
        <v>115</v>
      </c>
      <c r="K344" s="136" t="s">
        <v>49</v>
      </c>
      <c r="L344" s="140" t="s">
        <v>1360</v>
      </c>
      <c r="N344" s="57" t="s">
        <v>1231</v>
      </c>
      <c r="O344" s="57" t="str">
        <f>INDEX('Standard Descriptions'!$E:$E,MATCH(Guidance!E344,'Standard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4" s="60" t="s">
        <v>1232</v>
      </c>
      <c r="Q344" s="60" t="s">
        <v>49</v>
      </c>
      <c r="R344" s="60" t="str">
        <f t="shared" si="66"/>
        <v xml:space="preserve">Buildings: Cooling and Ventilation </v>
      </c>
      <c r="S344" s="60" t="str">
        <f t="shared" si="53"/>
        <v>//**Buildings: Cooling and Ventilation : **</v>
      </c>
      <c r="T344" s="45" t="str">
        <f t="shared" si="57"/>
        <v>//**Buildings: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5" spans="1:22" x14ac:dyDescent="0.25">
      <c r="A345" s="45" t="s">
        <v>1233</v>
      </c>
      <c r="C345" s="138" t="s">
        <v>28</v>
      </c>
      <c r="D345" s="138" t="s">
        <v>375</v>
      </c>
      <c r="E345" s="138" t="s">
        <v>328</v>
      </c>
      <c r="F345" s="136" t="s">
        <v>130</v>
      </c>
      <c r="G345" s="136"/>
      <c r="H345" s="136" t="s">
        <v>358</v>
      </c>
      <c r="I345" s="136"/>
      <c r="J345" s="141"/>
      <c r="K345" s="136" t="s">
        <v>50</v>
      </c>
      <c r="L345" s="140"/>
      <c r="N345" s="57" t="s">
        <v>1231</v>
      </c>
      <c r="O345" s="57" t="str">
        <f>INDEX('Standard Descriptions'!$E:$E,MATCH(Guidance!E345,'Standard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5" s="60" t="s">
        <v>1232</v>
      </c>
      <c r="Q345" s="60" t="s">
        <v>49</v>
      </c>
      <c r="R345" s="60" t="str">
        <f t="shared" si="66"/>
        <v xml:space="preserve">Buildings: Envelope </v>
      </c>
      <c r="S345" s="60" t="str">
        <f t="shared" si="53"/>
        <v>//**Buildings: Envelope : **</v>
      </c>
      <c r="T345" s="45" t="str">
        <f t="shared" si="57"/>
        <v/>
      </c>
    </row>
    <row r="346" spans="1:22" x14ac:dyDescent="0.25">
      <c r="A346" s="45" t="s">
        <v>1233</v>
      </c>
      <c r="C346" s="138" t="s">
        <v>28</v>
      </c>
      <c r="D346" s="138" t="s">
        <v>375</v>
      </c>
      <c r="E346" s="138" t="s">
        <v>328</v>
      </c>
      <c r="F346" s="136" t="s">
        <v>131</v>
      </c>
      <c r="G346" s="136"/>
      <c r="H346" s="136" t="s">
        <v>359</v>
      </c>
      <c r="I346" s="136"/>
      <c r="J346" s="141">
        <v>117</v>
      </c>
      <c r="K346" s="136" t="s">
        <v>49</v>
      </c>
      <c r="L346" s="140" t="s">
        <v>1360</v>
      </c>
      <c r="N346" s="57" t="s">
        <v>1231</v>
      </c>
      <c r="O346" s="57" t="str">
        <f>INDEX('Standard Descriptions'!$E:$E,MATCH(Guidance!E346,'Standard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6" s="60" t="s">
        <v>1232</v>
      </c>
      <c r="Q346" s="60" t="s">
        <v>49</v>
      </c>
      <c r="R346" s="60" t="str">
        <f t="shared" si="66"/>
        <v xml:space="preserve">Buildings: Lighting </v>
      </c>
      <c r="S346" s="60" t="str">
        <f t="shared" si="53"/>
        <v>//**Buildings: Lighting : **</v>
      </c>
      <c r="T346" s="45" t="str">
        <f t="shared" si="57"/>
        <v>//**Buildings: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7" spans="1:22" x14ac:dyDescent="0.25">
      <c r="A347" s="45" t="s">
        <v>1233</v>
      </c>
      <c r="C347" s="138" t="s">
        <v>28</v>
      </c>
      <c r="D347" s="138" t="s">
        <v>375</v>
      </c>
      <c r="E347" s="138" t="s">
        <v>328</v>
      </c>
      <c r="F347" s="136" t="s">
        <v>132</v>
      </c>
      <c r="G347" s="136"/>
      <c r="H347" s="136" t="s">
        <v>360</v>
      </c>
      <c r="I347" s="136"/>
      <c r="J347" s="141">
        <v>118</v>
      </c>
      <c r="K347" s="136" t="s">
        <v>49</v>
      </c>
      <c r="L347" s="140" t="s">
        <v>1360</v>
      </c>
      <c r="N347" s="57" t="s">
        <v>1231</v>
      </c>
      <c r="O347" s="57" t="str">
        <f>INDEX('Standard Descriptions'!$E:$E,MATCH(Guidance!E347,'Standard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7" s="60" t="s">
        <v>1232</v>
      </c>
      <c r="Q347" s="60" t="s">
        <v>49</v>
      </c>
      <c r="R347" s="60" t="str">
        <f t="shared" si="66"/>
        <v xml:space="preserve">Buildings: Appliances </v>
      </c>
      <c r="S347" s="60" t="str">
        <f t="shared" si="53"/>
        <v>//**Buildings: Appliances : **</v>
      </c>
      <c r="T347" s="45" t="str">
        <f t="shared" si="57"/>
        <v>//**Buildings: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8" spans="1:22" x14ac:dyDescent="0.25">
      <c r="A348" s="45" t="s">
        <v>1233</v>
      </c>
      <c r="C348" s="138" t="s">
        <v>28</v>
      </c>
      <c r="D348" s="138" t="s">
        <v>375</v>
      </c>
      <c r="E348" s="138" t="s">
        <v>328</v>
      </c>
      <c r="F348" s="136" t="s">
        <v>133</v>
      </c>
      <c r="G348" s="136"/>
      <c r="H348" s="136" t="s">
        <v>361</v>
      </c>
      <c r="I348" s="136"/>
      <c r="J348" s="141">
        <v>119</v>
      </c>
      <c r="K348" s="136" t="s">
        <v>49</v>
      </c>
      <c r="L348" s="140" t="s">
        <v>1360</v>
      </c>
      <c r="N348" s="57" t="s">
        <v>1231</v>
      </c>
      <c r="O348" s="57" t="str">
        <f>INDEX('Standard Descriptions'!$E:$E,MATCH(Guidance!E348,'Standard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8" s="60" t="s">
        <v>1232</v>
      </c>
      <c r="Q348" s="60" t="s">
        <v>49</v>
      </c>
      <c r="R348" s="60" t="str">
        <f t="shared" si="66"/>
        <v xml:space="preserve">Buildings: Other Components </v>
      </c>
      <c r="S348" s="60" t="str">
        <f t="shared" si="53"/>
        <v>//**Buildings: Other Components : **</v>
      </c>
      <c r="T348" s="45" t="str">
        <f t="shared" si="57"/>
        <v>//**Buildings: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49" spans="1:22" x14ac:dyDescent="0.25">
      <c r="A349" s="65" t="s">
        <v>1230</v>
      </c>
      <c r="B349" s="47"/>
      <c r="C349" s="65" t="s">
        <v>28</v>
      </c>
      <c r="D349" s="65" t="s">
        <v>375</v>
      </c>
      <c r="E349" s="65" t="s">
        <v>329</v>
      </c>
      <c r="F349" s="65"/>
      <c r="G349" s="65"/>
      <c r="H349" s="65" t="s">
        <v>27</v>
      </c>
      <c r="I349" s="65"/>
      <c r="J349" s="65">
        <v>120</v>
      </c>
      <c r="K349" s="65" t="s">
        <v>49</v>
      </c>
      <c r="L349" s="65" t="s">
        <v>1360</v>
      </c>
      <c r="M349" s="47"/>
      <c r="N349" s="69" t="s">
        <v>1231</v>
      </c>
      <c r="O349" s="69" t="str">
        <f>INDEX('Standard Descriptions'!$E:$E,MATCH(Guidance!E349,'Standard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49" s="65" t="s">
        <v>1232</v>
      </c>
      <c r="Q349" s="65" t="s">
        <v>49</v>
      </c>
      <c r="R349" s="65" t="str">
        <f t="shared" si="66"/>
        <v xml:space="preserve">Carbon Capture and Sequestration </v>
      </c>
      <c r="S349" s="65" t="str">
        <f t="shared" si="53"/>
        <v>//**Carbon Capture and Sequestration : **</v>
      </c>
      <c r="T349" s="65" t="str">
        <f t="shared" si="57"/>
        <v>//**Carbon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U349" s="52" t="str">
        <f>N349&amp;O349&amp;P349&amp;T349</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49" s="65"/>
    </row>
    <row r="350" spans="1:22" x14ac:dyDescent="0.25">
      <c r="A350" s="65" t="s">
        <v>1230</v>
      </c>
      <c r="B350" s="47"/>
      <c r="C350" s="65" t="str">
        <f>C351</f>
        <v>R&amp;D</v>
      </c>
      <c r="D350" s="65" t="str">
        <f t="shared" ref="D350:E350" si="67">D351</f>
        <v>Fuel Use Reduction</v>
      </c>
      <c r="E350" s="65" t="str">
        <f t="shared" si="67"/>
        <v>RnD Electricity Fuel Use Perc Reduction</v>
      </c>
      <c r="F350" s="65"/>
      <c r="G350" s="65"/>
      <c r="H350" s="65"/>
      <c r="I350" s="65"/>
      <c r="J350" s="65"/>
      <c r="K350" s="65"/>
      <c r="L350" s="65"/>
      <c r="M350" s="47"/>
      <c r="N350" s="69" t="s">
        <v>1231</v>
      </c>
      <c r="O350" s="69" t="str">
        <f>INDEX('Standard Descriptions'!$E:$E,MATCH(Guidance!E350,'Standard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0" s="65" t="s">
        <v>1232</v>
      </c>
      <c r="Q350" s="65" t="s">
        <v>49</v>
      </c>
      <c r="R350" s="65"/>
      <c r="S350" s="65" t="str">
        <f t="shared" ref="S350:S377" si="68">IF(R350="","","//**"&amp;R350&amp;": **")</f>
        <v/>
      </c>
      <c r="T350" s="65" t="str">
        <f t="shared" si="57"/>
        <v/>
      </c>
      <c r="U350" s="52" t="str">
        <f>N350&amp;O350&amp;P350&amp;T351&amp;T352&amp;T353&amp;T354&amp;T355&amp;T356&amp;T357&amp;T358&amp;T359&amp;T360&amp;T361</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V350" s="65"/>
    </row>
    <row r="351" spans="1:22" x14ac:dyDescent="0.25">
      <c r="A351" s="45" t="s">
        <v>1233</v>
      </c>
      <c r="C351" s="147" t="s">
        <v>28</v>
      </c>
      <c r="D351" s="138" t="s">
        <v>375</v>
      </c>
      <c r="E351" s="147" t="s">
        <v>330</v>
      </c>
      <c r="F351" s="136" t="s">
        <v>451</v>
      </c>
      <c r="G351" s="136"/>
      <c r="H351" s="139" t="s">
        <v>457</v>
      </c>
      <c r="I351" s="136"/>
      <c r="J351" s="141">
        <v>121</v>
      </c>
      <c r="K351" s="136" t="s">
        <v>49</v>
      </c>
      <c r="L351" s="140" t="s">
        <v>1360</v>
      </c>
      <c r="N351" s="57" t="s">
        <v>1231</v>
      </c>
      <c r="O351" s="57" t="str">
        <f>INDEX('Standard Descriptions'!$E:$E,MATCH(Guidance!E351,'Standard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1" s="60" t="s">
        <v>1232</v>
      </c>
      <c r="Q351" s="60" t="s">
        <v>49</v>
      </c>
      <c r="R351" s="60" t="str">
        <f t="shared" ref="R351:R361" si="69">H351&amp;" "&amp;I351</f>
        <v xml:space="preserve">Electricity: Hard Coal </v>
      </c>
      <c r="S351" s="60" t="str">
        <f t="shared" si="68"/>
        <v>//**Electricity: Hard Coal : **</v>
      </c>
      <c r="T351" s="45" t="str">
        <f t="shared" si="57"/>
        <v>//**Electricity: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2" spans="1:22" x14ac:dyDescent="0.25">
      <c r="A352" s="45" t="s">
        <v>1233</v>
      </c>
      <c r="C352" s="138" t="s">
        <v>28</v>
      </c>
      <c r="D352" s="138" t="s">
        <v>375</v>
      </c>
      <c r="E352" s="138" t="s">
        <v>330</v>
      </c>
      <c r="F352" s="139" t="s">
        <v>343</v>
      </c>
      <c r="G352" s="167"/>
      <c r="H352" s="139" t="s">
        <v>548</v>
      </c>
      <c r="I352" s="136"/>
      <c r="J352" s="141">
        <v>122</v>
      </c>
      <c r="K352" s="136" t="s">
        <v>49</v>
      </c>
      <c r="L352" s="140" t="s">
        <v>1360</v>
      </c>
      <c r="N352" s="57" t="s">
        <v>1231</v>
      </c>
      <c r="O352" s="57" t="str">
        <f>INDEX('Standard Descriptions'!$E:$E,MATCH(Guidance!E352,'Standard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2" s="60" t="s">
        <v>1232</v>
      </c>
      <c r="Q352" s="60" t="s">
        <v>49</v>
      </c>
      <c r="R352" s="60" t="str">
        <f t="shared" si="69"/>
        <v xml:space="preserve">Electricity: Natural Gas Nonpeaker </v>
      </c>
      <c r="S352" s="60" t="str">
        <f t="shared" si="68"/>
        <v>//**Electricity: Natural Gas Nonpeaker : **</v>
      </c>
      <c r="T352" s="45" t="str">
        <f t="shared" si="57"/>
        <v>//**Electricity: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3" spans="1:21" x14ac:dyDescent="0.25">
      <c r="A353" s="45" t="s">
        <v>1233</v>
      </c>
      <c r="C353" s="138" t="s">
        <v>28</v>
      </c>
      <c r="D353" s="138" t="s">
        <v>375</v>
      </c>
      <c r="E353" s="138" t="s">
        <v>330</v>
      </c>
      <c r="F353" s="139" t="s">
        <v>86</v>
      </c>
      <c r="G353" s="167"/>
      <c r="H353" s="139" t="s">
        <v>362</v>
      </c>
      <c r="I353" s="136"/>
      <c r="J353" s="141">
        <v>123</v>
      </c>
      <c r="K353" s="136" t="s">
        <v>49</v>
      </c>
      <c r="L353" s="140" t="s">
        <v>1360</v>
      </c>
      <c r="N353" s="57" t="s">
        <v>1231</v>
      </c>
      <c r="O353" s="57" t="str">
        <f>INDEX('Standard Descriptions'!$E:$E,MATCH(Guidance!E353,'Standard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3" s="60" t="s">
        <v>1232</v>
      </c>
      <c r="Q353" s="60" t="s">
        <v>49</v>
      </c>
      <c r="R353" s="60" t="str">
        <f t="shared" si="69"/>
        <v xml:space="preserve">Electricity: Nuclear </v>
      </c>
      <c r="S353" s="60" t="str">
        <f t="shared" si="68"/>
        <v>//**Electricity: Nuclear : **</v>
      </c>
      <c r="T353" s="45" t="str">
        <f t="shared" si="57"/>
        <v>//**Electricity: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4" spans="1:21" x14ac:dyDescent="0.25">
      <c r="A354" s="45" t="s">
        <v>1233</v>
      </c>
      <c r="C354" s="138" t="s">
        <v>28</v>
      </c>
      <c r="D354" s="138" t="s">
        <v>375</v>
      </c>
      <c r="E354" s="138" t="s">
        <v>330</v>
      </c>
      <c r="F354" s="139" t="s">
        <v>87</v>
      </c>
      <c r="G354" s="167"/>
      <c r="H354" s="139" t="s">
        <v>363</v>
      </c>
      <c r="I354" s="136"/>
      <c r="J354" s="141" t="s">
        <v>203</v>
      </c>
      <c r="K354" s="136" t="s">
        <v>50</v>
      </c>
      <c r="L354" s="140"/>
      <c r="N354" s="57" t="s">
        <v>1231</v>
      </c>
      <c r="O354" s="57" t="str">
        <f>INDEX('Standard Descriptions'!$E:$E,MATCH(Guidance!E354,'Standard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4" s="60" t="s">
        <v>1232</v>
      </c>
      <c r="Q354" s="60" t="s">
        <v>49</v>
      </c>
      <c r="R354" s="60" t="str">
        <f t="shared" si="69"/>
        <v xml:space="preserve">Electricity: Hydro </v>
      </c>
      <c r="S354" s="60" t="str">
        <f t="shared" si="68"/>
        <v>//**Electricity: Hydro : **</v>
      </c>
      <c r="T354" s="45" t="str">
        <f t="shared" si="57"/>
        <v/>
      </c>
    </row>
    <row r="355" spans="1:21" x14ac:dyDescent="0.25">
      <c r="A355" s="45" t="s">
        <v>1233</v>
      </c>
      <c r="C355" s="138" t="s">
        <v>28</v>
      </c>
      <c r="D355" s="138" t="s">
        <v>375</v>
      </c>
      <c r="E355" s="138" t="s">
        <v>330</v>
      </c>
      <c r="F355" s="139" t="s">
        <v>452</v>
      </c>
      <c r="G355" s="167"/>
      <c r="H355" s="139" t="s">
        <v>459</v>
      </c>
      <c r="I355" s="136"/>
      <c r="J355" s="141" t="s">
        <v>203</v>
      </c>
      <c r="K355" s="136" t="s">
        <v>50</v>
      </c>
      <c r="L355" s="140"/>
      <c r="N355" s="57" t="s">
        <v>1231</v>
      </c>
      <c r="O355" s="57" t="str">
        <f>INDEX('Standard Descriptions'!$E:$E,MATCH(Guidance!E355,'Standard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5" s="60" t="s">
        <v>1232</v>
      </c>
      <c r="Q355" s="60" t="s">
        <v>49</v>
      </c>
      <c r="R355" s="60" t="str">
        <f t="shared" si="69"/>
        <v xml:space="preserve">Electricity: Onshore Wind </v>
      </c>
      <c r="S355" s="60" t="str">
        <f t="shared" si="68"/>
        <v>//**Electricity: Onshore Wind : **</v>
      </c>
      <c r="T355" s="45" t="str">
        <f t="shared" si="57"/>
        <v/>
      </c>
    </row>
    <row r="356" spans="1:21" x14ac:dyDescent="0.25">
      <c r="A356" s="45" t="s">
        <v>1233</v>
      </c>
      <c r="C356" s="138" t="s">
        <v>28</v>
      </c>
      <c r="D356" s="138" t="s">
        <v>375</v>
      </c>
      <c r="E356" s="138" t="s">
        <v>330</v>
      </c>
      <c r="F356" s="139" t="s">
        <v>88</v>
      </c>
      <c r="G356" s="167"/>
      <c r="H356" s="139" t="s">
        <v>364</v>
      </c>
      <c r="I356" s="136"/>
      <c r="J356" s="141" t="s">
        <v>203</v>
      </c>
      <c r="K356" s="136" t="s">
        <v>50</v>
      </c>
      <c r="L356" s="140"/>
      <c r="N356" s="57" t="s">
        <v>1231</v>
      </c>
      <c r="O356" s="57" t="str">
        <f>INDEX('Standard Descriptions'!$E:$E,MATCH(Guidance!E356,'Standard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6" s="60" t="s">
        <v>1232</v>
      </c>
      <c r="Q356" s="60" t="s">
        <v>49</v>
      </c>
      <c r="R356" s="60" t="str">
        <f t="shared" si="69"/>
        <v xml:space="preserve">Electricity: Solar PV </v>
      </c>
      <c r="S356" s="60" t="str">
        <f t="shared" si="68"/>
        <v>//**Electricity: Solar PV : **</v>
      </c>
      <c r="T356" s="45" t="str">
        <f t="shared" si="57"/>
        <v/>
      </c>
    </row>
    <row r="357" spans="1:21" x14ac:dyDescent="0.25">
      <c r="A357" s="45" t="s">
        <v>1233</v>
      </c>
      <c r="C357" s="138" t="s">
        <v>28</v>
      </c>
      <c r="D357" s="138" t="s">
        <v>375</v>
      </c>
      <c r="E357" s="138" t="s">
        <v>330</v>
      </c>
      <c r="F357" s="139" t="s">
        <v>89</v>
      </c>
      <c r="G357" s="167"/>
      <c r="H357" s="139" t="s">
        <v>365</v>
      </c>
      <c r="I357" s="136"/>
      <c r="J357" s="141" t="s">
        <v>203</v>
      </c>
      <c r="K357" s="136" t="s">
        <v>50</v>
      </c>
      <c r="L357" s="140"/>
      <c r="N357" s="57" t="s">
        <v>1231</v>
      </c>
      <c r="O357" s="57" t="str">
        <f>INDEX('Standard Descriptions'!$E:$E,MATCH(Guidance!E357,'Standard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7" s="60" t="s">
        <v>1232</v>
      </c>
      <c r="Q357" s="60" t="s">
        <v>49</v>
      </c>
      <c r="R357" s="60" t="str">
        <f t="shared" si="69"/>
        <v xml:space="preserve">Electricity: Solar Thermal </v>
      </c>
      <c r="S357" s="60" t="str">
        <f t="shared" si="68"/>
        <v>//**Electricity: Solar Thermal : **</v>
      </c>
      <c r="T357" s="45" t="str">
        <f t="shared" si="57"/>
        <v/>
      </c>
    </row>
    <row r="358" spans="1:21" x14ac:dyDescent="0.25">
      <c r="A358" s="45" t="s">
        <v>1233</v>
      </c>
      <c r="C358" s="138" t="s">
        <v>28</v>
      </c>
      <c r="D358" s="138" t="s">
        <v>375</v>
      </c>
      <c r="E358" s="138" t="s">
        <v>330</v>
      </c>
      <c r="F358" s="139" t="s">
        <v>90</v>
      </c>
      <c r="G358" s="167"/>
      <c r="H358" s="139" t="s">
        <v>366</v>
      </c>
      <c r="I358" s="136"/>
      <c r="J358" s="141">
        <v>124</v>
      </c>
      <c r="K358" s="136" t="s">
        <v>49</v>
      </c>
      <c r="L358" s="140" t="s">
        <v>1360</v>
      </c>
      <c r="N358" s="57" t="s">
        <v>1231</v>
      </c>
      <c r="O358" s="57" t="str">
        <f>INDEX('Standard Descriptions'!$E:$E,MATCH(Guidance!E358,'Standard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8" s="60" t="s">
        <v>1232</v>
      </c>
      <c r="Q358" s="60" t="s">
        <v>49</v>
      </c>
      <c r="R358" s="60" t="str">
        <f t="shared" si="69"/>
        <v xml:space="preserve">Electricity: Biomass </v>
      </c>
      <c r="S358" s="60" t="str">
        <f t="shared" si="68"/>
        <v>//**Electricity: Biomass : **</v>
      </c>
      <c r="T358" s="45" t="str">
        <f t="shared" si="57"/>
        <v>//**Electricity: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59" spans="1:21" x14ac:dyDescent="0.25">
      <c r="A359" s="45" t="s">
        <v>1233</v>
      </c>
      <c r="C359" s="138" t="s">
        <v>28</v>
      </c>
      <c r="D359" s="138" t="s">
        <v>375</v>
      </c>
      <c r="E359" s="138" t="s">
        <v>330</v>
      </c>
      <c r="F359" s="139" t="s">
        <v>346</v>
      </c>
      <c r="G359" s="167"/>
      <c r="H359" s="139" t="s">
        <v>549</v>
      </c>
      <c r="I359" s="136"/>
      <c r="J359" s="141">
        <v>193</v>
      </c>
      <c r="K359" s="136" t="s">
        <v>49</v>
      </c>
      <c r="L359" s="140" t="s">
        <v>1360</v>
      </c>
      <c r="N359" s="57" t="s">
        <v>1231</v>
      </c>
      <c r="O359" s="57" t="str">
        <f>INDEX('Standard Descriptions'!$E:$E,MATCH(Guidance!E359,'Standard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59" s="60" t="s">
        <v>1232</v>
      </c>
      <c r="Q359" s="60" t="s">
        <v>49</v>
      </c>
      <c r="R359" s="60" t="str">
        <f t="shared" si="69"/>
        <v xml:space="preserve">Electricity: Natural Gas Peaker </v>
      </c>
      <c r="S359" s="60" t="str">
        <f t="shared" si="68"/>
        <v>//**Electricity: Natural Gas Peaker : **</v>
      </c>
      <c r="T359" s="45" t="str">
        <f t="shared" si="57"/>
        <v>//**Electricity: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0" spans="1:21" x14ac:dyDescent="0.25">
      <c r="A360" s="45" t="s">
        <v>1233</v>
      </c>
      <c r="C360" s="138" t="s">
        <v>28</v>
      </c>
      <c r="D360" s="138" t="s">
        <v>375</v>
      </c>
      <c r="E360" s="138" t="s">
        <v>330</v>
      </c>
      <c r="F360" s="139" t="s">
        <v>448</v>
      </c>
      <c r="G360" s="167"/>
      <c r="H360" s="139" t="s">
        <v>449</v>
      </c>
      <c r="I360" s="136"/>
      <c r="J360" s="141">
        <v>181</v>
      </c>
      <c r="K360" s="136" t="s">
        <v>50</v>
      </c>
      <c r="L360" s="140" t="s">
        <v>1360</v>
      </c>
      <c r="N360" s="57" t="s">
        <v>1231</v>
      </c>
      <c r="O360" s="57" t="str">
        <f>INDEX('Standard Descriptions'!$E:$E,MATCH(Guidance!E360,'Standard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0" s="60" t="s">
        <v>1232</v>
      </c>
      <c r="Q360" s="60" t="s">
        <v>49</v>
      </c>
      <c r="R360" s="60" t="str">
        <f t="shared" si="69"/>
        <v xml:space="preserve">Electricity: Lignite </v>
      </c>
      <c r="S360" s="60" t="str">
        <f t="shared" si="68"/>
        <v>//**Electricity: Lignite : **</v>
      </c>
      <c r="T360" s="45" t="str">
        <f t="shared" si="57"/>
        <v/>
      </c>
    </row>
    <row r="361" spans="1:21" x14ac:dyDescent="0.25">
      <c r="A361" s="45" t="s">
        <v>1233</v>
      </c>
      <c r="C361" s="138" t="s">
        <v>28</v>
      </c>
      <c r="D361" s="138" t="s">
        <v>375</v>
      </c>
      <c r="E361" s="138" t="s">
        <v>330</v>
      </c>
      <c r="F361" s="139" t="s">
        <v>460</v>
      </c>
      <c r="G361" s="167"/>
      <c r="H361" s="139" t="s">
        <v>462</v>
      </c>
      <c r="I361" s="136"/>
      <c r="J361" s="141"/>
      <c r="K361" s="136" t="s">
        <v>50</v>
      </c>
      <c r="L361" s="140"/>
      <c r="N361" s="57" t="s">
        <v>1231</v>
      </c>
      <c r="O361" s="57" t="str">
        <f>INDEX('Standard Descriptions'!$E:$E,MATCH(Guidance!E361,'Standard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1" s="60" t="s">
        <v>1232</v>
      </c>
      <c r="Q361" s="60" t="s">
        <v>49</v>
      </c>
      <c r="R361" s="60" t="str">
        <f t="shared" si="69"/>
        <v xml:space="preserve">Electricity: Offshore Wind </v>
      </c>
      <c r="S361" s="60" t="str">
        <f t="shared" si="68"/>
        <v>//**Electricity: Offshore Wind : **</v>
      </c>
      <c r="T361" s="45" t="str">
        <f t="shared" si="57"/>
        <v/>
      </c>
    </row>
    <row r="362" spans="1:21" s="65" customFormat="1" x14ac:dyDescent="0.25">
      <c r="A362" s="65" t="s">
        <v>1230</v>
      </c>
      <c r="B362" s="47"/>
      <c r="C362" s="65" t="str">
        <f>C363</f>
        <v>R&amp;D</v>
      </c>
      <c r="D362" s="65" t="str">
        <f t="shared" ref="D362" si="70">D363</f>
        <v>Fuel Use Reduction</v>
      </c>
      <c r="E362" s="65" t="str">
        <f t="shared" ref="E362" si="71">E363</f>
        <v>RnD Industry Fuel Use Perc Reduction</v>
      </c>
      <c r="M362" s="47"/>
      <c r="N362" s="69" t="s">
        <v>1231</v>
      </c>
      <c r="O362" s="69" t="str">
        <f>INDEX('Standard Descriptions'!$E:$E,MATCH(Guidance!E362,'Standard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2" s="65" t="s">
        <v>1232</v>
      </c>
      <c r="Q362" s="65" t="s">
        <v>49</v>
      </c>
      <c r="S362" s="65" t="str">
        <f t="shared" si="68"/>
        <v/>
      </c>
      <c r="T362" s="65" t="str">
        <f t="shared" si="57"/>
        <v/>
      </c>
      <c r="U362" s="52" t="str">
        <f>N362&amp;O362&amp;P362&amp;T363&amp;T364&amp;T365&amp;T366&amp;T367&amp;T368&amp;T369&amp;T370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3" spans="1:21" x14ac:dyDescent="0.25">
      <c r="A363" s="45" t="s">
        <v>1233</v>
      </c>
      <c r="C363" s="6" t="s">
        <v>28</v>
      </c>
      <c r="D363" s="75" t="s">
        <v>375</v>
      </c>
      <c r="E363" s="6" t="s">
        <v>331</v>
      </c>
      <c r="F363" s="6" t="s">
        <v>148</v>
      </c>
      <c r="G363" s="115"/>
      <c r="H363" s="117" t="s">
        <v>367</v>
      </c>
      <c r="I363" s="115"/>
      <c r="J363" s="28">
        <v>125</v>
      </c>
      <c r="K363" s="115" t="s">
        <v>49</v>
      </c>
      <c r="L363" s="115" t="s">
        <v>1360</v>
      </c>
      <c r="N363" s="57" t="s">
        <v>1231</v>
      </c>
      <c r="O363" s="57" t="str">
        <f>INDEX('Standard Descriptions'!$E:$E,MATCH(Guidance!E363,'Standard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3" s="60" t="s">
        <v>1232</v>
      </c>
      <c r="Q363" s="60" t="s">
        <v>49</v>
      </c>
      <c r="R363" s="60" t="str">
        <f t="shared" ref="R363:R370" si="72">H363&amp;" "&amp;I363</f>
        <v xml:space="preserve">Industry: Cement </v>
      </c>
      <c r="S363" s="60" t="str">
        <f t="shared" si="68"/>
        <v>//**Industry: Cement : **</v>
      </c>
      <c r="T363" s="45" t="str">
        <f t="shared" si="57"/>
        <v>//**Industry: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4" spans="1:21" x14ac:dyDescent="0.25">
      <c r="A364" s="45" t="s">
        <v>1233</v>
      </c>
      <c r="C364" s="75" t="s">
        <v>28</v>
      </c>
      <c r="D364" s="75" t="s">
        <v>375</v>
      </c>
      <c r="E364" s="75" t="s">
        <v>331</v>
      </c>
      <c r="F364" s="6" t="s">
        <v>149</v>
      </c>
      <c r="G364" s="115"/>
      <c r="H364" s="117" t="s">
        <v>368</v>
      </c>
      <c r="I364" s="115"/>
      <c r="J364" s="28">
        <v>126</v>
      </c>
      <c r="K364" s="115" t="s">
        <v>49</v>
      </c>
      <c r="L364" s="132" t="s">
        <v>1360</v>
      </c>
      <c r="N364" s="57" t="s">
        <v>1231</v>
      </c>
      <c r="O364" s="57" t="str">
        <f>INDEX('Standard Descriptions'!$E:$E,MATCH(Guidance!E364,'Standard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4" s="60" t="s">
        <v>1232</v>
      </c>
      <c r="Q364" s="60" t="s">
        <v>49</v>
      </c>
      <c r="R364" s="60" t="str">
        <f t="shared" si="72"/>
        <v xml:space="preserve">Industry: Natural Gas and Petroleum </v>
      </c>
      <c r="S364" s="60" t="str">
        <f t="shared" si="68"/>
        <v>//**Industry: Natural Gas and Petroleum : **</v>
      </c>
      <c r="T364" s="45" t="str">
        <f t="shared" si="57"/>
        <v>//**Industry: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5" spans="1:21" x14ac:dyDescent="0.25">
      <c r="A365" s="45" t="s">
        <v>1233</v>
      </c>
      <c r="C365" s="75" t="s">
        <v>28</v>
      </c>
      <c r="D365" s="75" t="s">
        <v>375</v>
      </c>
      <c r="E365" s="75" t="s">
        <v>331</v>
      </c>
      <c r="F365" s="6" t="s">
        <v>150</v>
      </c>
      <c r="G365" s="115"/>
      <c r="H365" s="117" t="s">
        <v>369</v>
      </c>
      <c r="I365" s="115"/>
      <c r="J365" s="28">
        <v>127</v>
      </c>
      <c r="K365" s="115" t="s">
        <v>49</v>
      </c>
      <c r="L365" s="132" t="s">
        <v>1360</v>
      </c>
      <c r="N365" s="57" t="s">
        <v>1231</v>
      </c>
      <c r="O365" s="57" t="str">
        <f>INDEX('Standard Descriptions'!$E:$E,MATCH(Guidance!E365,'Standard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5" s="60" t="s">
        <v>1232</v>
      </c>
      <c r="Q365" s="60" t="s">
        <v>49</v>
      </c>
      <c r="R365" s="60" t="str">
        <f t="shared" si="72"/>
        <v xml:space="preserve">Industry: Iron and Steel </v>
      </c>
      <c r="S365" s="60" t="str">
        <f t="shared" si="68"/>
        <v>//**Industry: Iron and Steel : **</v>
      </c>
      <c r="T365" s="45" t="str">
        <f t="shared" si="57"/>
        <v>//**Industry: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6" spans="1:21" x14ac:dyDescent="0.25">
      <c r="A366" s="45" t="s">
        <v>1233</v>
      </c>
      <c r="C366" s="75" t="s">
        <v>28</v>
      </c>
      <c r="D366" s="75" t="s">
        <v>375</v>
      </c>
      <c r="E366" s="75" t="s">
        <v>331</v>
      </c>
      <c r="F366" s="6" t="s">
        <v>151</v>
      </c>
      <c r="G366" s="115"/>
      <c r="H366" s="117" t="s">
        <v>370</v>
      </c>
      <c r="I366" s="115"/>
      <c r="J366" s="28">
        <v>128</v>
      </c>
      <c r="K366" s="115" t="s">
        <v>49</v>
      </c>
      <c r="L366" s="132" t="s">
        <v>1360</v>
      </c>
      <c r="N366" s="57" t="s">
        <v>1231</v>
      </c>
      <c r="O366" s="57" t="str">
        <f>INDEX('Standard Descriptions'!$E:$E,MATCH(Guidance!E366,'Standard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6" s="60" t="s">
        <v>1232</v>
      </c>
      <c r="Q366" s="60" t="s">
        <v>49</v>
      </c>
      <c r="R366" s="60" t="str">
        <f t="shared" si="72"/>
        <v xml:space="preserve">Industry: Chemicals </v>
      </c>
      <c r="S366" s="60" t="str">
        <f t="shared" si="68"/>
        <v>//**Industry: Chemicals : **</v>
      </c>
      <c r="T366" s="45" t="str">
        <f t="shared" si="57"/>
        <v>//**Industry: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7" spans="1:21" x14ac:dyDescent="0.25">
      <c r="A367" s="45" t="s">
        <v>1233</v>
      </c>
      <c r="C367" s="75" t="s">
        <v>28</v>
      </c>
      <c r="D367" s="75" t="s">
        <v>375</v>
      </c>
      <c r="E367" s="75" t="s">
        <v>331</v>
      </c>
      <c r="F367" s="6" t="s">
        <v>152</v>
      </c>
      <c r="G367" s="115"/>
      <c r="H367" s="117" t="s">
        <v>371</v>
      </c>
      <c r="I367" s="115"/>
      <c r="J367" s="28">
        <v>129</v>
      </c>
      <c r="K367" s="115" t="s">
        <v>49</v>
      </c>
      <c r="L367" s="132" t="s">
        <v>1360</v>
      </c>
      <c r="N367" s="57" t="s">
        <v>1231</v>
      </c>
      <c r="O367" s="57" t="str">
        <f>INDEX('Standard Descriptions'!$E:$E,MATCH(Guidance!E367,'Standard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7" s="60" t="s">
        <v>1232</v>
      </c>
      <c r="Q367" s="60" t="s">
        <v>49</v>
      </c>
      <c r="R367" s="60" t="str">
        <f t="shared" si="72"/>
        <v xml:space="preserve">Industry: Mining </v>
      </c>
      <c r="S367" s="60" t="str">
        <f t="shared" si="68"/>
        <v>//**Industry: Mining : **</v>
      </c>
      <c r="T367" s="45" t="str">
        <f t="shared" si="57"/>
        <v>//**Industry: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8" spans="1:21" x14ac:dyDescent="0.25">
      <c r="A368" s="45" t="s">
        <v>1233</v>
      </c>
      <c r="C368" s="75" t="s">
        <v>28</v>
      </c>
      <c r="D368" s="75" t="s">
        <v>375</v>
      </c>
      <c r="E368" s="75" t="s">
        <v>331</v>
      </c>
      <c r="F368" s="6" t="s">
        <v>153</v>
      </c>
      <c r="G368" s="115"/>
      <c r="H368" s="117" t="s">
        <v>372</v>
      </c>
      <c r="I368" s="115"/>
      <c r="J368" s="28">
        <v>130</v>
      </c>
      <c r="K368" s="115" t="s">
        <v>49</v>
      </c>
      <c r="L368" s="132" t="s">
        <v>1360</v>
      </c>
      <c r="N368" s="57" t="s">
        <v>1231</v>
      </c>
      <c r="O368" s="57" t="str">
        <f>INDEX('Standard Descriptions'!$E:$E,MATCH(Guidance!E368,'Standard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8" s="60" t="s">
        <v>1232</v>
      </c>
      <c r="Q368" s="60" t="s">
        <v>49</v>
      </c>
      <c r="R368" s="60" t="str">
        <f t="shared" si="72"/>
        <v xml:space="preserve">Industry: Waste Management </v>
      </c>
      <c r="S368" s="60" t="str">
        <f t="shared" si="68"/>
        <v>//**Industry: Waste Management : **</v>
      </c>
      <c r="T368" s="45" t="str">
        <f t="shared" si="57"/>
        <v>//**Industry: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69" spans="1:21" x14ac:dyDescent="0.25">
      <c r="A369" s="45" t="s">
        <v>1233</v>
      </c>
      <c r="C369" s="75" t="s">
        <v>28</v>
      </c>
      <c r="D369" s="75" t="s">
        <v>375</v>
      </c>
      <c r="E369" s="75" t="s">
        <v>331</v>
      </c>
      <c r="F369" s="6" t="s">
        <v>154</v>
      </c>
      <c r="G369" s="115"/>
      <c r="H369" s="117" t="s">
        <v>373</v>
      </c>
      <c r="I369" s="115"/>
      <c r="J369" s="28">
        <v>131</v>
      </c>
      <c r="K369" s="115" t="s">
        <v>49</v>
      </c>
      <c r="L369" s="132" t="s">
        <v>1360</v>
      </c>
      <c r="N369" s="57" t="s">
        <v>1231</v>
      </c>
      <c r="O369" s="57" t="str">
        <f>INDEX('Standard Descriptions'!$E:$E,MATCH(Guidance!E369,'Standard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69" s="60" t="s">
        <v>1232</v>
      </c>
      <c r="Q369" s="60" t="s">
        <v>49</v>
      </c>
      <c r="R369" s="60" t="str">
        <f t="shared" si="72"/>
        <v xml:space="preserve">Industry: Agriculture </v>
      </c>
      <c r="S369" s="60" t="str">
        <f t="shared" si="68"/>
        <v>//**Industry: Agriculture : **</v>
      </c>
      <c r="T369" s="45" t="str">
        <f t="shared" si="57"/>
        <v>//**Industry: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0" spans="1:21" x14ac:dyDescent="0.25">
      <c r="A370" s="45" t="s">
        <v>1233</v>
      </c>
      <c r="C370" s="75" t="s">
        <v>28</v>
      </c>
      <c r="D370" s="75" t="s">
        <v>375</v>
      </c>
      <c r="E370" s="75" t="s">
        <v>331</v>
      </c>
      <c r="F370" s="6" t="s">
        <v>155</v>
      </c>
      <c r="G370" s="115"/>
      <c r="H370" s="117" t="s">
        <v>374</v>
      </c>
      <c r="I370" s="115"/>
      <c r="J370" s="28">
        <v>132</v>
      </c>
      <c r="K370" s="115" t="s">
        <v>49</v>
      </c>
      <c r="L370" s="132" t="s">
        <v>1360</v>
      </c>
      <c r="N370" s="57" t="s">
        <v>1231</v>
      </c>
      <c r="O370" s="57" t="str">
        <f>INDEX('Standard Descriptions'!$E:$E,MATCH(Guidance!E370,'Standard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0" s="60" t="s">
        <v>1232</v>
      </c>
      <c r="Q370" s="60" t="s">
        <v>49</v>
      </c>
      <c r="R370" s="60" t="str">
        <f t="shared" si="72"/>
        <v xml:space="preserve">Industry: Other Industries </v>
      </c>
      <c r="S370" s="60" t="str">
        <f t="shared" si="68"/>
        <v>//**Industry: Other Industries : **</v>
      </c>
      <c r="T370" s="45" t="str">
        <f t="shared" si="57"/>
        <v>//**Industry: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1" spans="1:21" s="65" customFormat="1" x14ac:dyDescent="0.25">
      <c r="A371" s="65" t="s">
        <v>1230</v>
      </c>
      <c r="B371" s="47"/>
      <c r="C371" s="65" t="str">
        <f>C372</f>
        <v>R&amp;D</v>
      </c>
      <c r="D371" s="65" t="str">
        <f t="shared" ref="D371:E371" si="73">D372</f>
        <v>Fuel Use Reduction</v>
      </c>
      <c r="E371" s="65" t="str">
        <f t="shared" si="73"/>
        <v>RnD Transportation Fuel Use Perc Reduction</v>
      </c>
      <c r="M371" s="47"/>
      <c r="N371" s="64" t="s">
        <v>1231</v>
      </c>
      <c r="O371" s="64" t="str">
        <f>INDEX('Standard Descriptions'!$E:$E,MATCH(Guidance!E371,'Standard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1" s="62" t="s">
        <v>1232</v>
      </c>
      <c r="Q371" s="62" t="s">
        <v>49</v>
      </c>
      <c r="S371" s="62" t="str">
        <f t="shared" si="68"/>
        <v/>
      </c>
      <c r="T371" s="62" t="str">
        <f t="shared" ref="T371:T377" si="74">IF(K371="Yes",S371&amp;L371,"")</f>
        <v/>
      </c>
      <c r="U371" s="52" t="str">
        <f>N371&amp;O371&amp;P371&amp;T372&amp;T373&amp;T374&amp;T375&amp;T376&amp;T377</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2" spans="1:21" x14ac:dyDescent="0.25">
      <c r="A372" s="45" t="s">
        <v>1233</v>
      </c>
      <c r="C372" s="6" t="s">
        <v>28</v>
      </c>
      <c r="D372" s="75" t="s">
        <v>375</v>
      </c>
      <c r="E372" s="6" t="s">
        <v>332</v>
      </c>
      <c r="F372" s="115" t="s">
        <v>535</v>
      </c>
      <c r="G372" s="115"/>
      <c r="H372" s="115" t="s">
        <v>491</v>
      </c>
      <c r="I372" s="115"/>
      <c r="J372" s="28">
        <v>133</v>
      </c>
      <c r="K372" s="115" t="s">
        <v>49</v>
      </c>
      <c r="L372" s="115" t="s">
        <v>1360</v>
      </c>
      <c r="N372" s="57" t="s">
        <v>1231</v>
      </c>
      <c r="O372" s="57" t="str">
        <f>INDEX('Standard Descriptions'!$E:$E,MATCH(Guidance!E372,'Standard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2" s="60" t="s">
        <v>1232</v>
      </c>
      <c r="Q372" s="60" t="s">
        <v>49</v>
      </c>
      <c r="R372" s="60" t="str">
        <f t="shared" ref="R372:R377" si="75">H372&amp;" "&amp;I372</f>
        <v xml:space="preserve">Vehicles: Battery Electric </v>
      </c>
      <c r="S372" s="60" t="str">
        <f t="shared" si="68"/>
        <v>//**Vehicles: Battery Electric : **</v>
      </c>
      <c r="T372" s="45" t="str">
        <f t="shared" si="74"/>
        <v>//**Vehicles: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3" spans="1:21" x14ac:dyDescent="0.25">
      <c r="A373" s="45" t="s">
        <v>1233</v>
      </c>
      <c r="C373" s="75" t="s">
        <v>28</v>
      </c>
      <c r="D373" s="75" t="s">
        <v>375</v>
      </c>
      <c r="E373" s="75" t="s">
        <v>332</v>
      </c>
      <c r="F373" s="115" t="s">
        <v>536</v>
      </c>
      <c r="G373" s="115"/>
      <c r="H373" s="115" t="s">
        <v>492</v>
      </c>
      <c r="I373" s="115"/>
      <c r="J373" s="28">
        <v>134</v>
      </c>
      <c r="K373" s="115" t="s">
        <v>49</v>
      </c>
      <c r="L373" s="116" t="s">
        <v>1360</v>
      </c>
      <c r="N373" s="57" t="s">
        <v>1231</v>
      </c>
      <c r="O373" s="57" t="str">
        <f>INDEX('Standard Descriptions'!$E:$E,MATCH(Guidance!E373,'Standard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3" s="60" t="s">
        <v>1232</v>
      </c>
      <c r="Q373" s="60" t="s">
        <v>49</v>
      </c>
      <c r="R373" s="60" t="str">
        <f t="shared" si="75"/>
        <v xml:space="preserve">Vehicles: Natural Gas </v>
      </c>
      <c r="S373" s="60" t="str">
        <f t="shared" si="68"/>
        <v>//**Vehicles: Natural Gas : **</v>
      </c>
      <c r="T373" s="45" t="str">
        <f t="shared" si="74"/>
        <v>//**Vehicles: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4" spans="1:21" x14ac:dyDescent="0.25">
      <c r="A374" s="45" t="s">
        <v>1233</v>
      </c>
      <c r="C374" s="75" t="s">
        <v>28</v>
      </c>
      <c r="D374" s="75" t="s">
        <v>375</v>
      </c>
      <c r="E374" s="75" t="s">
        <v>332</v>
      </c>
      <c r="F374" s="115" t="s">
        <v>537</v>
      </c>
      <c r="G374" s="115"/>
      <c r="H374" s="115" t="s">
        <v>493</v>
      </c>
      <c r="I374" s="115"/>
      <c r="J374" s="28">
        <v>135</v>
      </c>
      <c r="K374" s="115" t="s">
        <v>49</v>
      </c>
      <c r="L374" s="116" t="s">
        <v>1360</v>
      </c>
      <c r="N374" s="57" t="s">
        <v>1231</v>
      </c>
      <c r="O374" s="57" t="str">
        <f>INDEX('Standard Descriptions'!$E:$E,MATCH(Guidance!E374,'Standard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4" s="60" t="s">
        <v>1232</v>
      </c>
      <c r="Q374" s="60" t="s">
        <v>49</v>
      </c>
      <c r="R374" s="60" t="str">
        <f t="shared" si="75"/>
        <v xml:space="preserve">Vehicles: Gasoline Engine </v>
      </c>
      <c r="S374" s="60" t="str">
        <f t="shared" si="68"/>
        <v>//**Vehicles: Gasoline Engine : **</v>
      </c>
      <c r="T374" s="45" t="str">
        <f t="shared" si="74"/>
        <v>//**Vehicles: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5" spans="1:21" x14ac:dyDescent="0.25">
      <c r="A375" s="45" t="s">
        <v>1233</v>
      </c>
      <c r="C375" s="75" t="s">
        <v>28</v>
      </c>
      <c r="D375" s="75" t="s">
        <v>375</v>
      </c>
      <c r="E375" s="75" t="s">
        <v>332</v>
      </c>
      <c r="F375" s="115" t="s">
        <v>538</v>
      </c>
      <c r="G375" s="115"/>
      <c r="H375" s="115" t="s">
        <v>494</v>
      </c>
      <c r="I375" s="115"/>
      <c r="J375" s="28">
        <v>136</v>
      </c>
      <c r="K375" s="115" t="s">
        <v>49</v>
      </c>
      <c r="L375" s="116" t="s">
        <v>1360</v>
      </c>
      <c r="N375" s="57" t="s">
        <v>1231</v>
      </c>
      <c r="O375" s="57" t="str">
        <f>INDEX('Standard Descriptions'!$E:$E,MATCH(Guidance!E375,'Standard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5" s="60" t="s">
        <v>1232</v>
      </c>
      <c r="Q375" s="60" t="s">
        <v>49</v>
      </c>
      <c r="R375" s="60" t="str">
        <f t="shared" si="75"/>
        <v xml:space="preserve">Vehicles: Diesel Engine </v>
      </c>
      <c r="S375" s="60" t="str">
        <f t="shared" si="68"/>
        <v>//**Vehicles: Diesel Engine : **</v>
      </c>
      <c r="T375" s="45" t="str">
        <f t="shared" si="74"/>
        <v>//**Vehicles: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6" spans="1:21" x14ac:dyDescent="0.25">
      <c r="A376" s="45" t="s">
        <v>1233</v>
      </c>
      <c r="C376" s="75" t="s">
        <v>28</v>
      </c>
      <c r="D376" s="75" t="s">
        <v>375</v>
      </c>
      <c r="E376" s="75" t="s">
        <v>332</v>
      </c>
      <c r="F376" s="115" t="s">
        <v>539</v>
      </c>
      <c r="G376" s="115"/>
      <c r="H376" s="115" t="s">
        <v>495</v>
      </c>
      <c r="I376" s="115"/>
      <c r="J376" s="28">
        <v>137</v>
      </c>
      <c r="K376" s="115" t="s">
        <v>49</v>
      </c>
      <c r="L376" s="116" t="s">
        <v>1360</v>
      </c>
      <c r="N376" s="57" t="s">
        <v>1231</v>
      </c>
      <c r="O376" s="57" t="str">
        <f>INDEX('Standard Descriptions'!$E:$E,MATCH(Guidance!E376,'Standard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6" s="60" t="s">
        <v>1232</v>
      </c>
      <c r="Q376" s="60" t="s">
        <v>49</v>
      </c>
      <c r="R376" s="60" t="str">
        <f t="shared" si="75"/>
        <v xml:space="preserve">Vehicles: Plug-in Hybrid </v>
      </c>
      <c r="S376" s="60" t="str">
        <f t="shared" si="68"/>
        <v>//**Vehicles: Plug-in Hybrid : **</v>
      </c>
      <c r="T376" s="45" t="str">
        <f t="shared" si="74"/>
        <v>//**Vehicles: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row r="377" spans="1:21" x14ac:dyDescent="0.25">
      <c r="A377" s="45" t="s">
        <v>1233</v>
      </c>
      <c r="C377" s="75" t="s">
        <v>28</v>
      </c>
      <c r="D377" s="75" t="s">
        <v>375</v>
      </c>
      <c r="E377" s="75" t="s">
        <v>332</v>
      </c>
      <c r="F377" s="115" t="s">
        <v>540</v>
      </c>
      <c r="G377" s="115"/>
      <c r="H377" s="115" t="s">
        <v>496</v>
      </c>
      <c r="I377" s="115"/>
      <c r="J377" s="28">
        <v>138</v>
      </c>
      <c r="K377" s="115" t="s">
        <v>49</v>
      </c>
      <c r="L377" s="116" t="s">
        <v>1360</v>
      </c>
      <c r="N377" s="57" t="s">
        <v>1231</v>
      </c>
      <c r="O377" s="57" t="str">
        <f>INDEX('Standard Descriptions'!$E:$E,MATCH(Guidance!E377,'Standard Descriptions'!$C:$C,0))</f>
        <v xml:space="preserve">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v>
      </c>
      <c r="P377" s="60" t="s">
        <v>1232</v>
      </c>
      <c r="Q377" s="60" t="s">
        <v>49</v>
      </c>
      <c r="R377" s="60" t="str">
        <f t="shared" si="75"/>
        <v xml:space="preserve">Vehicles: Non-road </v>
      </c>
      <c r="S377" s="60" t="str">
        <f t="shared" si="68"/>
        <v>//**Vehicles: Non-road : **</v>
      </c>
      <c r="T377" s="45" t="str">
        <f t="shared" si="74"/>
        <v>//**Vehicles: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row>
  </sheetData>
  <conditionalFormatting sqref="K221:K230 K177">
    <cfRule type="containsText" dxfId="74" priority="56" operator="containsText" text="No">
      <formula>NOT(ISERROR(SEARCH("No",K177)))</formula>
    </cfRule>
  </conditionalFormatting>
  <conditionalFormatting sqref="K231:K233">
    <cfRule type="containsText" dxfId="73" priority="44" operator="containsText" text="No">
      <formula>NOT(ISERROR(SEARCH("No",K231)))</formula>
    </cfRule>
  </conditionalFormatting>
  <conditionalFormatting sqref="K243:K249">
    <cfRule type="containsText" dxfId="72" priority="41" operator="containsText" text="No">
      <formula>NOT(ISERROR(SEARCH("No",K243)))</formula>
    </cfRule>
  </conditionalFormatting>
  <conditionalFormatting sqref="K4:K9">
    <cfRule type="containsText" dxfId="71" priority="106" operator="containsText" text="No">
      <formula>NOT(ISERROR(SEARCH("No",K4)))</formula>
    </cfRule>
  </conditionalFormatting>
  <conditionalFormatting sqref="K12">
    <cfRule type="containsText" dxfId="70" priority="92" operator="containsText" text="No">
      <formula>NOT(ISERROR(SEARCH("No",K12)))</formula>
    </cfRule>
  </conditionalFormatting>
  <conditionalFormatting sqref="K14 K22">
    <cfRule type="containsText" dxfId="69" priority="91" operator="containsText" text="No">
      <formula>NOT(ISERROR(SEARCH("No",K14)))</formula>
    </cfRule>
  </conditionalFormatting>
  <conditionalFormatting sqref="K23">
    <cfRule type="containsText" dxfId="68" priority="90" operator="containsText" text="No">
      <formula>NOT(ISERROR(SEARCH("No",K23)))</formula>
    </cfRule>
  </conditionalFormatting>
  <conditionalFormatting sqref="K13">
    <cfRule type="containsText" dxfId="67" priority="89" operator="containsText" text="No">
      <formula>NOT(ISERROR(SEARCH("No",K13)))</formula>
    </cfRule>
  </conditionalFormatting>
  <conditionalFormatting sqref="K15:K21">
    <cfRule type="containsText" dxfId="66" priority="88" operator="containsText" text="No">
      <formula>NOT(ISERROR(SEARCH("No",K15)))</formula>
    </cfRule>
  </conditionalFormatting>
  <conditionalFormatting sqref="K25:K36">
    <cfRule type="containsText" dxfId="65" priority="87" operator="containsText" text="No">
      <formula>NOT(ISERROR(SEARCH("No",K25)))</formula>
    </cfRule>
  </conditionalFormatting>
  <conditionalFormatting sqref="K37">
    <cfRule type="containsText" dxfId="64" priority="86" operator="containsText" text="No">
      <formula>NOT(ISERROR(SEARCH("No",K37)))</formula>
    </cfRule>
  </conditionalFormatting>
  <conditionalFormatting sqref="K40:K49">
    <cfRule type="containsText" dxfId="63" priority="85" operator="containsText" text="No">
      <formula>NOT(ISERROR(SEARCH("No",K40)))</formula>
    </cfRule>
  </conditionalFormatting>
  <conditionalFormatting sqref="K39">
    <cfRule type="containsText" dxfId="62" priority="84" operator="containsText" text="No">
      <formula>NOT(ISERROR(SEARCH("No",K39)))</formula>
    </cfRule>
  </conditionalFormatting>
  <conditionalFormatting sqref="K50:K74">
    <cfRule type="containsText" dxfId="61" priority="83" operator="containsText" text="No">
      <formula>NOT(ISERROR(SEARCH("No",K50)))</formula>
    </cfRule>
  </conditionalFormatting>
  <conditionalFormatting sqref="K75">
    <cfRule type="containsText" dxfId="60" priority="80" operator="containsText" text="No">
      <formula>NOT(ISERROR(SEARCH("No",K75)))</formula>
    </cfRule>
  </conditionalFormatting>
  <conditionalFormatting sqref="K78 K82:K83 K85:K88">
    <cfRule type="containsText" dxfId="59" priority="79" operator="containsText" text="No">
      <formula>NOT(ISERROR(SEARCH("No",K78)))</formula>
    </cfRule>
  </conditionalFormatting>
  <conditionalFormatting sqref="K77">
    <cfRule type="containsText" dxfId="58" priority="78" operator="containsText" text="No">
      <formula>NOT(ISERROR(SEARCH("No",K77)))</formula>
    </cfRule>
  </conditionalFormatting>
  <conditionalFormatting sqref="K81">
    <cfRule type="containsText" dxfId="57" priority="76" operator="containsText" text="No">
      <formula>NOT(ISERROR(SEARCH("No",K81)))</formula>
    </cfRule>
  </conditionalFormatting>
  <conditionalFormatting sqref="K84">
    <cfRule type="containsText" dxfId="56" priority="74" operator="containsText" text="No">
      <formula>NOT(ISERROR(SEARCH("No",K84)))</formula>
    </cfRule>
  </conditionalFormatting>
  <conditionalFormatting sqref="K80">
    <cfRule type="containsText" dxfId="55" priority="77" operator="containsText" text="No">
      <formula>NOT(ISERROR(SEARCH("No",K80)))</formula>
    </cfRule>
  </conditionalFormatting>
  <conditionalFormatting sqref="K79">
    <cfRule type="containsText" dxfId="54" priority="75" operator="containsText" text="No">
      <formula>NOT(ISERROR(SEARCH("No",K79)))</formula>
    </cfRule>
  </conditionalFormatting>
  <conditionalFormatting sqref="K90:K104">
    <cfRule type="containsText" dxfId="53" priority="73" operator="containsText" text="No">
      <formula>NOT(ISERROR(SEARCH("No",K90)))</formula>
    </cfRule>
  </conditionalFormatting>
  <conditionalFormatting sqref="K106:K123">
    <cfRule type="containsText" dxfId="52" priority="72" operator="containsText" text="No">
      <formula>NOT(ISERROR(SEARCH("No",K106)))</formula>
    </cfRule>
  </conditionalFormatting>
  <conditionalFormatting sqref="K124:K126">
    <cfRule type="containsText" dxfId="51" priority="71" operator="containsText" text="No">
      <formula>NOT(ISERROR(SEARCH("No",K124)))</formula>
    </cfRule>
  </conditionalFormatting>
  <conditionalFormatting sqref="K129:K134">
    <cfRule type="containsText" dxfId="50" priority="70" operator="containsText" text="No">
      <formula>NOT(ISERROR(SEARCH("No",K129)))</formula>
    </cfRule>
  </conditionalFormatting>
  <conditionalFormatting sqref="K136:K141">
    <cfRule type="containsText" dxfId="49" priority="69" operator="containsText" text="No">
      <formula>NOT(ISERROR(SEARCH("No",K136)))</formula>
    </cfRule>
  </conditionalFormatting>
  <conditionalFormatting sqref="K143:K154">
    <cfRule type="containsText" dxfId="48" priority="68" operator="containsText" text="No">
      <formula>NOT(ISERROR(SEARCH("No",K143)))</formula>
    </cfRule>
  </conditionalFormatting>
  <conditionalFormatting sqref="K155:K156">
    <cfRule type="containsText" dxfId="47" priority="66" operator="containsText" text="No">
      <formula>NOT(ISERROR(SEARCH("No",K155)))</formula>
    </cfRule>
  </conditionalFormatting>
  <conditionalFormatting sqref="K158:K159">
    <cfRule type="containsText" dxfId="46" priority="64" operator="containsText" text="No">
      <formula>NOT(ISERROR(SEARCH("No",K158)))</formula>
    </cfRule>
  </conditionalFormatting>
  <conditionalFormatting sqref="K161:K172">
    <cfRule type="containsText" dxfId="45" priority="63" operator="containsText" text="No">
      <formula>NOT(ISERROR(SEARCH("No",K161)))</formula>
    </cfRule>
  </conditionalFormatting>
  <conditionalFormatting sqref="K173:K175">
    <cfRule type="containsText" dxfId="44" priority="62" operator="containsText" text="No">
      <formula>NOT(ISERROR(SEARCH("No",K173)))</formula>
    </cfRule>
  </conditionalFormatting>
  <conditionalFormatting sqref="K179:K214">
    <cfRule type="containsText" dxfId="43" priority="60" operator="containsText" text="No">
      <formula>NOT(ISERROR(SEARCH("No",K179)))</formula>
    </cfRule>
  </conditionalFormatting>
  <conditionalFormatting sqref="K216:K218">
    <cfRule type="containsText" dxfId="42" priority="59" operator="containsText" text="No">
      <formula>NOT(ISERROR(SEARCH("No",K216)))</formula>
    </cfRule>
  </conditionalFormatting>
  <conditionalFormatting sqref="K219">
    <cfRule type="containsText" dxfId="41" priority="58" operator="containsText" text="No">
      <formula>NOT(ISERROR(SEARCH("No",K219)))</formula>
    </cfRule>
  </conditionalFormatting>
  <conditionalFormatting sqref="K235:K242">
    <cfRule type="containsText" dxfId="40" priority="43" operator="containsText" text="No">
      <formula>NOT(ISERROR(SEARCH("No",K235)))</formula>
    </cfRule>
  </conditionalFormatting>
  <conditionalFormatting sqref="K250:K261">
    <cfRule type="containsText" dxfId="39" priority="34" operator="containsText" text="No">
      <formula>NOT(ISERROR(SEARCH("No",K250)))</formula>
    </cfRule>
  </conditionalFormatting>
  <conditionalFormatting sqref="K263:K269">
    <cfRule type="containsText" dxfId="38" priority="33" operator="containsText" text="No">
      <formula>NOT(ISERROR(SEARCH("No",K263)))</formula>
    </cfRule>
  </conditionalFormatting>
  <conditionalFormatting sqref="K271:K286">
    <cfRule type="containsText" dxfId="37" priority="32" operator="containsText" text="No">
      <formula>NOT(ISERROR(SEARCH("No",K271)))</formula>
    </cfRule>
  </conditionalFormatting>
  <conditionalFormatting sqref="K287:K289">
    <cfRule type="containsText" dxfId="36" priority="31" operator="containsText" text="No">
      <formula>NOT(ISERROR(SEARCH("No",K287)))</formula>
    </cfRule>
  </conditionalFormatting>
  <conditionalFormatting sqref="K291:K305">
    <cfRule type="containsText" dxfId="35" priority="27" operator="containsText" text="No">
      <formula>NOT(ISERROR(SEARCH("No",K291)))</formula>
    </cfRule>
  </conditionalFormatting>
  <conditionalFormatting sqref="K307:K312">
    <cfRule type="containsText" dxfId="34" priority="26" operator="containsText" text="No">
      <formula>NOT(ISERROR(SEARCH("No",K307)))</formula>
    </cfRule>
  </conditionalFormatting>
  <conditionalFormatting sqref="K313">
    <cfRule type="containsText" dxfId="33" priority="25" operator="containsText" text="No">
      <formula>NOT(ISERROR(SEARCH("No",K313)))</formula>
    </cfRule>
  </conditionalFormatting>
  <conditionalFormatting sqref="K315:K325">
    <cfRule type="containsText" dxfId="32" priority="24" operator="containsText" text="No">
      <formula>NOT(ISERROR(SEARCH("No",K315)))</formula>
    </cfRule>
  </conditionalFormatting>
  <conditionalFormatting sqref="K327:K334">
    <cfRule type="containsText" dxfId="31" priority="22" operator="containsText" text="No">
      <formula>NOT(ISERROR(SEARCH("No",K327)))</formula>
    </cfRule>
  </conditionalFormatting>
  <conditionalFormatting sqref="K359">
    <cfRule type="containsText" dxfId="30" priority="15" operator="containsText" text="No">
      <formula>NOT(ISERROR(SEARCH("No",K359)))</formula>
    </cfRule>
  </conditionalFormatting>
  <conditionalFormatting sqref="K336:K341">
    <cfRule type="containsText" dxfId="29" priority="21" operator="containsText" text="No">
      <formula>NOT(ISERROR(SEARCH("No",K336)))</formula>
    </cfRule>
  </conditionalFormatting>
  <conditionalFormatting sqref="K343:K348">
    <cfRule type="containsText" dxfId="28" priority="18" operator="containsText" text="No">
      <formula>NOT(ISERROR(SEARCH("No",K343)))</formula>
    </cfRule>
  </conditionalFormatting>
  <conditionalFormatting sqref="K360 K351:K358">
    <cfRule type="containsText" dxfId="27" priority="17" operator="containsText" text="No">
      <formula>NOT(ISERROR(SEARCH("No",K351)))</formula>
    </cfRule>
  </conditionalFormatting>
  <conditionalFormatting sqref="K361">
    <cfRule type="containsText" dxfId="26" priority="16" operator="containsText" text="No">
      <formula>NOT(ISERROR(SEARCH("No",K361)))</formula>
    </cfRule>
  </conditionalFormatting>
  <conditionalFormatting sqref="K363:K370">
    <cfRule type="containsText" dxfId="25" priority="14" operator="containsText" text="No">
      <formula>NOT(ISERROR(SEARCH("No",K363)))</formula>
    </cfRule>
  </conditionalFormatting>
  <conditionalFormatting sqref="K372:K377">
    <cfRule type="containsText" dxfId="24" priority="13" operator="containsText" text="No">
      <formula>NOT(ISERROR(SEARCH("No",K372)))</formula>
    </cfRule>
  </conditionalFormatting>
  <conditionalFormatting sqref="K127:K128">
    <cfRule type="containsText" dxfId="23" priority="1" operator="containsText" text="No">
      <formula>NOT(ISERROR(SEARCH("No",K127)))</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D540-5A78-4598-B233-B23B3D1D5277}">
  <sheetPr>
    <tabColor theme="6"/>
  </sheetPr>
  <dimension ref="A1:P96"/>
  <sheetViews>
    <sheetView tabSelected="1" zoomScale="80" zoomScaleNormal="80" workbookViewId="0"/>
    <sheetView workbookViewId="1"/>
  </sheetViews>
  <sheetFormatPr defaultRowHeight="15" x14ac:dyDescent="0.25"/>
  <cols>
    <col min="1" max="1" width="15.5703125" style="6" customWidth="1"/>
    <col min="2" max="2" width="29.28515625" style="6" customWidth="1"/>
    <col min="3" max="3" width="40.7109375" style="6" customWidth="1"/>
    <col min="4" max="5" width="29.28515625" style="6" customWidth="1"/>
    <col min="6" max="9" width="12.85546875" style="6" customWidth="1"/>
    <col min="10" max="10" width="111.28515625" style="6" customWidth="1"/>
    <col min="11" max="11" width="35.28515625" style="6" customWidth="1"/>
    <col min="12" max="12" width="29.28515625" style="6" customWidth="1"/>
    <col min="13" max="16384" width="9.140625" style="6"/>
  </cols>
  <sheetData>
    <row r="1" spans="1:16" x14ac:dyDescent="0.25">
      <c r="A1" s="8" t="s">
        <v>1203</v>
      </c>
    </row>
    <row r="2" spans="1:16" x14ac:dyDescent="0.25">
      <c r="A2" s="108" t="s">
        <v>1204</v>
      </c>
    </row>
    <row r="3" spans="1:16" x14ac:dyDescent="0.25">
      <c r="A3" s="192" t="s">
        <v>3</v>
      </c>
      <c r="B3" s="192" t="s">
        <v>0</v>
      </c>
      <c r="C3" s="193" t="s">
        <v>1</v>
      </c>
      <c r="D3" s="193" t="s">
        <v>402</v>
      </c>
      <c r="E3" s="193" t="s">
        <v>557</v>
      </c>
      <c r="F3" s="193" t="s">
        <v>78</v>
      </c>
      <c r="G3" s="193" t="s">
        <v>79</v>
      </c>
      <c r="H3" s="193" t="s">
        <v>91</v>
      </c>
      <c r="I3" s="193" t="s">
        <v>30</v>
      </c>
      <c r="J3" s="15" t="s">
        <v>2</v>
      </c>
      <c r="K3" s="15" t="s">
        <v>444</v>
      </c>
      <c r="L3" s="15" t="s">
        <v>204</v>
      </c>
      <c r="M3" s="15" t="s">
        <v>177</v>
      </c>
      <c r="N3" s="15" t="s">
        <v>178</v>
      </c>
      <c r="O3" s="15" t="s">
        <v>1215</v>
      </c>
    </row>
    <row r="4" spans="1:16" x14ac:dyDescent="0.25">
      <c r="A4" s="195" t="s">
        <v>4</v>
      </c>
      <c r="B4" s="195" t="s">
        <v>1085</v>
      </c>
      <c r="C4" s="196" t="s">
        <v>1086</v>
      </c>
      <c r="D4" s="187" t="s">
        <v>1087</v>
      </c>
      <c r="E4" s="187" t="s">
        <v>1088</v>
      </c>
      <c r="F4" s="187">
        <v>0</v>
      </c>
      <c r="G4" s="187">
        <v>1</v>
      </c>
      <c r="H4" s="187">
        <v>0.02</v>
      </c>
      <c r="I4" s="187" t="s">
        <v>1089</v>
      </c>
      <c r="J4" s="110" t="str">
        <f>INDEX(Guidance!$U:$U,MATCH('Policy Characteristics'!C4,Guidance!$E:$E,0))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K4" s="8" t="s">
        <v>1090</v>
      </c>
      <c r="L4" s="8" t="s">
        <v>1091</v>
      </c>
      <c r="M4" s="8"/>
      <c r="N4" s="8"/>
      <c r="O4" s="8"/>
      <c r="P4" s="8"/>
    </row>
    <row r="5" spans="1:16" x14ac:dyDescent="0.25">
      <c r="A5" s="195" t="s">
        <v>4</v>
      </c>
      <c r="B5" s="195" t="s">
        <v>473</v>
      </c>
      <c r="C5" s="196" t="s">
        <v>474</v>
      </c>
      <c r="D5" s="187" t="s">
        <v>475</v>
      </c>
      <c r="E5" s="187" t="s">
        <v>620</v>
      </c>
      <c r="F5" s="187">
        <v>0</v>
      </c>
      <c r="G5" s="187">
        <v>1</v>
      </c>
      <c r="H5" s="187">
        <v>1</v>
      </c>
      <c r="I5" s="187" t="s">
        <v>31</v>
      </c>
      <c r="J5" s="110" t="str">
        <f>INDEX(Guidance!$U:$U,MATCH('Policy Characteristics'!C5,Guidance!$E:$E,0))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K5" s="8" t="s">
        <v>476</v>
      </c>
      <c r="L5" s="8" t="s">
        <v>477</v>
      </c>
      <c r="M5" s="8"/>
      <c r="N5" s="8"/>
      <c r="O5" s="8"/>
      <c r="P5" s="8"/>
    </row>
    <row r="6" spans="1:16" x14ac:dyDescent="0.25">
      <c r="A6" s="195" t="s">
        <v>4</v>
      </c>
      <c r="B6" s="195" t="s">
        <v>478</v>
      </c>
      <c r="C6" s="196" t="s">
        <v>479</v>
      </c>
      <c r="D6" s="187" t="s">
        <v>480</v>
      </c>
      <c r="E6" s="187" t="s">
        <v>619</v>
      </c>
      <c r="F6" s="187">
        <v>0</v>
      </c>
      <c r="G6" s="187">
        <v>1</v>
      </c>
      <c r="H6" s="187">
        <v>0.02</v>
      </c>
      <c r="I6" s="187" t="s">
        <v>481</v>
      </c>
      <c r="J6" s="110" t="str">
        <f>INDEX(Guidance!$U:$U,MATCH('Policy Characteristics'!C6,Guidance!$E:$E,0))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K6" s="8" t="s">
        <v>482</v>
      </c>
      <c r="L6" s="8" t="s">
        <v>483</v>
      </c>
      <c r="M6" s="8" t="s">
        <v>1082</v>
      </c>
      <c r="N6" s="8"/>
      <c r="O6" s="8"/>
      <c r="P6" s="8"/>
    </row>
    <row r="7" spans="1:16" x14ac:dyDescent="0.25">
      <c r="A7" s="195" t="s">
        <v>4</v>
      </c>
      <c r="B7" s="195" t="s">
        <v>472</v>
      </c>
      <c r="C7" s="196" t="s">
        <v>467</v>
      </c>
      <c r="D7" s="187" t="s">
        <v>466</v>
      </c>
      <c r="E7" s="187" t="s">
        <v>618</v>
      </c>
      <c r="F7" s="187">
        <v>0</v>
      </c>
      <c r="G7" s="187">
        <v>0.5</v>
      </c>
      <c r="H7" s="187">
        <v>0.01</v>
      </c>
      <c r="I7" s="187" t="s">
        <v>468</v>
      </c>
      <c r="J7" s="110" t="str">
        <f>INDEX(Guidance!$U:$U,MATCH('Policy Characteristics'!C7,Guidance!$E:$E,0))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K7" s="8" t="s">
        <v>469</v>
      </c>
      <c r="L7" s="8" t="s">
        <v>470</v>
      </c>
      <c r="M7" s="8" t="s">
        <v>471</v>
      </c>
      <c r="N7" s="8"/>
      <c r="O7" s="8"/>
      <c r="P7" s="8"/>
    </row>
    <row r="8" spans="1:16" x14ac:dyDescent="0.25">
      <c r="A8" s="195" t="s">
        <v>4</v>
      </c>
      <c r="B8" s="195" t="s">
        <v>10</v>
      </c>
      <c r="C8" s="196" t="s">
        <v>125</v>
      </c>
      <c r="D8" s="187" t="s">
        <v>10</v>
      </c>
      <c r="E8" s="187" t="s">
        <v>617</v>
      </c>
      <c r="F8" s="187">
        <v>0</v>
      </c>
      <c r="G8" s="187">
        <v>1</v>
      </c>
      <c r="H8" s="187">
        <v>0.02</v>
      </c>
      <c r="I8" s="187" t="s">
        <v>445</v>
      </c>
      <c r="J8" s="110" t="str">
        <f>INDEX(Guidance!$U:$U,MATCH('Policy Characteristics'!C8,Guidance!$E:$E,0))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K8" s="8" t="s">
        <v>205</v>
      </c>
      <c r="L8" s="8" t="s">
        <v>206</v>
      </c>
      <c r="M8" s="8" t="s">
        <v>179</v>
      </c>
      <c r="N8" s="8" t="s">
        <v>193</v>
      </c>
      <c r="O8" s="8"/>
      <c r="P8" s="8"/>
    </row>
    <row r="9" spans="1:16" x14ac:dyDescent="0.25">
      <c r="A9" s="195" t="s">
        <v>4</v>
      </c>
      <c r="B9" s="195" t="s">
        <v>1102</v>
      </c>
      <c r="C9" s="196" t="s">
        <v>333</v>
      </c>
      <c r="D9" s="187" t="s">
        <v>1103</v>
      </c>
      <c r="E9" s="187" t="s">
        <v>1130</v>
      </c>
      <c r="F9" s="187"/>
      <c r="G9" s="187"/>
      <c r="H9" s="187"/>
      <c r="I9" s="187"/>
      <c r="J9" s="110" t="str">
        <f>INDEX(Guidance!$U:$U,MATCH('Policy Characteristics'!C9,Guidance!$E:$E,0))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K9" s="8"/>
      <c r="L9" s="8"/>
      <c r="M9" s="8"/>
      <c r="N9" s="8"/>
      <c r="O9" s="8"/>
      <c r="P9" s="8"/>
    </row>
    <row r="10" spans="1:16" x14ac:dyDescent="0.25">
      <c r="A10" s="195" t="s">
        <v>4</v>
      </c>
      <c r="B10" s="195" t="s">
        <v>485</v>
      </c>
      <c r="C10" s="196" t="s">
        <v>486</v>
      </c>
      <c r="D10" s="187" t="s">
        <v>485</v>
      </c>
      <c r="E10" s="187" t="s">
        <v>616</v>
      </c>
      <c r="F10" s="187">
        <v>0</v>
      </c>
      <c r="G10" s="187">
        <v>0.06</v>
      </c>
      <c r="H10" s="187">
        <v>0.01</v>
      </c>
      <c r="I10" s="187" t="s">
        <v>487</v>
      </c>
      <c r="J10" s="110" t="str">
        <f>INDEX(Guidance!$U:$U,MATCH('Policy Characteristics'!C10,Guidance!$E:$E,0))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K10" s="8" t="s">
        <v>488</v>
      </c>
      <c r="L10" s="8" t="s">
        <v>489</v>
      </c>
      <c r="M10" s="8" t="s">
        <v>490</v>
      </c>
      <c r="N10" s="8" t="s">
        <v>1101</v>
      </c>
      <c r="O10" s="8"/>
      <c r="P10" s="8"/>
    </row>
    <row r="11" spans="1:16" x14ac:dyDescent="0.25">
      <c r="A11" s="195" t="s">
        <v>4</v>
      </c>
      <c r="B11" s="195" t="s">
        <v>11</v>
      </c>
      <c r="C11" s="196" t="s">
        <v>334</v>
      </c>
      <c r="D11" s="187" t="s">
        <v>11</v>
      </c>
      <c r="E11" s="187" t="s">
        <v>615</v>
      </c>
      <c r="F11" s="187">
        <v>0</v>
      </c>
      <c r="G11" s="187">
        <v>1</v>
      </c>
      <c r="H11" s="187">
        <v>0.01</v>
      </c>
      <c r="I11" s="187" t="s">
        <v>40</v>
      </c>
      <c r="J11" s="110" t="str">
        <f>INDEX(Guidance!$U:$U,MATCH('Policy Characteristics'!C11,Guidance!$E:$E,0))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K11" s="8" t="s">
        <v>209</v>
      </c>
      <c r="L11" s="8" t="s">
        <v>210</v>
      </c>
      <c r="M11" s="8" t="s">
        <v>441</v>
      </c>
      <c r="N11" s="8"/>
      <c r="O11" s="8"/>
      <c r="P11" s="8"/>
    </row>
    <row r="12" spans="1:16" x14ac:dyDescent="0.25">
      <c r="A12" s="195" t="s">
        <v>80</v>
      </c>
      <c r="B12" s="195" t="s">
        <v>14</v>
      </c>
      <c r="C12" s="196" t="s">
        <v>335</v>
      </c>
      <c r="D12" s="187" t="s">
        <v>14</v>
      </c>
      <c r="E12" s="187" t="s">
        <v>614</v>
      </c>
      <c r="F12" s="187">
        <v>0</v>
      </c>
      <c r="G12" s="187">
        <v>0.8</v>
      </c>
      <c r="H12" s="187">
        <v>0.01</v>
      </c>
      <c r="I12" s="187" t="s">
        <v>127</v>
      </c>
      <c r="J12" s="110" t="str">
        <f>INDEX(Guidance!$U:$U,MATCH('Policy Characteristics'!C12,Guidance!$E:$E,0))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K12" s="8" t="s">
        <v>211</v>
      </c>
      <c r="L12" s="8" t="s">
        <v>212</v>
      </c>
      <c r="M12" s="8"/>
      <c r="N12" s="8"/>
      <c r="O12" s="8"/>
      <c r="P12" s="8"/>
    </row>
    <row r="13" spans="1:16" x14ac:dyDescent="0.25">
      <c r="A13" s="195" t="s">
        <v>80</v>
      </c>
      <c r="B13" s="195" t="s">
        <v>113</v>
      </c>
      <c r="C13" s="196" t="s">
        <v>336</v>
      </c>
      <c r="D13" s="187" t="s">
        <v>113</v>
      </c>
      <c r="E13" s="187" t="s">
        <v>613</v>
      </c>
      <c r="F13" s="187">
        <v>0</v>
      </c>
      <c r="G13" s="187">
        <v>0.5</v>
      </c>
      <c r="H13" s="187">
        <v>0.01</v>
      </c>
      <c r="I13" s="187" t="s">
        <v>34</v>
      </c>
      <c r="J13" s="194" t="str">
        <f>INDEX(Guidance!$U:$U,MATCH('Policy Characteristics'!C13,Guidance!$E:$E,0))</f>
        <v>**Description:**0**Guidance for setting values: **</v>
      </c>
      <c r="K13" s="8" t="s">
        <v>213</v>
      </c>
      <c r="L13" s="8" t="s">
        <v>214</v>
      </c>
      <c r="M13" s="8" t="s">
        <v>181</v>
      </c>
      <c r="N13" s="8" t="s">
        <v>428</v>
      </c>
      <c r="O13" s="8"/>
      <c r="P13" s="8"/>
    </row>
    <row r="14" spans="1:16" x14ac:dyDescent="0.25">
      <c r="A14" s="195" t="s">
        <v>80</v>
      </c>
      <c r="B14" s="195" t="s">
        <v>13</v>
      </c>
      <c r="C14" s="196" t="s">
        <v>6</v>
      </c>
      <c r="D14" s="187" t="s">
        <v>13</v>
      </c>
      <c r="E14" s="187" t="s">
        <v>612</v>
      </c>
      <c r="F14" s="187">
        <v>0</v>
      </c>
      <c r="G14" s="187">
        <v>1</v>
      </c>
      <c r="H14" s="187">
        <v>1</v>
      </c>
      <c r="I14" s="187" t="s">
        <v>31</v>
      </c>
      <c r="J14" s="110" t="str">
        <f>INDEX(Guidance!$U:$U,MATCH('Policy Characteristics'!C14,Guidance!$E:$E,0))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K14" s="8" t="s">
        <v>215</v>
      </c>
      <c r="L14" s="8" t="s">
        <v>216</v>
      </c>
      <c r="M14" s="8" t="s">
        <v>83</v>
      </c>
      <c r="N14" s="8"/>
      <c r="O14" s="8"/>
      <c r="P14" s="8"/>
    </row>
    <row r="15" spans="1:16" x14ac:dyDescent="0.25">
      <c r="A15" s="195" t="s">
        <v>80</v>
      </c>
      <c r="B15" s="195" t="s">
        <v>288</v>
      </c>
      <c r="C15" s="196" t="s">
        <v>338</v>
      </c>
      <c r="D15" s="187" t="s">
        <v>403</v>
      </c>
      <c r="E15" s="187" t="s">
        <v>611</v>
      </c>
      <c r="F15" s="187">
        <v>0</v>
      </c>
      <c r="G15" s="187">
        <v>0.24</v>
      </c>
      <c r="H15" s="187">
        <v>5.0000000000000001E-3</v>
      </c>
      <c r="I15" s="187" t="s">
        <v>289</v>
      </c>
      <c r="J15" s="110" t="str">
        <f>INDEX(Guidance!$U:$U,MATCH('Policy Characteristics'!C15,Guidance!$E:$E,0))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K15" s="8" t="s">
        <v>290</v>
      </c>
      <c r="L15" s="8" t="s">
        <v>291</v>
      </c>
      <c r="M15" s="8" t="s">
        <v>1158</v>
      </c>
      <c r="N15" s="8" t="s">
        <v>425</v>
      </c>
      <c r="O15" s="8"/>
      <c r="P15" s="8"/>
    </row>
    <row r="16" spans="1:16" x14ac:dyDescent="0.25">
      <c r="A16" s="195" t="s">
        <v>80</v>
      </c>
      <c r="B16" s="195" t="s">
        <v>292</v>
      </c>
      <c r="C16" s="196" t="s">
        <v>295</v>
      </c>
      <c r="D16" s="187" t="s">
        <v>403</v>
      </c>
      <c r="E16" s="187" t="s">
        <v>610</v>
      </c>
      <c r="F16" s="187">
        <v>0</v>
      </c>
      <c r="G16" s="187">
        <v>0.5</v>
      </c>
      <c r="H16" s="187">
        <v>0.01</v>
      </c>
      <c r="I16" s="187" t="s">
        <v>296</v>
      </c>
      <c r="J16" s="110" t="str">
        <f>INDEX(Guidance!$U:$U,MATCH('Policy Characteristics'!C16,Guidance!$E:$E,0))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K16" s="8" t="s">
        <v>293</v>
      </c>
      <c r="L16" s="8" t="s">
        <v>294</v>
      </c>
      <c r="M16" s="8" t="s">
        <v>1129</v>
      </c>
      <c r="N16" s="8"/>
      <c r="O16" s="8"/>
      <c r="P16" s="8"/>
    </row>
    <row r="17" spans="1:16" x14ac:dyDescent="0.25">
      <c r="A17" s="195" t="s">
        <v>80</v>
      </c>
      <c r="B17" s="195" t="s">
        <v>1081</v>
      </c>
      <c r="C17" s="196" t="s">
        <v>140</v>
      </c>
      <c r="D17" s="187" t="s">
        <v>1081</v>
      </c>
      <c r="E17" s="187" t="s">
        <v>1131</v>
      </c>
      <c r="F17" s="187">
        <v>0</v>
      </c>
      <c r="G17" s="187">
        <v>1</v>
      </c>
      <c r="H17" s="187">
        <v>1</v>
      </c>
      <c r="I17" s="187" t="s">
        <v>31</v>
      </c>
      <c r="J17" s="110" t="str">
        <f>INDEX(Guidance!$U:$U,MATCH('Policy Characteristics'!C17,Guidance!$E:$E,0))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K17" s="8" t="s">
        <v>217</v>
      </c>
      <c r="L17" s="8" t="s">
        <v>218</v>
      </c>
      <c r="M17" s="8" t="s">
        <v>83</v>
      </c>
      <c r="N17" s="8"/>
      <c r="O17" s="8"/>
      <c r="P17" s="8"/>
    </row>
    <row r="18" spans="1:16" x14ac:dyDescent="0.25">
      <c r="A18" s="195" t="s">
        <v>80</v>
      </c>
      <c r="B18" s="195" t="s">
        <v>15</v>
      </c>
      <c r="C18" s="196" t="s">
        <v>199</v>
      </c>
      <c r="D18" s="187" t="s">
        <v>15</v>
      </c>
      <c r="E18" s="187" t="s">
        <v>609</v>
      </c>
      <c r="F18" s="187">
        <v>0</v>
      </c>
      <c r="G18" s="187">
        <v>0.04</v>
      </c>
      <c r="H18" s="187">
        <v>1E-3</v>
      </c>
      <c r="I18" s="187" t="s">
        <v>39</v>
      </c>
      <c r="J18" s="110" t="str">
        <f>INDEX(Guidance!$U:$U,MATCH('Policy Characteristics'!C18,Guidance!$E:$E,0))</f>
        <v xml:space="preserve">**Description:**Each year, the specified percentage of the selected building type(s) that existed at the start of the model run will be retrofit with more efficient heating, cooling, and envelope components. // </v>
      </c>
      <c r="K18" s="8" t="s">
        <v>219</v>
      </c>
      <c r="L18" s="8" t="s">
        <v>220</v>
      </c>
      <c r="M18" s="8" t="s">
        <v>185</v>
      </c>
      <c r="N18" s="8" t="s">
        <v>196</v>
      </c>
      <c r="O18" s="8"/>
      <c r="P18" s="8"/>
    </row>
    <row r="19" spans="1:16" x14ac:dyDescent="0.25">
      <c r="A19" s="195" t="s">
        <v>80</v>
      </c>
      <c r="B19" s="195" t="s">
        <v>12</v>
      </c>
      <c r="C19" s="196" t="s">
        <v>5</v>
      </c>
      <c r="D19" s="187" t="s">
        <v>12</v>
      </c>
      <c r="E19" s="187" t="s">
        <v>608</v>
      </c>
      <c r="F19" s="187">
        <v>0</v>
      </c>
      <c r="G19" s="187">
        <v>1</v>
      </c>
      <c r="H19" s="187">
        <v>1</v>
      </c>
      <c r="I19" s="187" t="s">
        <v>31</v>
      </c>
      <c r="J19" s="110" t="str">
        <f>INDEX(Guidance!$U:$U,MATCH('Policy Characteristics'!C19,Guidance!$E:$E,0))</f>
        <v>**Description:** This policy represents a modest rebate paid to customers who purchase energy-efficient heating equipment. Typical rebate amounts represented by this policy are $50-100 for a clothes washer and $25-50 for a dishwasher or refrigerator. //**Guidance for setting values: **</v>
      </c>
      <c r="K19" s="8" t="s">
        <v>221</v>
      </c>
      <c r="L19" s="8" t="s">
        <v>222</v>
      </c>
      <c r="M19" s="8" t="s">
        <v>83</v>
      </c>
      <c r="N19" s="8"/>
      <c r="O19" s="8"/>
      <c r="P19" s="8"/>
    </row>
    <row r="20" spans="1:16" x14ac:dyDescent="0.25">
      <c r="A20" s="195" t="s">
        <v>7</v>
      </c>
      <c r="B20" s="195" t="s">
        <v>376</v>
      </c>
      <c r="C20" s="196" t="s">
        <v>377</v>
      </c>
      <c r="D20" s="187" t="s">
        <v>376</v>
      </c>
      <c r="E20" s="187" t="s">
        <v>607</v>
      </c>
      <c r="F20" s="187">
        <v>0</v>
      </c>
      <c r="G20" s="187">
        <v>1</v>
      </c>
      <c r="H20" s="187">
        <v>1</v>
      </c>
      <c r="I20" s="187" t="s">
        <v>31</v>
      </c>
      <c r="J20" s="110" t="str">
        <f>INDEX(Guidance!$U:$U,MATCH('Policy Characteristics'!C20,Guidance!$E:$E,0))</f>
        <v>**Description:** This policy prevents new capacity of the selected type(s) from being built or deployed. //**Guidance for setting values: **//**Natural Gas Nonpeaker : **</v>
      </c>
      <c r="K20" s="8" t="s">
        <v>378</v>
      </c>
      <c r="L20" s="8" t="s">
        <v>379</v>
      </c>
      <c r="M20" s="8"/>
      <c r="N20" s="8"/>
      <c r="O20" s="8"/>
      <c r="P20" s="8"/>
    </row>
    <row r="21" spans="1:16" x14ac:dyDescent="0.25">
      <c r="A21" s="195" t="s">
        <v>7</v>
      </c>
      <c r="B21" s="195" t="s">
        <v>297</v>
      </c>
      <c r="C21" s="196" t="s">
        <v>300</v>
      </c>
      <c r="D21" s="187" t="s">
        <v>404</v>
      </c>
      <c r="E21" s="187" t="s">
        <v>606</v>
      </c>
      <c r="F21" s="187">
        <v>-1</v>
      </c>
      <c r="G21" s="187">
        <v>1</v>
      </c>
      <c r="H21" s="187">
        <v>0.02</v>
      </c>
      <c r="I21" s="187" t="s">
        <v>301</v>
      </c>
      <c r="J21" s="110" t="str">
        <f>INDEX(Guidance!$U:$U,MATCH('Policy Characteristics'!C21,Guidance!$E:$E,0))</f>
        <v>**Description:** This policy increases or decreases the amount of electricity exported from California to other jurisdictions. It does not cause the construction of transmission lines providing the necessary capacity. //**Guidance for setting values: **</v>
      </c>
      <c r="K21" s="8" t="s">
        <v>303</v>
      </c>
      <c r="L21" s="8" t="s">
        <v>305</v>
      </c>
      <c r="M21" s="8" t="s">
        <v>1194</v>
      </c>
      <c r="N21" s="8"/>
      <c r="O21" s="8"/>
      <c r="P21" s="8"/>
    </row>
    <row r="22" spans="1:16" x14ac:dyDescent="0.25">
      <c r="A22" s="195" t="s">
        <v>7</v>
      </c>
      <c r="B22" s="195" t="s">
        <v>298</v>
      </c>
      <c r="C22" s="196" t="s">
        <v>299</v>
      </c>
      <c r="D22" s="187" t="s">
        <v>404</v>
      </c>
      <c r="E22" s="187" t="s">
        <v>605</v>
      </c>
      <c r="F22" s="187">
        <v>-1</v>
      </c>
      <c r="G22" s="187">
        <v>1</v>
      </c>
      <c r="H22" s="187">
        <v>0.02</v>
      </c>
      <c r="I22" s="187" t="s">
        <v>302</v>
      </c>
      <c r="J22" s="110" t="str">
        <f>INDEX(Guidance!$U:$U,MATCH('Policy Characteristics'!C22,Guidance!$E:$E,0))</f>
        <v>**Description:** This policy increases or decreases the amount of electricity imported to California from other jurisdictions. It does not cause the construction of transmission lines providing the necessary capacity. //**Guidance for setting values: **</v>
      </c>
      <c r="K22" s="8" t="s">
        <v>304</v>
      </c>
      <c r="L22" s="8" t="s">
        <v>305</v>
      </c>
      <c r="M22" s="8" t="s">
        <v>1194</v>
      </c>
      <c r="N22" s="8"/>
      <c r="O22" s="8"/>
      <c r="P22" s="8"/>
    </row>
    <row r="23" spans="1:16" x14ac:dyDescent="0.25">
      <c r="A23" s="195" t="s">
        <v>7</v>
      </c>
      <c r="B23" s="195" t="s">
        <v>340</v>
      </c>
      <c r="C23" s="196" t="s">
        <v>339</v>
      </c>
      <c r="D23" s="187" t="s">
        <v>340</v>
      </c>
      <c r="E23" s="187" t="s">
        <v>604</v>
      </c>
      <c r="F23" s="187"/>
      <c r="G23" s="187"/>
      <c r="H23" s="187"/>
      <c r="I23" s="187"/>
      <c r="J23" s="194" t="str">
        <f>INDEX(Guidance!$U:$U,MATCH('Policy Characteristics'!C23,Guidance!$E:$E,0))</f>
        <v>**Description:**0</v>
      </c>
      <c r="K23" s="8"/>
      <c r="L23" s="8"/>
      <c r="M23" s="8"/>
      <c r="N23" s="8"/>
      <c r="O23" s="8"/>
      <c r="P23" s="8"/>
    </row>
    <row r="24" spans="1:16" x14ac:dyDescent="0.25">
      <c r="A24" s="195" t="s">
        <v>7</v>
      </c>
      <c r="B24" s="195" t="s">
        <v>16</v>
      </c>
      <c r="C24" s="196" t="s">
        <v>29</v>
      </c>
      <c r="D24" s="187" t="s">
        <v>16</v>
      </c>
      <c r="E24" s="187" t="s">
        <v>603</v>
      </c>
      <c r="F24" s="187">
        <v>0</v>
      </c>
      <c r="G24" s="187">
        <v>1</v>
      </c>
      <c r="H24" s="187">
        <v>0.01</v>
      </c>
      <c r="I24" s="187" t="s">
        <v>37</v>
      </c>
      <c r="J24" s="110" t="str">
        <f>INDEX(Guidance!$U:$U,MATCH('Policy Characteristics'!C24,Guidance!$E:$E,0))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K24" s="8" t="s">
        <v>223</v>
      </c>
      <c r="L24" s="8" t="s">
        <v>224</v>
      </c>
      <c r="M24" s="8" t="s">
        <v>1155</v>
      </c>
      <c r="N24" s="8" t="s">
        <v>1156</v>
      </c>
      <c r="O24" s="8"/>
      <c r="P24" s="8"/>
    </row>
    <row r="25" spans="1:16" x14ac:dyDescent="0.25">
      <c r="A25" s="195" t="s">
        <v>7</v>
      </c>
      <c r="B25" s="195" t="s">
        <v>142</v>
      </c>
      <c r="C25" s="196" t="s">
        <v>141</v>
      </c>
      <c r="D25" s="187" t="s">
        <v>142</v>
      </c>
      <c r="E25" s="187" t="s">
        <v>602</v>
      </c>
      <c r="F25" s="187">
        <v>0</v>
      </c>
      <c r="G25" s="187">
        <v>10000</v>
      </c>
      <c r="H25" s="187">
        <v>250</v>
      </c>
      <c r="I25" s="187" t="s">
        <v>201</v>
      </c>
      <c r="J25" s="110" t="str">
        <f>INDEX(Guidance!$U:$U,MATCH('Policy Characteristics'!C25,Guidance!$E:$E,0))</f>
        <v>**Description:**This policy causes the specified quantity of otherwise non-retiring capacity of the selected type(s) to be retired each year.// **Guidance for setting values: **</v>
      </c>
      <c r="K25" s="8" t="s">
        <v>225</v>
      </c>
      <c r="L25" s="8" t="s">
        <v>226</v>
      </c>
      <c r="M25" s="8" t="s">
        <v>1195</v>
      </c>
      <c r="N25" s="8" t="s">
        <v>202</v>
      </c>
      <c r="O25" s="8"/>
      <c r="P25" s="8"/>
    </row>
    <row r="26" spans="1:16" x14ac:dyDescent="0.25">
      <c r="A26" s="195" t="s">
        <v>7</v>
      </c>
      <c r="B26" s="195" t="s">
        <v>18</v>
      </c>
      <c r="C26" s="196" t="s">
        <v>350</v>
      </c>
      <c r="D26" s="187" t="s">
        <v>18</v>
      </c>
      <c r="E26" s="187" t="s">
        <v>601</v>
      </c>
      <c r="F26" s="187">
        <v>0</v>
      </c>
      <c r="G26" s="187">
        <v>0.1</v>
      </c>
      <c r="H26" s="187">
        <v>5.0000000000000001E-3</v>
      </c>
      <c r="I26" s="187" t="s">
        <v>32</v>
      </c>
      <c r="J26" s="110" t="str">
        <f>INDEX(Guidance!$U:$U,MATCH('Policy Characteristics'!C26,Guidance!$E:$E,0))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K26" s="8" t="s">
        <v>227</v>
      </c>
      <c r="L26" s="8" t="s">
        <v>228</v>
      </c>
      <c r="M26" s="8" t="s">
        <v>1196</v>
      </c>
      <c r="N26" s="8" t="s">
        <v>182</v>
      </c>
      <c r="O26" s="8"/>
      <c r="P26" s="8"/>
    </row>
    <row r="27" spans="1:16" x14ac:dyDescent="0.25">
      <c r="A27" s="195" t="s">
        <v>7</v>
      </c>
      <c r="B27" s="195" t="s">
        <v>146</v>
      </c>
      <c r="C27" s="196" t="s">
        <v>309</v>
      </c>
      <c r="D27" s="187" t="s">
        <v>146</v>
      </c>
      <c r="E27" s="187" t="s">
        <v>600</v>
      </c>
      <c r="F27" s="187">
        <v>0</v>
      </c>
      <c r="G27" s="187" t="s">
        <v>1154</v>
      </c>
      <c r="H27" s="187">
        <v>0.01</v>
      </c>
      <c r="I27" s="187" t="s">
        <v>147</v>
      </c>
      <c r="J27" s="110" t="str">
        <f>INDEX(Guidance!$U:$U,MATCH('Policy Characteristics'!C27,Guidance!$E:$E,0))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K27" s="8" t="s">
        <v>229</v>
      </c>
      <c r="L27" s="8" t="s">
        <v>230</v>
      </c>
      <c r="M27" s="8" t="s">
        <v>183</v>
      </c>
      <c r="N27" s="8" t="s">
        <v>427</v>
      </c>
      <c r="O27" s="8"/>
      <c r="P27" s="8"/>
    </row>
    <row r="28" spans="1:16" x14ac:dyDescent="0.25">
      <c r="A28" s="195" t="s">
        <v>7</v>
      </c>
      <c r="B28" s="195" t="s">
        <v>1113</v>
      </c>
      <c r="C28" s="196" t="s">
        <v>143</v>
      </c>
      <c r="D28" s="187" t="s">
        <v>68</v>
      </c>
      <c r="E28" s="187"/>
      <c r="F28" s="187">
        <v>0</v>
      </c>
      <c r="G28" s="187">
        <v>1</v>
      </c>
      <c r="H28" s="187">
        <v>1</v>
      </c>
      <c r="I28" s="187" t="s">
        <v>31</v>
      </c>
      <c r="J28" s="110" t="str">
        <f>INDEX(Guidance!$U:$U,MATCH('Policy Characteristics'!C28,Guidance!$E:$E,0))</f>
        <v>**Description:** This policy causes additional geothermal electricity generating capacity to be built relative to the BAU Scenario. It may be useful for replicating particular policy scenarios. // **Guidance for setting values: **</v>
      </c>
      <c r="K28" s="8" t="s">
        <v>1112</v>
      </c>
      <c r="L28" s="8" t="s">
        <v>233</v>
      </c>
      <c r="M28" s="8" t="s">
        <v>1111</v>
      </c>
      <c r="N28" s="8"/>
      <c r="O28" s="8"/>
      <c r="P28" s="8"/>
    </row>
    <row r="29" spans="1:16" x14ac:dyDescent="0.25">
      <c r="A29" s="195" t="s">
        <v>7</v>
      </c>
      <c r="B29" s="195" t="s">
        <v>417</v>
      </c>
      <c r="C29" s="196" t="s">
        <v>418</v>
      </c>
      <c r="D29" s="187" t="s">
        <v>417</v>
      </c>
      <c r="E29" s="187" t="s">
        <v>599</v>
      </c>
      <c r="F29" s="187"/>
      <c r="G29" s="187"/>
      <c r="H29" s="187"/>
      <c r="I29" s="187"/>
      <c r="J29" s="194" t="str">
        <f>INDEX(Guidance!$U:$U,MATCH('Policy Characteristics'!C29,Guidance!$E:$E,0))</f>
        <v>**Description:**0**Guidance for setting values: **</v>
      </c>
      <c r="K29" s="8"/>
      <c r="L29" s="8"/>
      <c r="M29" s="8"/>
      <c r="N29" s="8"/>
      <c r="O29" s="8"/>
      <c r="P29" s="8"/>
    </row>
    <row r="30" spans="1:16" x14ac:dyDescent="0.25">
      <c r="A30" s="195" t="s">
        <v>7</v>
      </c>
      <c r="B30" s="195" t="s">
        <v>554</v>
      </c>
      <c r="C30" s="196" t="s">
        <v>553</v>
      </c>
      <c r="D30" s="187" t="s">
        <v>555</v>
      </c>
      <c r="E30" s="187"/>
      <c r="F30" s="187">
        <v>0</v>
      </c>
      <c r="G30" s="187">
        <v>20</v>
      </c>
      <c r="H30" s="187">
        <v>1</v>
      </c>
      <c r="I30" s="187" t="s">
        <v>144</v>
      </c>
      <c r="J30" s="110" t="str">
        <f>INDEX(Guidance!$U:$U,MATCH('Policy Characteristics'!C30,Guidance!$E:$E,0))</f>
        <v xml:space="preserve">**Description:** This policy extends the lifetime of all nuclear plants by the specified number of years. // **Guidance for setting values: ** The BAU Scenario assumes the state carries through with current plans to close California's last nuclear plant by 2025. </v>
      </c>
      <c r="K30" s="8" t="s">
        <v>231</v>
      </c>
      <c r="L30" s="8" t="s">
        <v>556</v>
      </c>
      <c r="M30" s="8" t="s">
        <v>184</v>
      </c>
      <c r="N30" s="8" t="s">
        <v>184</v>
      </c>
      <c r="O30" s="8"/>
      <c r="P30" s="8"/>
    </row>
    <row r="31" spans="1:16" x14ac:dyDescent="0.25">
      <c r="A31" s="195" t="s">
        <v>7</v>
      </c>
      <c r="B31" s="195" t="s">
        <v>281</v>
      </c>
      <c r="C31" s="196" t="s">
        <v>282</v>
      </c>
      <c r="D31" s="187" t="s">
        <v>281</v>
      </c>
      <c r="E31" s="187" t="s">
        <v>598</v>
      </c>
      <c r="F31" s="187"/>
      <c r="G31" s="187"/>
      <c r="H31" s="187"/>
      <c r="I31" s="187"/>
      <c r="J31" s="110" t="str">
        <f>INDEX(Guidance!$U:$U,MATCH('Policy Characteristics'!C31,Guidance!$E:$E,0))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K31" s="8"/>
      <c r="L31" s="8"/>
      <c r="M31" s="8"/>
      <c r="N31" s="8"/>
      <c r="O31" s="8"/>
      <c r="P31" s="8"/>
    </row>
    <row r="32" spans="1:16" x14ac:dyDescent="0.25">
      <c r="A32" s="195" t="s">
        <v>7</v>
      </c>
      <c r="B32" s="195" t="s">
        <v>645</v>
      </c>
      <c r="C32" s="196" t="s">
        <v>646</v>
      </c>
      <c r="D32" s="187" t="s">
        <v>645</v>
      </c>
      <c r="E32" s="187" t="s">
        <v>647</v>
      </c>
      <c r="F32" s="187">
        <v>0</v>
      </c>
      <c r="G32" s="187">
        <v>0.5</v>
      </c>
      <c r="H32" s="187">
        <v>0.01</v>
      </c>
      <c r="I32" s="187" t="s">
        <v>648</v>
      </c>
      <c r="J32" s="110" t="str">
        <f>INDEX(Guidance!$U:$U,MATCH('Policy Characteristics'!C32,Guidance!$E:$E,0))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K32" s="8" t="s">
        <v>1041</v>
      </c>
      <c r="L32" s="8" t="s">
        <v>1042</v>
      </c>
      <c r="M32" s="8"/>
      <c r="N32" s="8"/>
      <c r="O32" s="8"/>
      <c r="P32" s="8"/>
    </row>
    <row r="33" spans="1:16" x14ac:dyDescent="0.25">
      <c r="A33" s="195" t="s">
        <v>7</v>
      </c>
      <c r="B33" s="195" t="s">
        <v>278</v>
      </c>
      <c r="C33" s="196" t="s">
        <v>310</v>
      </c>
      <c r="D33" s="187" t="s">
        <v>405</v>
      </c>
      <c r="E33" s="187" t="s">
        <v>597</v>
      </c>
      <c r="F33" s="187">
        <v>0</v>
      </c>
      <c r="G33" s="187">
        <v>0.4</v>
      </c>
      <c r="H33" s="187">
        <v>0.01</v>
      </c>
      <c r="I33" s="187" t="s">
        <v>279</v>
      </c>
      <c r="J33" s="110" t="str">
        <f>INDEX(Guidance!$U:$U,MATCH('Policy Characteristics'!C33,Guidance!$E:$E,0))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K33" s="8" t="s">
        <v>534</v>
      </c>
      <c r="L33" s="8" t="s">
        <v>280</v>
      </c>
      <c r="M33" s="8" t="s">
        <v>1128</v>
      </c>
      <c r="N33" s="8"/>
      <c r="O33" s="8"/>
      <c r="P33" s="8"/>
    </row>
    <row r="34" spans="1:16" x14ac:dyDescent="0.25">
      <c r="A34" s="195" t="s">
        <v>7</v>
      </c>
      <c r="B34" s="195" t="s">
        <v>1157</v>
      </c>
      <c r="C34" s="196" t="s">
        <v>337</v>
      </c>
      <c r="D34" s="187" t="s">
        <v>1157</v>
      </c>
      <c r="E34" s="187" t="s">
        <v>596</v>
      </c>
      <c r="F34" s="187">
        <v>0</v>
      </c>
      <c r="G34" s="187">
        <v>0.4</v>
      </c>
      <c r="H34" s="187">
        <v>0.01</v>
      </c>
      <c r="I34" s="187" t="s">
        <v>38</v>
      </c>
      <c r="J34" s="110" t="str">
        <f>INDEX(Guidance!$U:$U,MATCH('Policy Characteristics'!C34,Guidance!$E:$E,0))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K34" s="8" t="s">
        <v>232</v>
      </c>
      <c r="L34" s="8" t="s">
        <v>233</v>
      </c>
      <c r="M34" s="8" t="s">
        <v>1083</v>
      </c>
      <c r="N34" s="8"/>
      <c r="O34" s="8"/>
      <c r="P34" s="8"/>
    </row>
    <row r="35" spans="1:16" x14ac:dyDescent="0.25">
      <c r="A35" s="195" t="s">
        <v>7</v>
      </c>
      <c r="B35" s="195" t="s">
        <v>17</v>
      </c>
      <c r="C35" s="196" t="s">
        <v>145</v>
      </c>
      <c r="D35" s="187" t="s">
        <v>17</v>
      </c>
      <c r="E35" s="187" t="s">
        <v>595</v>
      </c>
      <c r="F35" s="187"/>
      <c r="G35" s="187"/>
      <c r="H35" s="187"/>
      <c r="I35" s="187"/>
      <c r="J35" s="110" t="str">
        <f>INDEX(Guidance!$U:$U,MATCH('Policy Characteristics'!C35,Guidance!$E:$E,0))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K35" s="8"/>
      <c r="L35" s="8"/>
      <c r="M35" s="8"/>
      <c r="N35" s="8"/>
      <c r="O35" s="8"/>
      <c r="P35" s="8"/>
    </row>
    <row r="36" spans="1:16" x14ac:dyDescent="0.25">
      <c r="A36" s="195" t="s">
        <v>8</v>
      </c>
      <c r="B36" s="195" t="s">
        <v>20</v>
      </c>
      <c r="C36" s="196" t="s">
        <v>311</v>
      </c>
      <c r="D36" s="187" t="s">
        <v>20</v>
      </c>
      <c r="E36" s="187" t="s">
        <v>594</v>
      </c>
      <c r="F36" s="187">
        <v>0</v>
      </c>
      <c r="G36" s="187">
        <v>1</v>
      </c>
      <c r="H36" s="187">
        <v>0.01</v>
      </c>
      <c r="I36" s="187" t="s">
        <v>37</v>
      </c>
      <c r="J36" s="110" t="str">
        <f>INDEX(Guidance!$U:$U,MATCH('Policy Characteristics'!C36,Guidance!$E:$E,0))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K36" s="8" t="s">
        <v>236</v>
      </c>
      <c r="L36" s="8" t="s">
        <v>237</v>
      </c>
      <c r="M36" s="8" t="s">
        <v>185</v>
      </c>
      <c r="N36" s="8"/>
      <c r="O36" s="8"/>
      <c r="P36" s="8"/>
    </row>
    <row r="37" spans="1:16" x14ac:dyDescent="0.25">
      <c r="A37" s="195" t="s">
        <v>8</v>
      </c>
      <c r="B37" s="195" t="s">
        <v>23</v>
      </c>
      <c r="C37" s="196" t="s">
        <v>312</v>
      </c>
      <c r="D37" s="187" t="s">
        <v>23</v>
      </c>
      <c r="E37" s="187" t="s">
        <v>593</v>
      </c>
      <c r="F37" s="187">
        <v>0</v>
      </c>
      <c r="G37" s="187">
        <v>1</v>
      </c>
      <c r="H37" s="187">
        <v>0.01</v>
      </c>
      <c r="I37" s="187" t="s">
        <v>37</v>
      </c>
      <c r="J37" s="110" t="str">
        <f>INDEX(Guidance!$U:$U,MATCH('Policy Characteristics'!C37,Guidance!$E:$E,0))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K37" s="8" t="s">
        <v>238</v>
      </c>
      <c r="L37" s="8" t="s">
        <v>239</v>
      </c>
      <c r="M37" s="8" t="s">
        <v>185</v>
      </c>
      <c r="N37" s="8"/>
      <c r="O37" s="8"/>
      <c r="P37" s="8"/>
    </row>
    <row r="38" spans="1:16" x14ac:dyDescent="0.25">
      <c r="A38" s="195" t="s">
        <v>8</v>
      </c>
      <c r="B38" s="195" t="s">
        <v>22</v>
      </c>
      <c r="C38" s="196" t="s">
        <v>67</v>
      </c>
      <c r="D38" s="187" t="s">
        <v>22</v>
      </c>
      <c r="E38" s="187" t="s">
        <v>592</v>
      </c>
      <c r="F38" s="187">
        <v>0</v>
      </c>
      <c r="G38" s="187">
        <v>1</v>
      </c>
      <c r="H38" s="187">
        <v>0.01</v>
      </c>
      <c r="I38" s="187" t="s">
        <v>37</v>
      </c>
      <c r="J38" s="110" t="str">
        <f>INDEX(Guidance!$U:$U,MATCH('Policy Characteristics'!C38,Guidance!$E:$E,0))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K38" s="8" t="s">
        <v>240</v>
      </c>
      <c r="L38" s="8" t="s">
        <v>241</v>
      </c>
      <c r="M38" s="8" t="s">
        <v>185</v>
      </c>
      <c r="N38" s="8"/>
      <c r="O38" s="8"/>
      <c r="P38" s="8"/>
    </row>
    <row r="39" spans="1:16" x14ac:dyDescent="0.25">
      <c r="A39" s="195" t="s">
        <v>8</v>
      </c>
      <c r="B39" s="195" t="s">
        <v>114</v>
      </c>
      <c r="C39" s="196" t="s">
        <v>313</v>
      </c>
      <c r="D39" s="187" t="s">
        <v>114</v>
      </c>
      <c r="E39" s="187" t="s">
        <v>591</v>
      </c>
      <c r="F39" s="187">
        <v>0</v>
      </c>
      <c r="G39" s="187">
        <v>0.3</v>
      </c>
      <c r="H39" s="187">
        <v>0.01</v>
      </c>
      <c r="I39" s="187" t="s">
        <v>34</v>
      </c>
      <c r="J39" s="110" t="str">
        <f>INDEX(Guidance!$U:$U,MATCH('Policy Characteristics'!C39,Guidance!$E:$E,0))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K39" s="8" t="s">
        <v>242</v>
      </c>
      <c r="L39" s="8" t="s">
        <v>243</v>
      </c>
      <c r="M39" s="8" t="s">
        <v>547</v>
      </c>
      <c r="N39" s="8" t="s">
        <v>1148</v>
      </c>
      <c r="O39" s="8"/>
      <c r="P39" s="8"/>
    </row>
    <row r="40" spans="1:16" x14ac:dyDescent="0.25">
      <c r="A40" s="195" t="s">
        <v>8</v>
      </c>
      <c r="B40" s="195"/>
      <c r="C40" s="196" t="s">
        <v>314</v>
      </c>
      <c r="D40" s="187" t="s">
        <v>590</v>
      </c>
      <c r="E40" s="187" t="s">
        <v>590</v>
      </c>
      <c r="F40" s="187">
        <v>0</v>
      </c>
      <c r="G40" s="187">
        <v>1</v>
      </c>
      <c r="H40" s="187">
        <v>0.01</v>
      </c>
      <c r="I40" s="187" t="s">
        <v>37</v>
      </c>
      <c r="J40" s="194" t="str">
        <f>INDEX(Guidance!$U:$U,MATCH('Policy Characteristics'!C40,Guidance!$E:$E,0))</f>
        <v>**Description:**0**Guidance for setting values: **</v>
      </c>
      <c r="K40" s="8" t="s">
        <v>244</v>
      </c>
      <c r="L40" s="8" t="s">
        <v>245</v>
      </c>
      <c r="M40" s="8" t="s">
        <v>185</v>
      </c>
      <c r="N40" s="8" t="s">
        <v>1054</v>
      </c>
      <c r="O40" s="8"/>
      <c r="P40" s="8"/>
    </row>
    <row r="41" spans="1:16" x14ac:dyDescent="0.25">
      <c r="A41" s="195" t="s">
        <v>8</v>
      </c>
      <c r="B41" s="195" t="s">
        <v>453</v>
      </c>
      <c r="C41" s="196" t="s">
        <v>454</v>
      </c>
      <c r="D41" s="187" t="s">
        <v>406</v>
      </c>
      <c r="E41" s="187" t="s">
        <v>589</v>
      </c>
      <c r="F41" s="187">
        <v>0</v>
      </c>
      <c r="G41" s="187">
        <v>0.375</v>
      </c>
      <c r="H41" s="187">
        <v>5.0000000000000001E-3</v>
      </c>
      <c r="I41" s="187" t="s">
        <v>33</v>
      </c>
      <c r="J41" s="110" t="str">
        <f>INDEX(Guidance!$U:$U,MATCH('Policy Characteristics'!C41,Guidance!$E:$E,0))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K41" s="8" t="s">
        <v>246</v>
      </c>
      <c r="L41" s="8" t="s">
        <v>247</v>
      </c>
      <c r="M41" s="8" t="s">
        <v>197</v>
      </c>
      <c r="N41" s="8"/>
      <c r="O41" s="8"/>
      <c r="P41" s="8"/>
    </row>
    <row r="42" spans="1:16" x14ac:dyDescent="0.25">
      <c r="A42" s="195" t="s">
        <v>8</v>
      </c>
      <c r="B42" s="195" t="s">
        <v>1140</v>
      </c>
      <c r="C42" s="196" t="s">
        <v>351</v>
      </c>
      <c r="D42" s="187" t="s">
        <v>406</v>
      </c>
      <c r="E42" s="187" t="s">
        <v>588</v>
      </c>
      <c r="F42" s="187">
        <v>0</v>
      </c>
      <c r="G42" s="187">
        <v>0.12</v>
      </c>
      <c r="H42" s="187">
        <v>0.01</v>
      </c>
      <c r="I42" s="187" t="s">
        <v>352</v>
      </c>
      <c r="J42" s="110" t="str">
        <f>INDEX(Guidance!$U:$U,MATCH('Policy Characteristics'!C42,Guidance!$E:$E,0))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K42" s="8" t="s">
        <v>246</v>
      </c>
      <c r="L42" s="8" t="s">
        <v>247</v>
      </c>
      <c r="M42" s="8" t="s">
        <v>1150</v>
      </c>
      <c r="N42" s="8" t="s">
        <v>1149</v>
      </c>
      <c r="O42" s="8"/>
      <c r="P42" s="8"/>
    </row>
    <row r="43" spans="1:16" x14ac:dyDescent="0.25">
      <c r="A43" s="195" t="s">
        <v>8</v>
      </c>
      <c r="B43" s="195" t="s">
        <v>21</v>
      </c>
      <c r="C43" s="196" t="s">
        <v>315</v>
      </c>
      <c r="D43" s="187" t="s">
        <v>407</v>
      </c>
      <c r="E43" s="187" t="s">
        <v>587</v>
      </c>
      <c r="F43" s="187">
        <v>0</v>
      </c>
      <c r="G43" s="187">
        <v>1</v>
      </c>
      <c r="H43" s="187">
        <v>0.01</v>
      </c>
      <c r="I43" s="187" t="s">
        <v>37</v>
      </c>
      <c r="J43" s="110" t="str">
        <f>INDEX(Guidance!$U:$U,MATCH('Policy Characteristics'!C43,Guidance!$E:$E,0))</f>
        <v>**Description:** This policy reduces methane emissions from oil and gas extraction and petroleum refining by increasing the capture of methane that is currently being released into the atmosphere (for example, from leaks in pipes). // **Guidance for setting values: **</v>
      </c>
      <c r="K43" s="8" t="s">
        <v>248</v>
      </c>
      <c r="L43" s="8" t="s">
        <v>249</v>
      </c>
      <c r="M43" s="8" t="s">
        <v>185</v>
      </c>
      <c r="N43" s="8"/>
      <c r="O43" s="8"/>
      <c r="P43" s="8"/>
    </row>
    <row r="44" spans="1:16" x14ac:dyDescent="0.25">
      <c r="A44" s="195" t="s">
        <v>8</v>
      </c>
      <c r="B44" s="195" t="s">
        <v>1084</v>
      </c>
      <c r="C44" s="196" t="s">
        <v>316</v>
      </c>
      <c r="D44" s="187" t="s">
        <v>407</v>
      </c>
      <c r="E44" s="187" t="s">
        <v>586</v>
      </c>
      <c r="F44" s="187">
        <v>0</v>
      </c>
      <c r="G44" s="187">
        <v>1</v>
      </c>
      <c r="H44" s="187">
        <v>0.01</v>
      </c>
      <c r="I44" s="187" t="s">
        <v>37</v>
      </c>
      <c r="J44" s="110" t="str">
        <f>INDEX(Guidance!$U:$U,MATCH('Policy Characteristics'!C44,Guidance!$E:$E,0))</f>
        <v>**Description:** This policy reduces methane emissions from waste management by diverting organic materials from landfills. // **Guidance for setting values: **</v>
      </c>
      <c r="K44" s="8" t="s">
        <v>250</v>
      </c>
      <c r="L44" s="8" t="s">
        <v>251</v>
      </c>
      <c r="M44" s="8" t="s">
        <v>185</v>
      </c>
      <c r="N44" s="8"/>
      <c r="O44" s="8"/>
      <c r="P44" s="8"/>
    </row>
    <row r="45" spans="1:16" x14ac:dyDescent="0.25">
      <c r="A45" s="195" t="s">
        <v>8</v>
      </c>
      <c r="B45" s="195" t="s">
        <v>399</v>
      </c>
      <c r="C45" s="196" t="s">
        <v>550</v>
      </c>
      <c r="D45" s="187" t="s">
        <v>399</v>
      </c>
      <c r="E45" s="187" t="s">
        <v>585</v>
      </c>
      <c r="F45" s="187">
        <v>0</v>
      </c>
      <c r="G45" s="187">
        <v>1</v>
      </c>
      <c r="H45" s="187">
        <v>0.01</v>
      </c>
      <c r="I45" s="187" t="s">
        <v>37</v>
      </c>
      <c r="J45" s="110" t="str">
        <f>INDEX(Guidance!$U:$U,MATCH('Policy Characteristics'!C45,Guidance!$E:$E,0))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K45" s="8" t="s">
        <v>551</v>
      </c>
      <c r="L45" s="8" t="s">
        <v>552</v>
      </c>
      <c r="M45" s="8" t="s">
        <v>185</v>
      </c>
      <c r="N45" s="8"/>
      <c r="O45" s="8"/>
      <c r="P45" s="8"/>
    </row>
    <row r="46" spans="1:16" x14ac:dyDescent="0.25">
      <c r="A46" s="195" t="s">
        <v>8</v>
      </c>
      <c r="B46" s="195" t="s">
        <v>19</v>
      </c>
      <c r="C46" s="196" t="s">
        <v>317</v>
      </c>
      <c r="D46" s="187" t="s">
        <v>19</v>
      </c>
      <c r="E46" s="187" t="s">
        <v>584</v>
      </c>
      <c r="F46" s="187">
        <v>0</v>
      </c>
      <c r="G46" s="187">
        <v>1</v>
      </c>
      <c r="H46" s="187">
        <v>0.01</v>
      </c>
      <c r="I46" s="187" t="s">
        <v>37</v>
      </c>
      <c r="J46" s="110" t="str">
        <f>INDEX(Guidance!$U:$U,MATCH('Policy Characteristics'!C46,Guidance!$E:$E,0))</f>
        <v>**Description:** This policy reduces emissions of greenhouse gases from the inudstry sector by improving worker training and equipment maintenance. // **Guidance for setting values: **</v>
      </c>
      <c r="K46" s="8" t="s">
        <v>252</v>
      </c>
      <c r="L46" s="8" t="s">
        <v>253</v>
      </c>
      <c r="M46" s="8" t="s">
        <v>185</v>
      </c>
      <c r="N46" s="8"/>
      <c r="O46" s="8"/>
      <c r="P46" s="8"/>
    </row>
    <row r="47" spans="1:16" x14ac:dyDescent="0.25">
      <c r="A47" s="195" t="s">
        <v>164</v>
      </c>
      <c r="B47" s="195" t="s">
        <v>1057</v>
      </c>
      <c r="C47" s="196" t="s">
        <v>429</v>
      </c>
      <c r="D47" s="187" t="s">
        <v>1057</v>
      </c>
      <c r="E47" s="187" t="s">
        <v>583</v>
      </c>
      <c r="F47" s="187">
        <v>0</v>
      </c>
      <c r="G47" s="187">
        <v>1</v>
      </c>
      <c r="H47" s="187">
        <v>0.01</v>
      </c>
      <c r="I47" s="187" t="s">
        <v>37</v>
      </c>
      <c r="J47" s="110" t="str">
        <f>INDEX(Guidance!$U:$U,MATCH('Policy Characteristics'!C47,Guidance!$E:$E,0))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K47" s="8" t="s">
        <v>254</v>
      </c>
      <c r="L47" s="8" t="s">
        <v>255</v>
      </c>
      <c r="M47" s="8" t="s">
        <v>185</v>
      </c>
      <c r="N47" s="8" t="s">
        <v>1058</v>
      </c>
      <c r="O47" s="8"/>
      <c r="P47" s="8"/>
    </row>
    <row r="48" spans="1:16" x14ac:dyDescent="0.25">
      <c r="A48" s="195" t="s">
        <v>164</v>
      </c>
      <c r="B48" s="195" t="s">
        <v>1056</v>
      </c>
      <c r="C48" s="196" t="s">
        <v>437</v>
      </c>
      <c r="D48" s="187" t="s">
        <v>1055</v>
      </c>
      <c r="E48" s="187" t="s">
        <v>582</v>
      </c>
      <c r="F48" s="187">
        <v>0</v>
      </c>
      <c r="G48" s="187">
        <v>1</v>
      </c>
      <c r="H48" s="187">
        <v>0.01</v>
      </c>
      <c r="I48" s="187" t="s">
        <v>37</v>
      </c>
      <c r="J48" s="110" t="str">
        <f>INDEX(Guidance!$U:$U,MATCH('Policy Characteristics'!C48,Guidance!$E:$E,0))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K48" s="8" t="s">
        <v>353</v>
      </c>
      <c r="L48" s="8" t="s">
        <v>354</v>
      </c>
      <c r="M48" s="8"/>
      <c r="N48" s="8" t="s">
        <v>1058</v>
      </c>
      <c r="O48" s="8"/>
      <c r="P48" s="8"/>
    </row>
    <row r="49" spans="1:16" x14ac:dyDescent="0.25">
      <c r="A49" s="195" t="s">
        <v>164</v>
      </c>
      <c r="B49" s="195" t="s">
        <v>433</v>
      </c>
      <c r="C49" s="196" t="s">
        <v>434</v>
      </c>
      <c r="D49" s="187" t="s">
        <v>433</v>
      </c>
      <c r="E49" s="187" t="s">
        <v>581</v>
      </c>
      <c r="F49" s="187"/>
      <c r="G49" s="187"/>
      <c r="H49" s="187"/>
      <c r="I49" s="187"/>
      <c r="J49" s="194" t="str">
        <f>INDEX(Guidance!$U:$U,MATCH('Policy Characteristics'!C49,Guidance!$E:$E,0))</f>
        <v>**Description:**0**Guidance for setting values: **</v>
      </c>
      <c r="K49" s="8"/>
      <c r="L49" s="8"/>
      <c r="M49" s="8"/>
      <c r="N49" s="8"/>
      <c r="O49" s="8"/>
      <c r="P49" s="8"/>
    </row>
    <row r="50" spans="1:16" x14ac:dyDescent="0.25">
      <c r="A50" s="195" t="s">
        <v>164</v>
      </c>
      <c r="B50" s="195" t="s">
        <v>1056</v>
      </c>
      <c r="C50" s="196" t="s">
        <v>430</v>
      </c>
      <c r="D50" s="187" t="s">
        <v>200</v>
      </c>
      <c r="E50" s="187" t="s">
        <v>580</v>
      </c>
      <c r="F50" s="187">
        <v>0</v>
      </c>
      <c r="G50" s="187">
        <v>1</v>
      </c>
      <c r="H50" s="187">
        <v>0.01</v>
      </c>
      <c r="I50" s="187" t="s">
        <v>37</v>
      </c>
      <c r="J50" s="110" t="str">
        <f>INDEX(Guidance!$U:$U,MATCH('Policy Characteristics'!C50,Guidance!$E:$E,0))</f>
        <v>**Description:** This policy avoids the release of CO2 from forests by reducing timber harvesting. // **Guidance for setting values: **</v>
      </c>
      <c r="K50" s="8" t="s">
        <v>256</v>
      </c>
      <c r="L50" s="8" t="s">
        <v>257</v>
      </c>
      <c r="M50" s="8" t="s">
        <v>185</v>
      </c>
      <c r="N50" s="8"/>
      <c r="O50" s="8"/>
      <c r="P50" s="8"/>
    </row>
    <row r="51" spans="1:16" x14ac:dyDescent="0.25">
      <c r="A51" s="195" t="s">
        <v>164</v>
      </c>
      <c r="B51" s="195" t="s">
        <v>165</v>
      </c>
      <c r="C51" s="196" t="s">
        <v>318</v>
      </c>
      <c r="D51" s="187" t="s">
        <v>165</v>
      </c>
      <c r="E51" s="187" t="s">
        <v>579</v>
      </c>
      <c r="F51" s="187">
        <v>0</v>
      </c>
      <c r="G51" s="187">
        <v>1</v>
      </c>
      <c r="H51" s="187">
        <v>0.01</v>
      </c>
      <c r="I51" s="187" t="s">
        <v>37</v>
      </c>
      <c r="J51" s="110" t="str">
        <f>INDEX(Guidance!$U:$U,MATCH('Policy Characteristics'!C51,Guidance!$E:$E,0))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K51" s="8" t="s">
        <v>258</v>
      </c>
      <c r="L51" s="8" t="s">
        <v>259</v>
      </c>
      <c r="M51" s="8" t="s">
        <v>185</v>
      </c>
      <c r="N51" s="8"/>
      <c r="O51" s="8"/>
      <c r="P51" s="8"/>
    </row>
    <row r="52" spans="1:16" x14ac:dyDescent="0.25">
      <c r="A52" s="195" t="s">
        <v>164</v>
      </c>
      <c r="B52" s="195" t="s">
        <v>168</v>
      </c>
      <c r="C52" s="196" t="s">
        <v>431</v>
      </c>
      <c r="D52" s="187" t="s">
        <v>168</v>
      </c>
      <c r="E52" s="187" t="s">
        <v>578</v>
      </c>
      <c r="F52" s="187">
        <v>0</v>
      </c>
      <c r="G52" s="187">
        <v>1</v>
      </c>
      <c r="H52" s="187">
        <v>0.01</v>
      </c>
      <c r="I52" s="187" t="s">
        <v>37</v>
      </c>
      <c r="J52" s="110" t="str">
        <f>INDEX(Guidance!$U:$U,MATCH('Policy Characteristics'!C52,Guidance!$E:$E,0))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K52" s="8" t="s">
        <v>260</v>
      </c>
      <c r="L52" s="8" t="s">
        <v>261</v>
      </c>
      <c r="M52" s="8" t="s">
        <v>185</v>
      </c>
      <c r="N52" s="8" t="s">
        <v>1058</v>
      </c>
      <c r="O52" s="8"/>
      <c r="P52" s="8"/>
    </row>
    <row r="53" spans="1:16" x14ac:dyDescent="0.25">
      <c r="A53" s="195" t="s">
        <v>164</v>
      </c>
      <c r="B53" s="195" t="s">
        <v>167</v>
      </c>
      <c r="C53" s="196" t="s">
        <v>319</v>
      </c>
      <c r="D53" s="187" t="s">
        <v>167</v>
      </c>
      <c r="E53" s="187" t="s">
        <v>577</v>
      </c>
      <c r="F53" s="187">
        <v>0</v>
      </c>
      <c r="G53" s="187">
        <v>1</v>
      </c>
      <c r="H53" s="187">
        <v>0.01</v>
      </c>
      <c r="I53" s="187" t="s">
        <v>37</v>
      </c>
      <c r="J53" s="110" t="str">
        <f>INDEX(Guidance!$U:$U,MATCH('Policy Characteristics'!C53,Guidance!$E:$E,0))</f>
        <v>**Description:** This policy reduces greenhouse gas emissions from agriculture through livestock-related measures, such as manure management and feed supplements to prevent enteric methane formation. // **Guidance for setting values: **</v>
      </c>
      <c r="K53" s="8" t="s">
        <v>262</v>
      </c>
      <c r="L53" s="8" t="s">
        <v>263</v>
      </c>
      <c r="M53" s="8" t="s">
        <v>185</v>
      </c>
      <c r="N53" s="8"/>
      <c r="O53" s="8"/>
      <c r="P53" s="8"/>
    </row>
    <row r="54" spans="1:16" x14ac:dyDescent="0.25">
      <c r="A54" s="195" t="s">
        <v>164</v>
      </c>
      <c r="B54" s="195" t="s">
        <v>1059</v>
      </c>
      <c r="C54" s="196" t="s">
        <v>432</v>
      </c>
      <c r="D54" s="187" t="s">
        <v>1059</v>
      </c>
      <c r="E54" s="187" t="s">
        <v>576</v>
      </c>
      <c r="F54" s="187">
        <v>0</v>
      </c>
      <c r="G54" s="187">
        <v>1</v>
      </c>
      <c r="H54" s="187">
        <v>0.01</v>
      </c>
      <c r="I54" s="187" t="s">
        <v>37</v>
      </c>
      <c r="J54" s="110" t="str">
        <f>INDEX(Guidance!$U:$U,MATCH('Policy Characteristics'!C54,Guidance!$E:$E,0))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K54" s="8"/>
      <c r="L54" s="8"/>
      <c r="M54" s="8"/>
      <c r="N54" s="8"/>
      <c r="O54" s="8"/>
      <c r="P54" s="8"/>
    </row>
    <row r="55" spans="1:16" x14ac:dyDescent="0.25">
      <c r="A55" s="195" t="s">
        <v>164</v>
      </c>
      <c r="B55" s="195" t="s">
        <v>166</v>
      </c>
      <c r="C55" s="196" t="s">
        <v>320</v>
      </c>
      <c r="D55" s="187" t="s">
        <v>166</v>
      </c>
      <c r="E55" s="187" t="s">
        <v>575</v>
      </c>
      <c r="F55" s="187">
        <v>0</v>
      </c>
      <c r="G55" s="187">
        <v>1</v>
      </c>
      <c r="H55" s="187">
        <v>0.01</v>
      </c>
      <c r="I55" s="187" t="s">
        <v>37</v>
      </c>
      <c r="J55" s="110" t="str">
        <f>INDEX(Guidance!$U:$U,MATCH('Policy Characteristics'!C55,Guidance!$E:$E,0))</f>
        <v>**Description:** This policy reduces greenhouse gas emissions from agriculture through measures pertaining to rice cultivation, such as improved flooding practices that avoid anaerobic, methane-forming conditions. // **Guidance for setting values: **</v>
      </c>
      <c r="K55" s="8" t="s">
        <v>264</v>
      </c>
      <c r="L55" s="8" t="s">
        <v>265</v>
      </c>
      <c r="M55" s="8" t="s">
        <v>185</v>
      </c>
      <c r="N55" s="8"/>
      <c r="O55" s="8"/>
      <c r="P55" s="8"/>
    </row>
    <row r="56" spans="1:16" x14ac:dyDescent="0.25">
      <c r="A56" s="195" t="s">
        <v>400</v>
      </c>
      <c r="B56" s="195" t="s">
        <v>65</v>
      </c>
      <c r="C56" s="196" t="s">
        <v>321</v>
      </c>
      <c r="D56" s="187" t="s">
        <v>65</v>
      </c>
      <c r="E56" s="187" t="s">
        <v>574</v>
      </c>
      <c r="F56" s="187">
        <v>0</v>
      </c>
      <c r="G56" s="187">
        <v>1</v>
      </c>
      <c r="H56" s="187">
        <v>0.01</v>
      </c>
      <c r="I56" s="187" t="s">
        <v>66</v>
      </c>
      <c r="J56" s="110" t="str">
        <f>INDEX(Guidance!$U:$U,MATCH('Policy Characteristics'!C56,Guidance!$E:$E,0))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K56" s="8" t="s">
        <v>270</v>
      </c>
      <c r="L56" s="8" t="s">
        <v>271</v>
      </c>
      <c r="M56" s="8" t="s">
        <v>185</v>
      </c>
      <c r="N56" s="8"/>
      <c r="O56" s="8"/>
      <c r="P56" s="8"/>
    </row>
    <row r="57" spans="1:16" x14ac:dyDescent="0.25">
      <c r="A57" s="195" t="s">
        <v>400</v>
      </c>
      <c r="B57" s="195" t="s">
        <v>453</v>
      </c>
      <c r="C57" s="196" t="s">
        <v>455</v>
      </c>
      <c r="D57" s="187" t="s">
        <v>408</v>
      </c>
      <c r="E57" s="187" t="s">
        <v>573</v>
      </c>
      <c r="F57" s="187">
        <v>0</v>
      </c>
      <c r="G57" s="187">
        <v>1</v>
      </c>
      <c r="H57" s="187">
        <v>0.01</v>
      </c>
      <c r="I57" s="187" t="s">
        <v>33</v>
      </c>
      <c r="J57" s="110" t="str">
        <f>INDEX(Guidance!$U:$U,MATCH('Policy Characteristics'!C57,Guidance!$E:$E,0))</f>
        <v>**Description:** This policy causes a percentage of the district heat that would be generated by burning coal to instead be generated by burning natural gas. // **Guidance for setting values: **</v>
      </c>
      <c r="K57" s="8" t="s">
        <v>401</v>
      </c>
      <c r="L57" s="8" t="s">
        <v>247</v>
      </c>
      <c r="M57" s="8" t="s">
        <v>185</v>
      </c>
      <c r="N57" s="8"/>
      <c r="O57" s="8"/>
      <c r="P57" s="8"/>
    </row>
    <row r="58" spans="1:16" x14ac:dyDescent="0.25">
      <c r="A58" s="195" t="s">
        <v>9</v>
      </c>
      <c r="B58" s="195" t="s">
        <v>27</v>
      </c>
      <c r="C58" s="196" t="s">
        <v>64</v>
      </c>
      <c r="D58" s="187" t="s">
        <v>27</v>
      </c>
      <c r="E58" s="187" t="s">
        <v>572</v>
      </c>
      <c r="F58" s="187">
        <v>0</v>
      </c>
      <c r="G58" s="187">
        <v>1</v>
      </c>
      <c r="H58" s="187">
        <v>0.01</v>
      </c>
      <c r="I58" s="187" t="s">
        <v>37</v>
      </c>
      <c r="J58" s="110" t="str">
        <f>INDEX(Guidance!$U:$U,MATCH('Policy Characteristics'!C58,Guidance!$E:$E,0))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K58" s="8" t="s">
        <v>266</v>
      </c>
      <c r="L58" s="8" t="s">
        <v>267</v>
      </c>
      <c r="M58" s="8" t="s">
        <v>1151</v>
      </c>
      <c r="N58" s="8"/>
      <c r="O58" s="8"/>
      <c r="P58" s="8"/>
    </row>
    <row r="59" spans="1:16" x14ac:dyDescent="0.25">
      <c r="A59" s="195" t="s">
        <v>9</v>
      </c>
      <c r="B59" s="195" t="s">
        <v>1060</v>
      </c>
      <c r="C59" s="196" t="s">
        <v>25</v>
      </c>
      <c r="D59" s="187" t="s">
        <v>1060</v>
      </c>
      <c r="E59" s="187" t="s">
        <v>571</v>
      </c>
      <c r="F59" s="187">
        <v>0</v>
      </c>
      <c r="G59" s="187">
        <v>300</v>
      </c>
      <c r="H59" s="187">
        <v>5</v>
      </c>
      <c r="I59" s="187" t="s">
        <v>171</v>
      </c>
      <c r="J59" s="110" t="str">
        <f>INDEX(Guidance!$U:$U,MATCH('Policy Characteristics'!C59,Guidance!$E:$E,0))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K59" s="8" t="s">
        <v>268</v>
      </c>
      <c r="L59" s="8" t="s">
        <v>269</v>
      </c>
      <c r="M59" s="8" t="s">
        <v>1201</v>
      </c>
      <c r="N59" s="8" t="s">
        <v>426</v>
      </c>
      <c r="O59" s="8"/>
      <c r="P59" s="8"/>
    </row>
    <row r="60" spans="1:16" x14ac:dyDescent="0.25">
      <c r="A60" s="195" t="s">
        <v>9</v>
      </c>
      <c r="B60" s="195" t="s">
        <v>26</v>
      </c>
      <c r="C60" s="196" t="s">
        <v>172</v>
      </c>
      <c r="D60" s="187" t="s">
        <v>26</v>
      </c>
      <c r="E60" s="187" t="s">
        <v>570</v>
      </c>
      <c r="F60" s="187"/>
      <c r="G60" s="187"/>
      <c r="H60" s="187"/>
      <c r="I60" s="187"/>
      <c r="J60" s="194" t="str">
        <f>INDEX(Guidance!$U:$U,MATCH('Policy Characteristics'!C60,Guidance!$E:$E,0))</f>
        <v>**Description:**0**Guidance for setting values: **</v>
      </c>
      <c r="K60" s="8"/>
      <c r="L60" s="8"/>
      <c r="M60" s="8"/>
      <c r="N60" s="8"/>
      <c r="O60" s="8"/>
      <c r="P60" s="8"/>
    </row>
    <row r="61" spans="1:16" x14ac:dyDescent="0.25">
      <c r="A61" s="195" t="s">
        <v>9</v>
      </c>
      <c r="B61" s="195" t="s">
        <v>175</v>
      </c>
      <c r="C61" s="196" t="s">
        <v>174</v>
      </c>
      <c r="D61" s="187" t="s">
        <v>175</v>
      </c>
      <c r="E61" s="187" t="s">
        <v>569</v>
      </c>
      <c r="F61" s="187"/>
      <c r="G61" s="187"/>
      <c r="H61" s="187"/>
      <c r="I61" s="187"/>
      <c r="J61" s="194" t="str">
        <f>INDEX(Guidance!$U:$U,MATCH('Policy Characteristics'!C61,Guidance!$E:$E,0))</f>
        <v>**Description:**0</v>
      </c>
      <c r="K61" s="8"/>
      <c r="L61" s="8"/>
      <c r="M61" s="8"/>
      <c r="N61" s="8"/>
      <c r="O61" s="8"/>
      <c r="P61" s="8"/>
    </row>
    <row r="62" spans="1:16" x14ac:dyDescent="0.25">
      <c r="A62" s="195" t="s">
        <v>9</v>
      </c>
      <c r="B62" s="195" t="s">
        <v>24</v>
      </c>
      <c r="C62" s="196" t="s">
        <v>322</v>
      </c>
      <c r="D62" s="187" t="s">
        <v>24</v>
      </c>
      <c r="E62" s="187" t="s">
        <v>568</v>
      </c>
      <c r="F62" s="187">
        <v>0</v>
      </c>
      <c r="G62" s="187">
        <v>0.2</v>
      </c>
      <c r="H62" s="187">
        <v>5.0000000000000001E-3</v>
      </c>
      <c r="I62" s="187" t="s">
        <v>173</v>
      </c>
      <c r="J62" s="110" t="str">
        <f>INDEX(Guidance!$U:$U,MATCH('Policy Characteristics'!C62,Guidance!$E:$E,0))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K62" s="8" t="s">
        <v>274</v>
      </c>
      <c r="L62" s="8" t="s">
        <v>275</v>
      </c>
      <c r="M62" s="8" t="s">
        <v>1202</v>
      </c>
      <c r="N62" s="8"/>
      <c r="O62" s="8"/>
      <c r="P62" s="8"/>
    </row>
    <row r="63" spans="1:16" x14ac:dyDescent="0.25">
      <c r="A63" s="195" t="s">
        <v>28</v>
      </c>
      <c r="B63" s="195" t="s">
        <v>355</v>
      </c>
      <c r="C63" s="196" t="s">
        <v>323</v>
      </c>
      <c r="D63" s="187" t="s">
        <v>409</v>
      </c>
      <c r="E63" s="187" t="s">
        <v>567</v>
      </c>
      <c r="F63" s="187">
        <v>0</v>
      </c>
      <c r="G63" s="187">
        <v>0.1</v>
      </c>
      <c r="H63" s="187">
        <v>0.01</v>
      </c>
      <c r="I63" s="187" t="s">
        <v>35</v>
      </c>
      <c r="J63" s="110" t="str">
        <f>INDEX(Guidance!$U:$U,MATCH('Policy Characteristics'!C63,Guidance!$E:$E,0))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K63" s="8" t="s">
        <v>276</v>
      </c>
      <c r="L63" s="8" t="s">
        <v>277</v>
      </c>
      <c r="M63" s="8" t="s">
        <v>83</v>
      </c>
      <c r="N63" s="8"/>
      <c r="O63" s="8"/>
      <c r="P63" s="8"/>
    </row>
    <row r="64" spans="1:16" x14ac:dyDescent="0.25">
      <c r="A64" s="195" t="s">
        <v>28</v>
      </c>
      <c r="B64" s="195" t="s">
        <v>355</v>
      </c>
      <c r="C64" s="196" t="s">
        <v>324</v>
      </c>
      <c r="D64" s="187" t="s">
        <v>409</v>
      </c>
      <c r="E64" s="187" t="s">
        <v>566</v>
      </c>
      <c r="F64" s="187">
        <v>0</v>
      </c>
      <c r="G64" s="187">
        <v>0.1</v>
      </c>
      <c r="H64" s="187">
        <v>0.01</v>
      </c>
      <c r="I64" s="187" t="s">
        <v>35</v>
      </c>
      <c r="J64" s="110" t="str">
        <f>INDEX(Guidance!$U:$U,MATCH('Policy Characteristics'!C64,Guidance!$E:$E,0))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4" s="8" t="s">
        <v>276</v>
      </c>
      <c r="L64" s="8" t="s">
        <v>277</v>
      </c>
      <c r="M64" s="8" t="s">
        <v>83</v>
      </c>
      <c r="N64" s="8"/>
      <c r="O64" s="8"/>
      <c r="P64" s="8"/>
    </row>
    <row r="65" spans="1:16" x14ac:dyDescent="0.25">
      <c r="A65" s="195" t="s">
        <v>28</v>
      </c>
      <c r="B65" s="195" t="s">
        <v>355</v>
      </c>
      <c r="C65" s="196" t="s">
        <v>325</v>
      </c>
      <c r="D65" s="187" t="s">
        <v>409</v>
      </c>
      <c r="E65" s="187" t="s">
        <v>565</v>
      </c>
      <c r="F65" s="187">
        <v>0</v>
      </c>
      <c r="G65" s="187">
        <v>0.1</v>
      </c>
      <c r="H65" s="187">
        <v>0.01</v>
      </c>
      <c r="I65" s="187" t="s">
        <v>35</v>
      </c>
      <c r="J65" s="110" t="str">
        <f>INDEX(Guidance!$U:$U,MATCH('Policy Characteristics'!C65,Guidance!$E:$E,0))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5" s="8" t="s">
        <v>276</v>
      </c>
      <c r="L65" s="8" t="s">
        <v>277</v>
      </c>
      <c r="M65" s="8" t="s">
        <v>83</v>
      </c>
      <c r="N65" s="8"/>
      <c r="O65" s="8"/>
      <c r="P65" s="8"/>
    </row>
    <row r="66" spans="1:16" x14ac:dyDescent="0.25">
      <c r="A66" s="195" t="s">
        <v>28</v>
      </c>
      <c r="B66" s="195" t="s">
        <v>355</v>
      </c>
      <c r="C66" s="196" t="s">
        <v>326</v>
      </c>
      <c r="D66" s="187" t="s">
        <v>409</v>
      </c>
      <c r="E66" s="187" t="s">
        <v>564</v>
      </c>
      <c r="F66" s="187">
        <v>0</v>
      </c>
      <c r="G66" s="187">
        <v>0.1</v>
      </c>
      <c r="H66" s="187">
        <v>0.01</v>
      </c>
      <c r="I66" s="187" t="s">
        <v>35</v>
      </c>
      <c r="J66" s="110" t="str">
        <f>INDEX(Guidance!$U:$U,MATCH('Policy Characteristics'!C66,Guidance!$E:$E,0))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6" s="8" t="s">
        <v>276</v>
      </c>
      <c r="L66" s="8" t="s">
        <v>277</v>
      </c>
      <c r="M66" s="8" t="s">
        <v>83</v>
      </c>
      <c r="N66" s="8"/>
      <c r="O66" s="8"/>
      <c r="P66" s="8"/>
    </row>
    <row r="67" spans="1:16" x14ac:dyDescent="0.25">
      <c r="A67" s="195" t="s">
        <v>28</v>
      </c>
      <c r="B67" s="195" t="s">
        <v>355</v>
      </c>
      <c r="C67" s="196" t="s">
        <v>327</v>
      </c>
      <c r="D67" s="187" t="s">
        <v>409</v>
      </c>
      <c r="E67" s="187" t="s">
        <v>563</v>
      </c>
      <c r="F67" s="187">
        <v>0</v>
      </c>
      <c r="G67" s="187">
        <v>0.1</v>
      </c>
      <c r="H67" s="187">
        <v>0.01</v>
      </c>
      <c r="I67" s="187" t="s">
        <v>35</v>
      </c>
      <c r="J67" s="110" t="str">
        <f>INDEX(Guidance!$U:$U,MATCH('Policy Characteristics'!C67,Guidance!$E:$E,0))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7" s="8" t="s">
        <v>276</v>
      </c>
      <c r="L67" s="8" t="s">
        <v>277</v>
      </c>
      <c r="M67" s="8" t="s">
        <v>83</v>
      </c>
      <c r="N67" s="8"/>
      <c r="O67" s="8"/>
      <c r="P67" s="8"/>
    </row>
    <row r="68" spans="1:16" x14ac:dyDescent="0.25">
      <c r="A68" s="195" t="s">
        <v>28</v>
      </c>
      <c r="B68" s="195" t="s">
        <v>375</v>
      </c>
      <c r="C68" s="196" t="s">
        <v>328</v>
      </c>
      <c r="D68" s="187" t="s">
        <v>410</v>
      </c>
      <c r="E68" s="187" t="s">
        <v>562</v>
      </c>
      <c r="F68" s="187">
        <v>0</v>
      </c>
      <c r="G68" s="187">
        <v>0.4</v>
      </c>
      <c r="H68" s="187">
        <v>0.01</v>
      </c>
      <c r="I68" s="187" t="s">
        <v>36</v>
      </c>
      <c r="J68" s="110" t="str">
        <f>INDEX(Guidance!$U:$U,MATCH('Policy Characteristics'!C68,Guidance!$E:$E,0))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8" s="8" t="s">
        <v>276</v>
      </c>
      <c r="L68" s="8" t="s">
        <v>277</v>
      </c>
      <c r="M68" s="8" t="s">
        <v>83</v>
      </c>
      <c r="N68" s="8"/>
      <c r="O68" s="8"/>
      <c r="P68" s="8"/>
    </row>
    <row r="69" spans="1:16" x14ac:dyDescent="0.25">
      <c r="A69" s="195" t="s">
        <v>28</v>
      </c>
      <c r="B69" s="195" t="s">
        <v>375</v>
      </c>
      <c r="C69" s="196" t="s">
        <v>329</v>
      </c>
      <c r="D69" s="187" t="s">
        <v>410</v>
      </c>
      <c r="E69" s="187" t="s">
        <v>561</v>
      </c>
      <c r="F69" s="187">
        <v>0</v>
      </c>
      <c r="G69" s="187">
        <v>0.1</v>
      </c>
      <c r="H69" s="187">
        <v>0.01</v>
      </c>
      <c r="I69" s="187" t="s">
        <v>36</v>
      </c>
      <c r="J69" s="110" t="str">
        <f>INDEX(Guidance!$U:$U,MATCH('Policy Characteristics'!C69,Guidance!$E:$E,0))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69" s="8" t="s">
        <v>276</v>
      </c>
      <c r="L69" s="8" t="s">
        <v>277</v>
      </c>
      <c r="M69" s="8" t="s">
        <v>83</v>
      </c>
      <c r="N69" s="8"/>
      <c r="O69" s="8"/>
      <c r="P69" s="8"/>
    </row>
    <row r="70" spans="1:16" x14ac:dyDescent="0.25">
      <c r="A70" s="195" t="s">
        <v>28</v>
      </c>
      <c r="B70" s="195" t="s">
        <v>375</v>
      </c>
      <c r="C70" s="196" t="s">
        <v>330</v>
      </c>
      <c r="D70" s="187" t="s">
        <v>410</v>
      </c>
      <c r="E70" s="187" t="s">
        <v>560</v>
      </c>
      <c r="F70" s="187">
        <v>0</v>
      </c>
      <c r="G70" s="187">
        <v>0.1</v>
      </c>
      <c r="H70" s="187">
        <v>0.01</v>
      </c>
      <c r="I70" s="187" t="s">
        <v>36</v>
      </c>
      <c r="J70" s="110" t="str">
        <f>INDEX(Guidance!$U:$U,MATCH('Policy Characteristics'!C70,Guidance!$E:$E,0))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0" s="8" t="s">
        <v>276</v>
      </c>
      <c r="L70" s="8" t="s">
        <v>277</v>
      </c>
      <c r="M70" s="8" t="s">
        <v>83</v>
      </c>
      <c r="N70" s="8"/>
      <c r="O70" s="8"/>
      <c r="P70" s="8"/>
    </row>
    <row r="71" spans="1:16" x14ac:dyDescent="0.25">
      <c r="A71" s="195" t="s">
        <v>28</v>
      </c>
      <c r="B71" s="195" t="s">
        <v>375</v>
      </c>
      <c r="C71" s="196" t="s">
        <v>331</v>
      </c>
      <c r="D71" s="187" t="s">
        <v>410</v>
      </c>
      <c r="E71" s="187" t="s">
        <v>559</v>
      </c>
      <c r="F71" s="187">
        <v>0</v>
      </c>
      <c r="G71" s="187">
        <v>0.1</v>
      </c>
      <c r="H71" s="187">
        <v>0.01</v>
      </c>
      <c r="I71" s="187" t="s">
        <v>36</v>
      </c>
      <c r="J71" s="110" t="str">
        <f>INDEX(Guidance!$U:$U,MATCH('Policy Characteristics'!C71,Guidance!$E:$E,0))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1" s="8" t="s">
        <v>276</v>
      </c>
      <c r="L71" s="8" t="s">
        <v>277</v>
      </c>
      <c r="M71" s="8" t="s">
        <v>83</v>
      </c>
      <c r="N71" s="8"/>
      <c r="O71" s="8"/>
      <c r="P71" s="8"/>
    </row>
    <row r="72" spans="1:16" x14ac:dyDescent="0.25">
      <c r="A72" s="195" t="s">
        <v>28</v>
      </c>
      <c r="B72" s="195" t="s">
        <v>375</v>
      </c>
      <c r="C72" s="196" t="s">
        <v>332</v>
      </c>
      <c r="D72" s="187" t="s">
        <v>410</v>
      </c>
      <c r="E72" s="187" t="s">
        <v>558</v>
      </c>
      <c r="F72" s="187">
        <v>0</v>
      </c>
      <c r="G72" s="187">
        <v>0.1</v>
      </c>
      <c r="H72" s="187">
        <v>0.01</v>
      </c>
      <c r="I72" s="187" t="s">
        <v>36</v>
      </c>
      <c r="J72" s="110" t="str">
        <f>INDEX(Guidance!$U:$U,MATCH('Policy Characteristics'!C72,Guidance!$E:$E,0))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K72" s="8" t="s">
        <v>276</v>
      </c>
      <c r="L72" s="8" t="s">
        <v>277</v>
      </c>
      <c r="M72" s="8" t="s">
        <v>83</v>
      </c>
      <c r="N72" s="8"/>
      <c r="O72" s="8"/>
      <c r="P72" s="8"/>
    </row>
    <row r="73" spans="1:16" x14ac:dyDescent="0.25">
      <c r="J73" s="110"/>
    </row>
    <row r="74" spans="1:16" x14ac:dyDescent="0.25">
      <c r="J74" s="110"/>
    </row>
    <row r="75" spans="1:16" x14ac:dyDescent="0.25">
      <c r="J75" s="110"/>
    </row>
    <row r="76" spans="1:16" x14ac:dyDescent="0.25">
      <c r="J76" s="110"/>
    </row>
    <row r="77" spans="1:16" x14ac:dyDescent="0.25">
      <c r="J77" s="110"/>
    </row>
    <row r="78" spans="1:16" x14ac:dyDescent="0.25">
      <c r="J78" s="110"/>
    </row>
    <row r="79" spans="1:16" x14ac:dyDescent="0.25">
      <c r="J79" s="110"/>
    </row>
    <row r="80" spans="1:16" x14ac:dyDescent="0.25">
      <c r="J80" s="110"/>
    </row>
    <row r="81" spans="10:10" x14ac:dyDescent="0.25">
      <c r="J81" s="110"/>
    </row>
    <row r="82" spans="10:10" x14ac:dyDescent="0.25">
      <c r="J82" s="110"/>
    </row>
    <row r="83" spans="10:10" x14ac:dyDescent="0.25">
      <c r="J83" s="110"/>
    </row>
    <row r="84" spans="10:10" x14ac:dyDescent="0.25">
      <c r="J84" s="110"/>
    </row>
    <row r="85" spans="10:10" x14ac:dyDescent="0.25">
      <c r="J85" s="110"/>
    </row>
    <row r="86" spans="10:10" x14ac:dyDescent="0.25">
      <c r="J86" s="110"/>
    </row>
    <row r="87" spans="10:10" x14ac:dyDescent="0.25">
      <c r="J87" s="110"/>
    </row>
    <row r="88" spans="10:10" x14ac:dyDescent="0.25">
      <c r="J88" s="110"/>
    </row>
    <row r="89" spans="10:10" x14ac:dyDescent="0.25">
      <c r="J89" s="110"/>
    </row>
    <row r="90" spans="10:10" x14ac:dyDescent="0.25">
      <c r="J90" s="110"/>
    </row>
    <row r="91" spans="10:10" x14ac:dyDescent="0.25">
      <c r="J91" s="110"/>
    </row>
    <row r="92" spans="10:10" x14ac:dyDescent="0.25">
      <c r="J92" s="110"/>
    </row>
    <row r="93" spans="10:10" x14ac:dyDescent="0.25">
      <c r="J93" s="110"/>
    </row>
    <row r="94" spans="10:10" x14ac:dyDescent="0.25">
      <c r="J94" s="110"/>
    </row>
    <row r="95" spans="10:10" x14ac:dyDescent="0.25">
      <c r="J95" s="110"/>
    </row>
    <row r="96" spans="10:10" x14ac:dyDescent="0.25">
      <c r="J96" s="110"/>
    </row>
  </sheetData>
  <conditionalFormatting sqref="C4:C72">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33"/>
  <sheetViews>
    <sheetView topLeftCell="N1" workbookViewId="0">
      <selection activeCell="P8" sqref="P8"/>
    </sheetView>
    <sheetView tabSelected="1" workbookViewId="1">
      <selection activeCell="A2" sqref="A2"/>
    </sheetView>
  </sheetViews>
  <sheetFormatPr defaultColWidth="9.140625" defaultRowHeight="15" x14ac:dyDescent="0.25"/>
  <cols>
    <col min="1" max="1" width="18" style="6" customWidth="1"/>
    <col min="2" max="2" width="28.42578125" style="211" customWidth="1"/>
    <col min="3" max="3" width="28.42578125" style="93" customWidth="1"/>
    <col min="4" max="4" width="10.7109375" style="6" customWidth="1"/>
    <col min="5" max="5" width="8.28515625" style="6" customWidth="1"/>
    <col min="6" max="6" width="8.140625" style="6" customWidth="1"/>
    <col min="7" max="7" width="9.5703125" style="6" customWidth="1"/>
    <col min="8" max="8" width="19.42578125" style="105" customWidth="1"/>
    <col min="9" max="9" width="21.28515625" style="211" customWidth="1"/>
    <col min="10" max="10" width="21.28515625" style="105" customWidth="1"/>
    <col min="11" max="11" width="16.85546875" style="6" customWidth="1"/>
    <col min="12" max="12" width="19" style="6" customWidth="1"/>
    <col min="13" max="14" width="19.140625" style="93" customWidth="1"/>
    <col min="15" max="15" width="28.42578125" style="6" customWidth="1"/>
    <col min="16" max="16" width="117.28515625" style="6" customWidth="1"/>
    <col min="17" max="17" width="52.42578125" style="6" customWidth="1"/>
    <col min="18" max="18" width="43.42578125" style="71" customWidth="1"/>
    <col min="19" max="19" width="47.85546875" style="106" customWidth="1"/>
    <col min="20" max="20" width="37.28515625" style="107" customWidth="1"/>
    <col min="21" max="16384" width="9.140625" style="6"/>
  </cols>
  <sheetData>
    <row r="1" spans="1:21" s="23" customFormat="1" x14ac:dyDescent="0.25">
      <c r="A1" s="197" t="s">
        <v>3</v>
      </c>
      <c r="B1" s="203" t="s">
        <v>0</v>
      </c>
      <c r="C1" s="198" t="s">
        <v>1</v>
      </c>
      <c r="D1" s="198" t="s">
        <v>41</v>
      </c>
      <c r="E1" s="198" t="s">
        <v>42</v>
      </c>
      <c r="F1" s="198" t="s">
        <v>92</v>
      </c>
      <c r="G1" s="198" t="s">
        <v>93</v>
      </c>
      <c r="H1" s="199" t="s">
        <v>464</v>
      </c>
      <c r="I1" s="212" t="s">
        <v>77</v>
      </c>
      <c r="J1" s="200" t="s">
        <v>402</v>
      </c>
      <c r="K1" s="197" t="s">
        <v>557</v>
      </c>
      <c r="L1" s="197" t="s">
        <v>78</v>
      </c>
      <c r="M1" s="197" t="s">
        <v>79</v>
      </c>
      <c r="N1" s="197" t="s">
        <v>91</v>
      </c>
      <c r="O1" s="197" t="s">
        <v>30</v>
      </c>
      <c r="P1" s="201" t="s">
        <v>2</v>
      </c>
      <c r="Q1" s="197" t="s">
        <v>444</v>
      </c>
      <c r="R1" s="197" t="s">
        <v>204</v>
      </c>
      <c r="S1" s="202" t="s">
        <v>177</v>
      </c>
      <c r="T1" s="197" t="s">
        <v>178</v>
      </c>
      <c r="U1" s="44"/>
    </row>
    <row r="2" spans="1:21" s="71" customFormat="1" x14ac:dyDescent="0.25">
      <c r="A2" s="71" t="str">
        <f>INDEX('Policy Characteristics'!A:A,MATCH(PolicyLevers!$C2,'Standard Descriptions'!$C:$C,0))</f>
        <v>Transportation</v>
      </c>
      <c r="B2" s="204" t="str">
        <f>INDEX('Policy Characteristics'!B:B,MATCH(PolicyLevers!$C2,'Standard Descriptions'!$C:$C,0))</f>
        <v>Conventional Pollutant Standards</v>
      </c>
      <c r="C2" s="71" t="s">
        <v>1086</v>
      </c>
      <c r="D2" s="71" t="s">
        <v>43</v>
      </c>
      <c r="F2" s="71" t="s">
        <v>43</v>
      </c>
      <c r="H2" s="59">
        <v>207</v>
      </c>
      <c r="I2" s="208" t="s">
        <v>49</v>
      </c>
      <c r="J2" s="71" t="str">
        <f>INDEX('Policy Characteristics'!D:D,MATCH(PolicyLevers!$C2,'Policy Characteristics'!$C:$C,0))</f>
        <v>Conventional Pollutant Standard</v>
      </c>
      <c r="K2" s="71" t="str">
        <f>INDEX('Policy Characteristics'!E:E,MATCH(PolicyLevers!$C2,'Policy Characteristics'!$C:$C,0))</f>
        <v>trans reduce regulated pollutants</v>
      </c>
      <c r="L2" s="71">
        <f>INDEX('Policy Characteristics'!F:F,MATCH(PolicyLevers!$C2,'Policy Characteristics'!$C:$C,0))</f>
        <v>0</v>
      </c>
      <c r="M2" s="71">
        <f>INDEX('Policy Characteristics'!G:G,MATCH(PolicyLevers!$C2,'Policy Characteristics'!$C:$C,0))</f>
        <v>1</v>
      </c>
      <c r="N2" s="71">
        <f>INDEX('Policy Characteristics'!H:H,MATCH(PolicyLevers!$C2,'Policy Characteristics'!$C:$C,0))</f>
        <v>0.02</v>
      </c>
      <c r="O2" s="71" t="str">
        <f>INDEX('Policy Characteristics'!I:I,MATCH(PolicyLevers!$C2,'Policy Characteristics'!$C:$C,0))</f>
        <v>% reduction in emissions</v>
      </c>
      <c r="P2" s="71" t="str">
        <f>INDEX('Policy Characteristics'!J:J,MATCH(PolicyLevers!$C2,'Policy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2" s="73" t="s">
        <v>1090</v>
      </c>
      <c r="R2" s="74" t="s">
        <v>1091</v>
      </c>
    </row>
    <row r="3" spans="1:21" s="71" customFormat="1" x14ac:dyDescent="0.25">
      <c r="A3" s="75" t="str">
        <f>INDEX('Policy Characteristics'!A:A,MATCH(PolicyLevers!$C3,'Standard Descriptions'!$C:$C,0))</f>
        <v>Transportation</v>
      </c>
      <c r="B3" s="205" t="str">
        <f>INDEX('Policy Characteristics'!B:B,MATCH(PolicyLevers!$C3,'Standard Descriptions'!$C:$C,0))</f>
        <v>Conventional Pollutant Standards</v>
      </c>
      <c r="C3" s="75" t="str">
        <f t="shared" ref="B3:C7" si="0">C$2</f>
        <v>Percentage Reduction of Separately Regulated Pollutants</v>
      </c>
      <c r="D3" s="76" t="s">
        <v>44</v>
      </c>
      <c r="F3" s="76" t="s">
        <v>44</v>
      </c>
      <c r="H3" s="59">
        <v>208</v>
      </c>
      <c r="I3" s="208" t="s">
        <v>49</v>
      </c>
      <c r="J3" s="75" t="str">
        <f>INDEX('Policy Characteristics'!D:D,MATCH(PolicyLevers!$C3,'Policy Characteristics'!$C:$C,0))</f>
        <v>Conventional Pollutant Standard</v>
      </c>
      <c r="K3" s="75" t="str">
        <f>INDEX('Policy Characteristics'!E:E,MATCH(PolicyLevers!$C3,'Policy Characteristics'!$C:$C,0))</f>
        <v>trans reduce regulated pollutants</v>
      </c>
      <c r="L3" s="75">
        <f>INDEX('Policy Characteristics'!F:F,MATCH(PolicyLevers!$C3,'Policy Characteristics'!$C:$C,0))</f>
        <v>0</v>
      </c>
      <c r="M3" s="75">
        <f>INDEX('Policy Characteristics'!G:G,MATCH(PolicyLevers!$C3,'Policy Characteristics'!$C:$C,0))</f>
        <v>1</v>
      </c>
      <c r="N3" s="75">
        <f>INDEX('Policy Characteristics'!H:H,MATCH(PolicyLevers!$C3,'Policy Characteristics'!$C:$C,0))</f>
        <v>0.02</v>
      </c>
      <c r="O3" s="75" t="str">
        <f>INDEX('Policy Characteristics'!I:I,MATCH(PolicyLevers!$C3,'Policy Characteristics'!$C:$C,0))</f>
        <v>% reduction in emissions</v>
      </c>
      <c r="P3" s="75" t="str">
        <f>INDEX('Policy Characteristics'!J:J,MATCH(PolicyLevers!$C3,'Policy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3" s="75" t="str">
        <f t="shared" ref="J3:R7" si="1">Q$2</f>
        <v>transportation-sector-main.html#conv-pol-stds</v>
      </c>
      <c r="R3" s="77" t="str">
        <f t="shared" si="1"/>
        <v>conventional-pollutant-standards.html</v>
      </c>
    </row>
    <row r="4" spans="1:21" s="71" customFormat="1" x14ac:dyDescent="0.25">
      <c r="A4" s="75" t="str">
        <f>INDEX('Policy Characteristics'!A:A,MATCH(PolicyLevers!$C4,'Standard Descriptions'!$C:$C,0))</f>
        <v>Transportation</v>
      </c>
      <c r="B4" s="205" t="str">
        <f>INDEX('Policy Characteristics'!B:B,MATCH(PolicyLevers!$C4,'Standard Descriptions'!$C:$C,0))</f>
        <v>Conventional Pollutant Standards</v>
      </c>
      <c r="C4" s="75" t="str">
        <f t="shared" si="0"/>
        <v>Percentage Reduction of Separately Regulated Pollutants</v>
      </c>
      <c r="D4" s="71" t="s">
        <v>45</v>
      </c>
      <c r="F4" s="71" t="s">
        <v>45</v>
      </c>
      <c r="H4" s="59">
        <v>209</v>
      </c>
      <c r="I4" s="208" t="s">
        <v>49</v>
      </c>
      <c r="J4" s="75" t="str">
        <f>INDEX('Policy Characteristics'!D:D,MATCH(PolicyLevers!$C4,'Policy Characteristics'!$C:$C,0))</f>
        <v>Conventional Pollutant Standard</v>
      </c>
      <c r="K4" s="75" t="str">
        <f>INDEX('Policy Characteristics'!E:E,MATCH(PolicyLevers!$C4,'Policy Characteristics'!$C:$C,0))</f>
        <v>trans reduce regulated pollutants</v>
      </c>
      <c r="L4" s="75">
        <f>INDEX('Policy Characteristics'!F:F,MATCH(PolicyLevers!$C4,'Policy Characteristics'!$C:$C,0))</f>
        <v>0</v>
      </c>
      <c r="M4" s="75">
        <f>INDEX('Policy Characteristics'!G:G,MATCH(PolicyLevers!$C4,'Policy Characteristics'!$C:$C,0))</f>
        <v>1</v>
      </c>
      <c r="N4" s="75">
        <f>INDEX('Policy Characteristics'!H:H,MATCH(PolicyLevers!$C4,'Policy Characteristics'!$C:$C,0))</f>
        <v>0.02</v>
      </c>
      <c r="O4" s="75" t="str">
        <f>INDEX('Policy Characteristics'!I:I,MATCH(PolicyLevers!$C4,'Policy Characteristics'!$C:$C,0))</f>
        <v>% reduction in emissions</v>
      </c>
      <c r="P4" s="75" t="str">
        <f>INDEX('Policy Characteristics'!J:J,MATCH(PolicyLevers!$C4,'Policy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4" s="75" t="str">
        <f t="shared" si="1"/>
        <v>transportation-sector-main.html#conv-pol-stds</v>
      </c>
      <c r="R4" s="77" t="str">
        <f t="shared" si="1"/>
        <v>conventional-pollutant-standards.html</v>
      </c>
    </row>
    <row r="5" spans="1:21" s="71" customFormat="1" x14ac:dyDescent="0.25">
      <c r="A5" s="75" t="str">
        <f>INDEX('Policy Characteristics'!A:A,MATCH(PolicyLevers!$C5,'Standard Descriptions'!$C:$C,0))</f>
        <v>Transportation</v>
      </c>
      <c r="B5" s="205" t="str">
        <f>INDEX('Policy Characteristics'!B:B,MATCH(PolicyLevers!$C5,'Standard Descriptions'!$C:$C,0))</f>
        <v>Conventional Pollutant Standards</v>
      </c>
      <c r="C5" s="75" t="str">
        <f t="shared" si="0"/>
        <v>Percentage Reduction of Separately Regulated Pollutants</v>
      </c>
      <c r="D5" s="71" t="s">
        <v>46</v>
      </c>
      <c r="F5" s="71" t="s">
        <v>46</v>
      </c>
      <c r="H5" s="59">
        <v>210</v>
      </c>
      <c r="I5" s="208" t="s">
        <v>49</v>
      </c>
      <c r="J5" s="75" t="str">
        <f>INDEX('Policy Characteristics'!D:D,MATCH(PolicyLevers!$C5,'Policy Characteristics'!$C:$C,0))</f>
        <v>Conventional Pollutant Standard</v>
      </c>
      <c r="K5" s="75" t="str">
        <f>INDEX('Policy Characteristics'!E:E,MATCH(PolicyLevers!$C5,'Policy Characteristics'!$C:$C,0))</f>
        <v>trans reduce regulated pollutants</v>
      </c>
      <c r="L5" s="75">
        <f>INDEX('Policy Characteristics'!F:F,MATCH(PolicyLevers!$C5,'Policy Characteristics'!$C:$C,0))</f>
        <v>0</v>
      </c>
      <c r="M5" s="75">
        <f>INDEX('Policy Characteristics'!G:G,MATCH(PolicyLevers!$C5,'Policy Characteristics'!$C:$C,0))</f>
        <v>1</v>
      </c>
      <c r="N5" s="75">
        <f>INDEX('Policy Characteristics'!H:H,MATCH(PolicyLevers!$C5,'Policy Characteristics'!$C:$C,0))</f>
        <v>0.02</v>
      </c>
      <c r="O5" s="75" t="str">
        <f>INDEX('Policy Characteristics'!I:I,MATCH(PolicyLevers!$C5,'Policy Characteristics'!$C:$C,0))</f>
        <v>% reduction in emissions</v>
      </c>
      <c r="P5" s="75" t="str">
        <f>INDEX('Policy Characteristics'!J:J,MATCH(PolicyLevers!$C5,'Policy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5" s="75" t="str">
        <f t="shared" si="1"/>
        <v>transportation-sector-main.html#conv-pol-stds</v>
      </c>
      <c r="R5" s="77" t="str">
        <f t="shared" si="1"/>
        <v>conventional-pollutant-standards.html</v>
      </c>
    </row>
    <row r="6" spans="1:21" s="71" customFormat="1" x14ac:dyDescent="0.25">
      <c r="A6" s="75" t="str">
        <f>INDEX('Policy Characteristics'!A:A,MATCH(PolicyLevers!$C6,'Standard Descriptions'!$C:$C,0))</f>
        <v>Transportation</v>
      </c>
      <c r="B6" s="205" t="str">
        <f>INDEX('Policy Characteristics'!B:B,MATCH(PolicyLevers!$C6,'Standard Descriptions'!$C:$C,0))</f>
        <v>Conventional Pollutant Standards</v>
      </c>
      <c r="C6" s="75" t="str">
        <f t="shared" si="0"/>
        <v>Percentage Reduction of Separately Regulated Pollutants</v>
      </c>
      <c r="D6" s="71" t="s">
        <v>47</v>
      </c>
      <c r="F6" s="71" t="s">
        <v>47</v>
      </c>
      <c r="H6" s="59">
        <v>211</v>
      </c>
      <c r="I6" s="208" t="s">
        <v>49</v>
      </c>
      <c r="J6" s="75" t="str">
        <f>INDEX('Policy Characteristics'!D:D,MATCH(PolicyLevers!$C6,'Policy Characteristics'!$C:$C,0))</f>
        <v>Conventional Pollutant Standard</v>
      </c>
      <c r="K6" s="75" t="str">
        <f>INDEX('Policy Characteristics'!E:E,MATCH(PolicyLevers!$C6,'Policy Characteristics'!$C:$C,0))</f>
        <v>trans reduce regulated pollutants</v>
      </c>
      <c r="L6" s="75">
        <f>INDEX('Policy Characteristics'!F:F,MATCH(PolicyLevers!$C6,'Policy Characteristics'!$C:$C,0))</f>
        <v>0</v>
      </c>
      <c r="M6" s="75">
        <f>INDEX('Policy Characteristics'!G:G,MATCH(PolicyLevers!$C6,'Policy Characteristics'!$C:$C,0))</f>
        <v>1</v>
      </c>
      <c r="N6" s="75">
        <f>INDEX('Policy Characteristics'!H:H,MATCH(PolicyLevers!$C6,'Policy Characteristics'!$C:$C,0))</f>
        <v>0.02</v>
      </c>
      <c r="O6" s="75" t="str">
        <f>INDEX('Policy Characteristics'!I:I,MATCH(PolicyLevers!$C6,'Policy Characteristics'!$C:$C,0))</f>
        <v>% reduction in emissions</v>
      </c>
      <c r="P6" s="75" t="str">
        <f>INDEX('Policy Characteristics'!J:J,MATCH(PolicyLevers!$C6,'Policy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6" s="75" t="str">
        <f t="shared" si="1"/>
        <v>transportation-sector-main.html#conv-pol-stds</v>
      </c>
      <c r="R6" s="77" t="str">
        <f t="shared" si="1"/>
        <v>conventional-pollutant-standards.html</v>
      </c>
    </row>
    <row r="7" spans="1:21" s="71" customFormat="1" x14ac:dyDescent="0.25">
      <c r="A7" s="75" t="str">
        <f>INDEX('Policy Characteristics'!A:A,MATCH(PolicyLevers!$C7,'Standard Descriptions'!$C:$C,0))</f>
        <v>Transportation</v>
      </c>
      <c r="B7" s="205" t="str">
        <f>INDEX('Policy Characteristics'!B:B,MATCH(PolicyLevers!$C7,'Standard Descriptions'!$C:$C,0))</f>
        <v>Conventional Pollutant Standards</v>
      </c>
      <c r="C7" s="75" t="str">
        <f t="shared" si="0"/>
        <v>Percentage Reduction of Separately Regulated Pollutants</v>
      </c>
      <c r="D7" s="71" t="s">
        <v>126</v>
      </c>
      <c r="F7" s="71" t="s">
        <v>126</v>
      </c>
      <c r="H7" s="59">
        <v>212</v>
      </c>
      <c r="I7" s="208" t="s">
        <v>49</v>
      </c>
      <c r="J7" s="75" t="str">
        <f>INDEX('Policy Characteristics'!D:D,MATCH(PolicyLevers!$C7,'Policy Characteristics'!$C:$C,0))</f>
        <v>Conventional Pollutant Standard</v>
      </c>
      <c r="K7" s="75" t="str">
        <f>INDEX('Policy Characteristics'!E:E,MATCH(PolicyLevers!$C7,'Policy Characteristics'!$C:$C,0))</f>
        <v>trans reduce regulated pollutants</v>
      </c>
      <c r="L7" s="75">
        <f>INDEX('Policy Characteristics'!F:F,MATCH(PolicyLevers!$C7,'Policy Characteristics'!$C:$C,0))</f>
        <v>0</v>
      </c>
      <c r="M7" s="75">
        <f>INDEX('Policy Characteristics'!G:G,MATCH(PolicyLevers!$C7,'Policy Characteristics'!$C:$C,0))</f>
        <v>1</v>
      </c>
      <c r="N7" s="75">
        <f>INDEX('Policy Characteristics'!H:H,MATCH(PolicyLevers!$C7,'Policy Characteristics'!$C:$C,0))</f>
        <v>0.02</v>
      </c>
      <c r="O7" s="75" t="str">
        <f>INDEX('Policy Characteristics'!I:I,MATCH(PolicyLevers!$C7,'Policy Characteristics'!$C:$C,0))</f>
        <v>% reduction in emissions</v>
      </c>
      <c r="P7" s="75" t="str">
        <f>INDEX('Policy Characteristics'!J:J,MATCH(PolicyLevers!$C7,'Policy Characteristics'!$C:$C,0))</f>
        <v>**Description:** This policy represents strengthening the standards for regulated pollutants other than greenhouse gases (such as NOx or particulate matter). Conventional pollutants' most important, harmful impacts are on human health rather than on climate change. // **Guidance for setting values: **//**LDVs: ** In the United States, since 1997, the 24-hour national ambient air quality standard (NAAQS) for PM2.5, the most harmful type of particulate for human health, declined from 65 µg/m^3 to 35 µg/m^3, a reduction of 46%.//**HDVs: ** In the United States, since 1997, the 24-hour national ambient air quality standard (NAAQS) for PM2.5, the most harmful type of particulate for human health, declined from 65 µg/m^3 to 35 µg/m^3, a reduction of 46%.//**aircraft: ** In the United States, since 1997, the 24-hour national ambient air quality standard (NAAQS) for PM2.5, the most harmful type of particulate for human health, declined from 65 µg/m^3 to 35 µg/m^3, a reduction of 46%.//**rail: ** In the United States, since 1997, the 24-hour national ambient air quality standard (NAAQS) for PM2.5, the most harmful type of particulate for human health, declined from 65 µg/m^3 to 35 µg/m^3, a reduction of 46%.//**ships: ** In the United States, since 1997, the 24-hour national ambient air quality standard (NAAQS) for PM2.5, the most harmful type of particulate for human health, declined from 65 µg/m^3 to 35 µg/m^3, a reduction of 46%.//**motorbikes: ** In the United States, since 1997, the 24-hour national ambient air quality standard (NAAQS) for PM2.5, the most harmful type of particulate for human health, declined from 65 µg/m^3 to 35 µg/m^3, a reduction of 46%.</v>
      </c>
      <c r="Q7" s="75" t="str">
        <f t="shared" si="1"/>
        <v>transportation-sector-main.html#conv-pol-stds</v>
      </c>
      <c r="R7" s="77" t="str">
        <f t="shared" si="1"/>
        <v>conventional-pollutant-standards.html</v>
      </c>
    </row>
    <row r="8" spans="1:21" s="71" customFormat="1" x14ac:dyDescent="0.25">
      <c r="A8" s="78" t="str">
        <f>INDEX('Policy Characteristics'!A:A,MATCH(PolicyLevers!$C8,'Standard Descriptions'!$C:$C,0))</f>
        <v>Transportation</v>
      </c>
      <c r="B8" s="206" t="str">
        <f>INDEX('Policy Characteristics'!B:B,MATCH(PolicyLevers!$C8,'Standard Descriptions'!$C:$C,0))</f>
        <v>Electric Vehicle Perks</v>
      </c>
      <c r="C8" s="78" t="s">
        <v>474</v>
      </c>
      <c r="D8" s="72"/>
      <c r="E8" s="72"/>
      <c r="F8" s="72"/>
      <c r="G8" s="72"/>
      <c r="H8" s="79">
        <v>185</v>
      </c>
      <c r="I8" s="206" t="s">
        <v>50</v>
      </c>
      <c r="J8" s="76" t="str">
        <f>INDEX('Policy Characteristics'!D:D,MATCH(PolicyLevers!$C8,'Policy Characteristics'!$C:$C,0))</f>
        <v>EV Perks</v>
      </c>
      <c r="K8" s="76" t="str">
        <f>INDEX('Policy Characteristics'!E:E,MATCH(PolicyLevers!$C8,'Policy Characteristics'!$C:$C,0))</f>
        <v>trans EV perks</v>
      </c>
      <c r="L8" s="76">
        <f>INDEX('Policy Characteristics'!F:F,MATCH(PolicyLevers!$C8,'Policy Characteristics'!$C:$C,0))</f>
        <v>0</v>
      </c>
      <c r="M8" s="76">
        <f>INDEX('Policy Characteristics'!G:G,MATCH(PolicyLevers!$C8,'Policy Characteristics'!$C:$C,0))</f>
        <v>1</v>
      </c>
      <c r="N8" s="76">
        <f>INDEX('Policy Characteristics'!H:H,MATCH(PolicyLevers!$C8,'Policy Characteristics'!$C:$C,0))</f>
        <v>1</v>
      </c>
      <c r="O8" s="76" t="str">
        <f>INDEX('Policy Characteristics'!I:I,MATCH(PolicyLevers!$C8,'Policy Characteristics'!$C:$C,0))</f>
        <v>on/off</v>
      </c>
      <c r="P8" s="76" t="str">
        <f>INDEX('Policy Characteristics'!J:J,MATCH(PolicyLevers!$C8,'Policy Characteristics'!$C:$C,0))</f>
        <v>**Description:** This policy represents a variety of non-monetary benefits that government may provide to users of battery electric vehicles. Examples include access to high-occupancy vehicle (HOV) lanes even when driven by a single person, access to parking spaces reserved for electric vehicles, building out a more extensive network of charging stations, requiring developers of projects that include off-street parking to provide charging stations, etc. //</v>
      </c>
      <c r="Q8" s="73" t="s">
        <v>476</v>
      </c>
      <c r="R8" s="81" t="s">
        <v>477</v>
      </c>
      <c r="S8" s="73"/>
      <c r="T8" s="78"/>
    </row>
    <row r="9" spans="1:21" s="71" customFormat="1" x14ac:dyDescent="0.25">
      <c r="A9" s="78" t="str">
        <f>INDEX('Policy Characteristics'!A:A,MATCH(PolicyLevers!$C9,'Standard Descriptions'!$C:$C,0))</f>
        <v>Transportation</v>
      </c>
      <c r="B9" s="206" t="str">
        <f>INDEX('Policy Characteristics'!B:B,MATCH(PolicyLevers!$C9,'Standard Descriptions'!$C:$C,0))</f>
        <v>Electric Vehicle Sales Mandate</v>
      </c>
      <c r="C9" s="78" t="s">
        <v>479</v>
      </c>
      <c r="D9" s="72" t="s">
        <v>51</v>
      </c>
      <c r="E9" s="72" t="s">
        <v>43</v>
      </c>
      <c r="F9" s="72" t="s">
        <v>94</v>
      </c>
      <c r="G9" s="72" t="s">
        <v>43</v>
      </c>
      <c r="H9" s="79">
        <v>186</v>
      </c>
      <c r="I9" s="208" t="s">
        <v>49</v>
      </c>
      <c r="J9" s="76" t="str">
        <f>INDEX('Policy Characteristics'!D:D,MATCH(PolicyLevers!$C9,'Policy Characteristics'!$C:$C,0))</f>
        <v>EV Sales Mandate</v>
      </c>
      <c r="K9" s="76" t="str">
        <f>INDEX('Policy Characteristics'!E:E,MATCH(PolicyLevers!$C9,'Policy Characteristics'!$C:$C,0))</f>
        <v>trans EV minimum</v>
      </c>
      <c r="L9" s="76">
        <f>INDEX('Policy Characteristics'!F:F,MATCH(PolicyLevers!$C9,'Policy Characteristics'!$C:$C,0))</f>
        <v>0</v>
      </c>
      <c r="M9" s="76">
        <f>INDEX('Policy Characteristics'!G:G,MATCH(PolicyLevers!$C9,'Policy Characteristics'!$C:$C,0))</f>
        <v>1</v>
      </c>
      <c r="N9" s="76">
        <f>INDEX('Policy Characteristics'!H:H,MATCH(PolicyLevers!$C9,'Policy Characteristics'!$C:$C,0))</f>
        <v>0.02</v>
      </c>
      <c r="O9" s="76" t="str">
        <f>INDEX('Policy Characteristics'!I:I,MATCH(PolicyLevers!$C9,'Policy Characteristics'!$C:$C,0))</f>
        <v>% of new vehicles sold</v>
      </c>
      <c r="P9" s="76" t="str">
        <f>INDEX('Policy Characteristics'!J:J,MATCH(PolicyLevers!$C9,'Policy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9" s="73" t="s">
        <v>482</v>
      </c>
      <c r="R9" s="81" t="s">
        <v>483</v>
      </c>
      <c r="S9" s="82" t="s">
        <v>1082</v>
      </c>
      <c r="T9" s="78"/>
    </row>
    <row r="10" spans="1:21" s="71" customFormat="1" x14ac:dyDescent="0.25">
      <c r="A10" s="83" t="str">
        <f>INDEX('Policy Characteristics'!A:A,MATCH(PolicyLevers!$C10,'Standard Descriptions'!$C:$C,0))</f>
        <v>Transportation</v>
      </c>
      <c r="B10" s="207" t="str">
        <f>INDEX('Policy Characteristics'!B:B,MATCH(PolicyLevers!$C10,'Standard Descriptions'!$C:$C,0))</f>
        <v>Electric Vehicle Sales Mandate</v>
      </c>
      <c r="C10" s="83" t="str">
        <f t="shared" ref="B10:C20" si="2">C$9</f>
        <v>Additional Minimum Required EV Sales Percentage</v>
      </c>
      <c r="D10" s="76" t="s">
        <v>48</v>
      </c>
      <c r="E10" s="76" t="s">
        <v>43</v>
      </c>
      <c r="F10" s="76" t="s">
        <v>95</v>
      </c>
      <c r="G10" s="76" t="s">
        <v>1052</v>
      </c>
      <c r="H10" s="79">
        <v>197</v>
      </c>
      <c r="I10" s="208" t="s">
        <v>49</v>
      </c>
      <c r="J10" s="84" t="str">
        <f>INDEX('Policy Characteristics'!D:D,MATCH(PolicyLevers!$C10,'Policy Characteristics'!$C:$C,0))</f>
        <v>EV Sales Mandate</v>
      </c>
      <c r="K10" s="84" t="str">
        <f>INDEX('Policy Characteristics'!E:E,MATCH(PolicyLevers!$C10,'Policy Characteristics'!$C:$C,0))</f>
        <v>trans EV minimum</v>
      </c>
      <c r="L10" s="84">
        <f>INDEX('Policy Characteristics'!F:F,MATCH(PolicyLevers!$C10,'Policy Characteristics'!$C:$C,0))</f>
        <v>0</v>
      </c>
      <c r="M10" s="84">
        <f>INDEX('Policy Characteristics'!G:G,MATCH(PolicyLevers!$C10,'Policy Characteristics'!$C:$C,0))</f>
        <v>1</v>
      </c>
      <c r="N10" s="84">
        <f>INDEX('Policy Characteristics'!H:H,MATCH(PolicyLevers!$C10,'Policy Characteristics'!$C:$C,0))</f>
        <v>0.02</v>
      </c>
      <c r="O10" s="84" t="str">
        <f>INDEX('Policy Characteristics'!I:I,MATCH(PolicyLevers!$C10,'Policy Characteristics'!$C:$C,0))</f>
        <v>% of new vehicles sold</v>
      </c>
      <c r="P10" s="84" t="str">
        <f>INDEX('Policy Characteristics'!J:J,MATCH(PolicyLevers!$C10,'Policy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0" s="85" t="str">
        <f t="shared" ref="L10:R12" si="3">Q$9</f>
        <v>transportation-sector-main.html#ev-mandate</v>
      </c>
      <c r="R10" s="85" t="str">
        <f t="shared" si="3"/>
        <v>ev-mandate.html</v>
      </c>
      <c r="S10" s="86"/>
      <c r="T10" s="78"/>
    </row>
    <row r="11" spans="1:21" s="71" customFormat="1" x14ac:dyDescent="0.25">
      <c r="A11" s="83" t="str">
        <f>INDEX('Policy Characteristics'!A:A,MATCH(PolicyLevers!$C11,'Standard Descriptions'!$C:$C,0))</f>
        <v>Transportation</v>
      </c>
      <c r="B11" s="207" t="str">
        <f>INDEX('Policy Characteristics'!B:B,MATCH(PolicyLevers!$C11,'Standard Descriptions'!$C:$C,0))</f>
        <v>Electric Vehicle Sales Mandate</v>
      </c>
      <c r="C11" s="83" t="str">
        <f t="shared" si="2"/>
        <v>Additional Minimum Required EV Sales Percentage</v>
      </c>
      <c r="D11" s="76" t="s">
        <v>51</v>
      </c>
      <c r="E11" s="76" t="s">
        <v>44</v>
      </c>
      <c r="F11" s="76" t="s">
        <v>94</v>
      </c>
      <c r="G11" s="76" t="s">
        <v>44</v>
      </c>
      <c r="H11" s="79">
        <v>187</v>
      </c>
      <c r="I11" s="208" t="s">
        <v>49</v>
      </c>
      <c r="J11" s="84" t="str">
        <f>INDEX('Policy Characteristics'!D:D,MATCH(PolicyLevers!$C11,'Policy Characteristics'!$C:$C,0))</f>
        <v>EV Sales Mandate</v>
      </c>
      <c r="K11" s="84" t="str">
        <f>INDEX('Policy Characteristics'!E:E,MATCH(PolicyLevers!$C11,'Policy Characteristics'!$C:$C,0))</f>
        <v>trans EV minimum</v>
      </c>
      <c r="L11" s="84">
        <f>INDEX('Policy Characteristics'!F:F,MATCH(PolicyLevers!$C11,'Policy Characteristics'!$C:$C,0))</f>
        <v>0</v>
      </c>
      <c r="M11" s="84">
        <f>INDEX('Policy Characteristics'!G:G,MATCH(PolicyLevers!$C11,'Policy Characteristics'!$C:$C,0))</f>
        <v>1</v>
      </c>
      <c r="N11" s="84">
        <f>INDEX('Policy Characteristics'!H:H,MATCH(PolicyLevers!$C11,'Policy Characteristics'!$C:$C,0))</f>
        <v>0.02</v>
      </c>
      <c r="O11" s="84" t="str">
        <f>INDEX('Policy Characteristics'!I:I,MATCH(PolicyLevers!$C11,'Policy Characteristics'!$C:$C,0))</f>
        <v>% of new vehicles sold</v>
      </c>
      <c r="P11" s="84" t="str">
        <f>INDEX('Policy Characteristics'!J:J,MATCH(PolicyLevers!$C11,'Policy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1" s="85" t="str">
        <f t="shared" si="3"/>
        <v>transportation-sector-main.html#ev-mandate</v>
      </c>
      <c r="R11" s="85" t="str">
        <f t="shared" si="3"/>
        <v>ev-mandate.html</v>
      </c>
      <c r="S11" s="86" t="s">
        <v>484</v>
      </c>
      <c r="T11" s="78"/>
    </row>
    <row r="12" spans="1:21" s="71" customFormat="1" x14ac:dyDescent="0.25">
      <c r="A12" s="83" t="str">
        <f>INDEX('Policy Characteristics'!A:A,MATCH(PolicyLevers!$C12,'Standard Descriptions'!$C:$C,0))</f>
        <v>Transportation</v>
      </c>
      <c r="B12" s="207" t="str">
        <f>INDEX('Policy Characteristics'!B:B,MATCH(PolicyLevers!$C12,'Standard Descriptions'!$C:$C,0))</f>
        <v>Electric Vehicle Sales Mandate</v>
      </c>
      <c r="C12" s="83" t="str">
        <f t="shared" si="2"/>
        <v>Additional Minimum Required EV Sales Percentage</v>
      </c>
      <c r="D12" s="76" t="s">
        <v>48</v>
      </c>
      <c r="E12" s="76" t="s">
        <v>44</v>
      </c>
      <c r="F12" s="76" t="s">
        <v>95</v>
      </c>
      <c r="G12" s="76" t="s">
        <v>44</v>
      </c>
      <c r="H12" s="79">
        <v>191</v>
      </c>
      <c r="I12" s="208" t="s">
        <v>49</v>
      </c>
      <c r="J12" s="84" t="str">
        <f>INDEX('Policy Characteristics'!D:D,MATCH(PolicyLevers!$C12,'Policy Characteristics'!$C:$C,0))</f>
        <v>EV Sales Mandate</v>
      </c>
      <c r="K12" s="84" t="str">
        <f>INDEX('Policy Characteristics'!E:E,MATCH(PolicyLevers!$C12,'Policy Characteristics'!$C:$C,0))</f>
        <v>trans EV minimum</v>
      </c>
      <c r="L12" s="84">
        <f>INDEX('Policy Characteristics'!F:F,MATCH(PolicyLevers!$C12,'Policy Characteristics'!$C:$C,0))</f>
        <v>0</v>
      </c>
      <c r="M12" s="84">
        <f>INDEX('Policy Characteristics'!G:G,MATCH(PolicyLevers!$C12,'Policy Characteristics'!$C:$C,0))</f>
        <v>1</v>
      </c>
      <c r="N12" s="84">
        <f>INDEX('Policy Characteristics'!H:H,MATCH(PolicyLevers!$C12,'Policy Characteristics'!$C:$C,0))</f>
        <v>0.02</v>
      </c>
      <c r="O12" s="84" t="str">
        <f>INDEX('Policy Characteristics'!I:I,MATCH(PolicyLevers!$C12,'Policy Characteristics'!$C:$C,0))</f>
        <v>% of new vehicles sold</v>
      </c>
      <c r="P12" s="84" t="str">
        <f>INDEX('Policy Characteristics'!J:J,MATCH(PolicyLevers!$C12,'Policy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2" s="85" t="str">
        <f t="shared" si="3"/>
        <v>transportation-sector-main.html#ev-mandate</v>
      </c>
      <c r="R12" s="85" t="str">
        <f t="shared" si="3"/>
        <v>ev-mandate.html</v>
      </c>
      <c r="S12" s="14" t="s">
        <v>1193</v>
      </c>
      <c r="T12" s="78"/>
    </row>
    <row r="13" spans="1:21" s="71" customFormat="1" x14ac:dyDescent="0.25">
      <c r="A13" s="83" t="str">
        <f>INDEX('Policy Characteristics'!A:A,MATCH(PolicyLevers!$C13,'Standard Descriptions'!$C:$C,0))</f>
        <v>Transportation</v>
      </c>
      <c r="B13" s="207" t="str">
        <f>INDEX('Policy Characteristics'!B:B,MATCH(PolicyLevers!$C13,'Standard Descriptions'!$C:$C,0))</f>
        <v>Electric Vehicle Sales Mandate</v>
      </c>
      <c r="C13" s="83" t="str">
        <f t="shared" si="2"/>
        <v>Additional Minimum Required EV Sales Percentage</v>
      </c>
      <c r="D13" s="76" t="s">
        <v>51</v>
      </c>
      <c r="E13" s="76" t="s">
        <v>45</v>
      </c>
      <c r="F13" s="76" t="s">
        <v>94</v>
      </c>
      <c r="G13" s="76" t="s">
        <v>96</v>
      </c>
      <c r="H13" s="79"/>
      <c r="I13" s="206" t="s">
        <v>50</v>
      </c>
      <c r="J13" s="84" t="str">
        <f>INDEX('Policy Characteristics'!D:D,MATCH(PolicyLevers!$C13,'Policy Characteristics'!$C:$C,0))</f>
        <v>EV Sales Mandate</v>
      </c>
      <c r="K13" s="84" t="str">
        <f>INDEX('Policy Characteristics'!E:E,MATCH(PolicyLevers!$C13,'Policy Characteristics'!$C:$C,0))</f>
        <v>trans EV minimum</v>
      </c>
      <c r="L13" s="84">
        <f>INDEX('Policy Characteristics'!F:F,MATCH(PolicyLevers!$C13,'Policy Characteristics'!$C:$C,0))</f>
        <v>0</v>
      </c>
      <c r="M13" s="84">
        <f>INDEX('Policy Characteristics'!G:G,MATCH(PolicyLevers!$C13,'Policy Characteristics'!$C:$C,0))</f>
        <v>1</v>
      </c>
      <c r="N13" s="84">
        <f>INDEX('Policy Characteristics'!H:H,MATCH(PolicyLevers!$C13,'Policy Characteristics'!$C:$C,0))</f>
        <v>0.02</v>
      </c>
      <c r="O13" s="84" t="str">
        <f>INDEX('Policy Characteristics'!I:I,MATCH(PolicyLevers!$C13,'Policy Characteristics'!$C:$C,0))</f>
        <v>% of new vehicles sold</v>
      </c>
      <c r="P13" s="84" t="str">
        <f>INDEX('Policy Characteristics'!J:J,MATCH(PolicyLevers!$C13,'Policy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3" s="73"/>
      <c r="R13" s="73"/>
      <c r="S13" s="14"/>
      <c r="T13" s="78"/>
    </row>
    <row r="14" spans="1:21" s="71" customFormat="1" x14ac:dyDescent="0.25">
      <c r="A14" s="83" t="str">
        <f>INDEX('Policy Characteristics'!A:A,MATCH(PolicyLevers!$C14,'Standard Descriptions'!$C:$C,0))</f>
        <v>Transportation</v>
      </c>
      <c r="B14" s="207" t="str">
        <f>INDEX('Policy Characteristics'!B:B,MATCH(PolicyLevers!$C14,'Standard Descriptions'!$C:$C,0))</f>
        <v>Electric Vehicle Sales Mandate</v>
      </c>
      <c r="C14" s="83" t="str">
        <f t="shared" si="2"/>
        <v>Additional Minimum Required EV Sales Percentage</v>
      </c>
      <c r="D14" s="76" t="s">
        <v>48</v>
      </c>
      <c r="E14" s="76" t="s">
        <v>45</v>
      </c>
      <c r="F14" s="76" t="s">
        <v>95</v>
      </c>
      <c r="G14" s="76" t="s">
        <v>96</v>
      </c>
      <c r="H14" s="79"/>
      <c r="I14" s="206" t="s">
        <v>50</v>
      </c>
      <c r="J14" s="84" t="str">
        <f>INDEX('Policy Characteristics'!D:D,MATCH(PolicyLevers!$C14,'Policy Characteristics'!$C:$C,0))</f>
        <v>EV Sales Mandate</v>
      </c>
      <c r="K14" s="84" t="str">
        <f>INDEX('Policy Characteristics'!E:E,MATCH(PolicyLevers!$C14,'Policy Characteristics'!$C:$C,0))</f>
        <v>trans EV minimum</v>
      </c>
      <c r="L14" s="84">
        <f>INDEX('Policy Characteristics'!F:F,MATCH(PolicyLevers!$C14,'Policy Characteristics'!$C:$C,0))</f>
        <v>0</v>
      </c>
      <c r="M14" s="84">
        <f>INDEX('Policy Characteristics'!G:G,MATCH(PolicyLevers!$C14,'Policy Characteristics'!$C:$C,0))</f>
        <v>1</v>
      </c>
      <c r="N14" s="84">
        <f>INDEX('Policy Characteristics'!H:H,MATCH(PolicyLevers!$C14,'Policy Characteristics'!$C:$C,0))</f>
        <v>0.02</v>
      </c>
      <c r="O14" s="84" t="str">
        <f>INDEX('Policy Characteristics'!I:I,MATCH(PolicyLevers!$C14,'Policy Characteristics'!$C:$C,0))</f>
        <v>% of new vehicles sold</v>
      </c>
      <c r="P14" s="84" t="str">
        <f>INDEX('Policy Characteristics'!J:J,MATCH(PolicyLevers!$C14,'Policy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4" s="73"/>
      <c r="R14" s="73"/>
      <c r="S14" s="86"/>
      <c r="T14" s="78"/>
    </row>
    <row r="15" spans="1:21" s="71" customFormat="1" x14ac:dyDescent="0.25">
      <c r="A15" s="83" t="str">
        <f>INDEX('Policy Characteristics'!A:A,MATCH(PolicyLevers!$C15,'Standard Descriptions'!$C:$C,0))</f>
        <v>Transportation</v>
      </c>
      <c r="B15" s="207" t="str">
        <f>INDEX('Policy Characteristics'!B:B,MATCH(PolicyLevers!$C15,'Standard Descriptions'!$C:$C,0))</f>
        <v>Electric Vehicle Sales Mandate</v>
      </c>
      <c r="C15" s="83" t="str">
        <f t="shared" si="2"/>
        <v>Additional Minimum Required EV Sales Percentage</v>
      </c>
      <c r="D15" s="76" t="s">
        <v>51</v>
      </c>
      <c r="E15" s="76" t="s">
        <v>46</v>
      </c>
      <c r="F15" s="76" t="s">
        <v>94</v>
      </c>
      <c r="G15" s="76" t="s">
        <v>97</v>
      </c>
      <c r="H15" s="79"/>
      <c r="I15" s="206" t="s">
        <v>50</v>
      </c>
      <c r="J15" s="84" t="str">
        <f>INDEX('Policy Characteristics'!D:D,MATCH(PolicyLevers!$C15,'Policy Characteristics'!$C:$C,0))</f>
        <v>EV Sales Mandate</v>
      </c>
      <c r="K15" s="84" t="str">
        <f>INDEX('Policy Characteristics'!E:E,MATCH(PolicyLevers!$C15,'Policy Characteristics'!$C:$C,0))</f>
        <v>trans EV minimum</v>
      </c>
      <c r="L15" s="84">
        <f>INDEX('Policy Characteristics'!F:F,MATCH(PolicyLevers!$C15,'Policy Characteristics'!$C:$C,0))</f>
        <v>0</v>
      </c>
      <c r="M15" s="84">
        <f>INDEX('Policy Characteristics'!G:G,MATCH(PolicyLevers!$C15,'Policy Characteristics'!$C:$C,0))</f>
        <v>1</v>
      </c>
      <c r="N15" s="84">
        <f>INDEX('Policy Characteristics'!H:H,MATCH(PolicyLevers!$C15,'Policy Characteristics'!$C:$C,0))</f>
        <v>0.02</v>
      </c>
      <c r="O15" s="84" t="str">
        <f>INDEX('Policy Characteristics'!I:I,MATCH(PolicyLevers!$C15,'Policy Characteristics'!$C:$C,0))</f>
        <v>% of new vehicles sold</v>
      </c>
      <c r="P15" s="84" t="str">
        <f>INDEX('Policy Characteristics'!J:J,MATCH(PolicyLevers!$C15,'Policy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5" s="73"/>
      <c r="R15" s="73"/>
      <c r="S15" s="86"/>
      <c r="T15" s="78"/>
    </row>
    <row r="16" spans="1:21" s="71" customFormat="1" x14ac:dyDescent="0.25">
      <c r="A16" s="83" t="str">
        <f>INDEX('Policy Characteristics'!A:A,MATCH(PolicyLevers!$C16,'Standard Descriptions'!$C:$C,0))</f>
        <v>Transportation</v>
      </c>
      <c r="B16" s="207" t="str">
        <f>INDEX('Policy Characteristics'!B:B,MATCH(PolicyLevers!$C16,'Standard Descriptions'!$C:$C,0))</f>
        <v>Electric Vehicle Sales Mandate</v>
      </c>
      <c r="C16" s="83" t="str">
        <f t="shared" si="2"/>
        <v>Additional Minimum Required EV Sales Percentage</v>
      </c>
      <c r="D16" s="76" t="s">
        <v>48</v>
      </c>
      <c r="E16" s="76" t="s">
        <v>46</v>
      </c>
      <c r="F16" s="76" t="s">
        <v>95</v>
      </c>
      <c r="G16" s="76" t="s">
        <v>97</v>
      </c>
      <c r="H16" s="79"/>
      <c r="I16" s="206" t="s">
        <v>50</v>
      </c>
      <c r="J16" s="84" t="str">
        <f>INDEX('Policy Characteristics'!D:D,MATCH(PolicyLevers!$C16,'Policy Characteristics'!$C:$C,0))</f>
        <v>EV Sales Mandate</v>
      </c>
      <c r="K16" s="84" t="str">
        <f>INDEX('Policy Characteristics'!E:E,MATCH(PolicyLevers!$C16,'Policy Characteristics'!$C:$C,0))</f>
        <v>trans EV minimum</v>
      </c>
      <c r="L16" s="84">
        <f>INDEX('Policy Characteristics'!F:F,MATCH(PolicyLevers!$C16,'Policy Characteristics'!$C:$C,0))</f>
        <v>0</v>
      </c>
      <c r="M16" s="84">
        <f>INDEX('Policy Characteristics'!G:G,MATCH(PolicyLevers!$C16,'Policy Characteristics'!$C:$C,0))</f>
        <v>1</v>
      </c>
      <c r="N16" s="84">
        <f>INDEX('Policy Characteristics'!H:H,MATCH(PolicyLevers!$C16,'Policy Characteristics'!$C:$C,0))</f>
        <v>0.02</v>
      </c>
      <c r="O16" s="84" t="str">
        <f>INDEX('Policy Characteristics'!I:I,MATCH(PolicyLevers!$C16,'Policy Characteristics'!$C:$C,0))</f>
        <v>% of new vehicles sold</v>
      </c>
      <c r="P16" s="84" t="str">
        <f>INDEX('Policy Characteristics'!J:J,MATCH(PolicyLevers!$C16,'Policy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6" s="73"/>
      <c r="R16" s="73"/>
      <c r="S16" s="86"/>
      <c r="T16" s="78"/>
    </row>
    <row r="17" spans="1:20" s="71" customFormat="1" x14ac:dyDescent="0.25">
      <c r="A17" s="83" t="str">
        <f>INDEX('Policy Characteristics'!A:A,MATCH(PolicyLevers!$C17,'Standard Descriptions'!$C:$C,0))</f>
        <v>Transportation</v>
      </c>
      <c r="B17" s="207" t="str">
        <f>INDEX('Policy Characteristics'!B:B,MATCH(PolicyLevers!$C17,'Standard Descriptions'!$C:$C,0))</f>
        <v>Electric Vehicle Sales Mandate</v>
      </c>
      <c r="C17" s="83" t="str">
        <f t="shared" si="2"/>
        <v>Additional Minimum Required EV Sales Percentage</v>
      </c>
      <c r="D17" s="76" t="s">
        <v>51</v>
      </c>
      <c r="E17" s="76" t="s">
        <v>47</v>
      </c>
      <c r="F17" s="76" t="s">
        <v>94</v>
      </c>
      <c r="G17" s="76" t="s">
        <v>98</v>
      </c>
      <c r="H17" s="79"/>
      <c r="I17" s="206" t="s">
        <v>50</v>
      </c>
      <c r="J17" s="84" t="str">
        <f>INDEX('Policy Characteristics'!D:D,MATCH(PolicyLevers!$C17,'Policy Characteristics'!$C:$C,0))</f>
        <v>EV Sales Mandate</v>
      </c>
      <c r="K17" s="84" t="str">
        <f>INDEX('Policy Characteristics'!E:E,MATCH(PolicyLevers!$C17,'Policy Characteristics'!$C:$C,0))</f>
        <v>trans EV minimum</v>
      </c>
      <c r="L17" s="84">
        <f>INDEX('Policy Characteristics'!F:F,MATCH(PolicyLevers!$C17,'Policy Characteristics'!$C:$C,0))</f>
        <v>0</v>
      </c>
      <c r="M17" s="84">
        <f>INDEX('Policy Characteristics'!G:G,MATCH(PolicyLevers!$C17,'Policy Characteristics'!$C:$C,0))</f>
        <v>1</v>
      </c>
      <c r="N17" s="84">
        <f>INDEX('Policy Characteristics'!H:H,MATCH(PolicyLevers!$C17,'Policy Characteristics'!$C:$C,0))</f>
        <v>0.02</v>
      </c>
      <c r="O17" s="84" t="str">
        <f>INDEX('Policy Characteristics'!I:I,MATCH(PolicyLevers!$C17,'Policy Characteristics'!$C:$C,0))</f>
        <v>% of new vehicles sold</v>
      </c>
      <c r="P17" s="84" t="str">
        <f>INDEX('Policy Characteristics'!J:J,MATCH(PolicyLevers!$C17,'Policy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7" s="73"/>
      <c r="R17" s="73"/>
      <c r="S17" s="86"/>
      <c r="T17" s="78"/>
    </row>
    <row r="18" spans="1:20" s="71" customFormat="1" x14ac:dyDescent="0.25">
      <c r="A18" s="83" t="str">
        <f>INDEX('Policy Characteristics'!A:A,MATCH(PolicyLevers!$C18,'Standard Descriptions'!$C:$C,0))</f>
        <v>Transportation</v>
      </c>
      <c r="B18" s="207" t="str">
        <f>INDEX('Policy Characteristics'!B:B,MATCH(PolicyLevers!$C18,'Standard Descriptions'!$C:$C,0))</f>
        <v>Electric Vehicle Sales Mandate</v>
      </c>
      <c r="C18" s="83" t="str">
        <f t="shared" si="2"/>
        <v>Additional Minimum Required EV Sales Percentage</v>
      </c>
      <c r="D18" s="76" t="s">
        <v>48</v>
      </c>
      <c r="E18" s="76" t="s">
        <v>47</v>
      </c>
      <c r="F18" s="76" t="s">
        <v>95</v>
      </c>
      <c r="G18" s="76" t="s">
        <v>98</v>
      </c>
      <c r="H18" s="79"/>
      <c r="I18" s="206" t="s">
        <v>50</v>
      </c>
      <c r="J18" s="84" t="str">
        <f>INDEX('Policy Characteristics'!D:D,MATCH(PolicyLevers!$C18,'Policy Characteristics'!$C:$C,0))</f>
        <v>EV Sales Mandate</v>
      </c>
      <c r="K18" s="84" t="str">
        <f>INDEX('Policy Characteristics'!E:E,MATCH(PolicyLevers!$C18,'Policy Characteristics'!$C:$C,0))</f>
        <v>trans EV minimum</v>
      </c>
      <c r="L18" s="84">
        <f>INDEX('Policy Characteristics'!F:F,MATCH(PolicyLevers!$C18,'Policy Characteristics'!$C:$C,0))</f>
        <v>0</v>
      </c>
      <c r="M18" s="84">
        <f>INDEX('Policy Characteristics'!G:G,MATCH(PolicyLevers!$C18,'Policy Characteristics'!$C:$C,0))</f>
        <v>1</v>
      </c>
      <c r="N18" s="84">
        <f>INDEX('Policy Characteristics'!H:H,MATCH(PolicyLevers!$C18,'Policy Characteristics'!$C:$C,0))</f>
        <v>0.02</v>
      </c>
      <c r="O18" s="84" t="str">
        <f>INDEX('Policy Characteristics'!I:I,MATCH(PolicyLevers!$C18,'Policy Characteristics'!$C:$C,0))</f>
        <v>% of new vehicles sold</v>
      </c>
      <c r="P18" s="84" t="str">
        <f>INDEX('Policy Characteristics'!J:J,MATCH(PolicyLevers!$C18,'Policy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8" s="73"/>
      <c r="R18" s="73"/>
      <c r="S18" s="86"/>
      <c r="T18" s="78"/>
    </row>
    <row r="19" spans="1:20" s="71" customFormat="1" x14ac:dyDescent="0.25">
      <c r="A19" s="83" t="str">
        <f>INDEX('Policy Characteristics'!A:A,MATCH(PolicyLevers!$C19,'Standard Descriptions'!$C:$C,0))</f>
        <v>Transportation</v>
      </c>
      <c r="B19" s="207" t="str">
        <f>INDEX('Policy Characteristics'!B:B,MATCH(PolicyLevers!$C19,'Standard Descriptions'!$C:$C,0))</f>
        <v>Electric Vehicle Sales Mandate</v>
      </c>
      <c r="C19" s="83" t="str">
        <f t="shared" si="2"/>
        <v>Additional Minimum Required EV Sales Percentage</v>
      </c>
      <c r="D19" s="76" t="s">
        <v>51</v>
      </c>
      <c r="E19" s="76" t="s">
        <v>126</v>
      </c>
      <c r="F19" s="76" t="s">
        <v>94</v>
      </c>
      <c r="G19" s="76" t="s">
        <v>176</v>
      </c>
      <c r="H19" s="79">
        <v>188</v>
      </c>
      <c r="I19" s="208" t="s">
        <v>50</v>
      </c>
      <c r="J19" s="84" t="str">
        <f>INDEX('Policy Characteristics'!D:D,MATCH(PolicyLevers!$C19,'Policy Characteristics'!$C:$C,0))</f>
        <v>EV Sales Mandate</v>
      </c>
      <c r="K19" s="84" t="str">
        <f>INDEX('Policy Characteristics'!E:E,MATCH(PolicyLevers!$C19,'Policy Characteristics'!$C:$C,0))</f>
        <v>trans EV minimum</v>
      </c>
      <c r="L19" s="84">
        <f>INDEX('Policy Characteristics'!F:F,MATCH(PolicyLevers!$C19,'Policy Characteristics'!$C:$C,0))</f>
        <v>0</v>
      </c>
      <c r="M19" s="84">
        <f>INDEX('Policy Characteristics'!G:G,MATCH(PolicyLevers!$C19,'Policy Characteristics'!$C:$C,0))</f>
        <v>1</v>
      </c>
      <c r="N19" s="84">
        <f>INDEX('Policy Characteristics'!H:H,MATCH(PolicyLevers!$C19,'Policy Characteristics'!$C:$C,0))</f>
        <v>0.02</v>
      </c>
      <c r="O19" s="84" t="str">
        <f>INDEX('Policy Characteristics'!I:I,MATCH(PolicyLevers!$C19,'Policy Characteristics'!$C:$C,0))</f>
        <v>% of new vehicles sold</v>
      </c>
      <c r="P19" s="84" t="str">
        <f>INDEX('Policy Characteristics'!J:J,MATCH(PolicyLevers!$C19,'Policy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19" s="85" t="str">
        <f t="shared" ref="Q19:R19" si="4">Q$9</f>
        <v>transportation-sector-main.html#ev-mandate</v>
      </c>
      <c r="R19" s="85" t="str">
        <f t="shared" si="4"/>
        <v>ev-mandate.html</v>
      </c>
      <c r="S19" s="86"/>
      <c r="T19" s="78"/>
    </row>
    <row r="20" spans="1:20" s="71" customFormat="1" x14ac:dyDescent="0.25">
      <c r="A20" s="83" t="str">
        <f>INDEX('Policy Characteristics'!A:A,MATCH(PolicyLevers!$C20,'Standard Descriptions'!$C:$C,0))</f>
        <v>Transportation</v>
      </c>
      <c r="B20" s="207" t="str">
        <f>INDEX('Policy Characteristics'!B:B,MATCH(PolicyLevers!$C20,'Standard Descriptions'!$C:$C,0))</f>
        <v>Electric Vehicle Sales Mandate</v>
      </c>
      <c r="C20" s="83" t="str">
        <f t="shared" si="2"/>
        <v>Additional Minimum Required EV Sales Percentage</v>
      </c>
      <c r="D20" s="76" t="s">
        <v>48</v>
      </c>
      <c r="E20" s="76" t="s">
        <v>126</v>
      </c>
      <c r="F20" s="76" t="s">
        <v>95</v>
      </c>
      <c r="G20" s="76" t="s">
        <v>176</v>
      </c>
      <c r="H20" s="79"/>
      <c r="I20" s="206" t="s">
        <v>50</v>
      </c>
      <c r="J20" s="84" t="str">
        <f>INDEX('Policy Characteristics'!D:D,MATCH(PolicyLevers!$C20,'Policy Characteristics'!$C:$C,0))</f>
        <v>EV Sales Mandate</v>
      </c>
      <c r="K20" s="84" t="str">
        <f>INDEX('Policy Characteristics'!E:E,MATCH(PolicyLevers!$C20,'Policy Characteristics'!$C:$C,0))</f>
        <v>trans EV minimum</v>
      </c>
      <c r="L20" s="84">
        <f>INDEX('Policy Characteristics'!F:F,MATCH(PolicyLevers!$C20,'Policy Characteristics'!$C:$C,0))</f>
        <v>0</v>
      </c>
      <c r="M20" s="84">
        <f>INDEX('Policy Characteristics'!G:G,MATCH(PolicyLevers!$C20,'Policy Characteristics'!$C:$C,0))</f>
        <v>1</v>
      </c>
      <c r="N20" s="84">
        <f>INDEX('Policy Characteristics'!H:H,MATCH(PolicyLevers!$C20,'Policy Characteristics'!$C:$C,0))</f>
        <v>0.02</v>
      </c>
      <c r="O20" s="84" t="str">
        <f>INDEX('Policy Characteristics'!I:I,MATCH(PolicyLevers!$C20,'Policy Characteristics'!$C:$C,0))</f>
        <v>% of new vehicles sold</v>
      </c>
      <c r="P20" s="84" t="str">
        <f>INDEX('Policy Characteristics'!J:J,MATCH(PolicyLevers!$C20,'Policy Characteristics'!$C:$C,0))</f>
        <v>**Description:** This policy requires the specified percentage of new vehicles to consist of battery electric vehicles above and beyond those required under current regulation. Manufacturers may meet a sales mandate through techniques such as more heavily marketing electric vehicles, lowering the price of electric vehicles, or raising the price of non-electric vehicles. // **Guidance for setting values: **//**Passenger LDVs: ** The BAU scenario includes the existing state sales requirement as reaching 8% in 2025 based on Air Resources Board analysis. The Current Trajectory scenario increases the strength of this policy above BAU by 35% to reach the goal of five million zero emission vehicles in the statewide fleet by 2030. //**Freight MDVs: ** Two commitments related to electric medium duty freight trucks set in the California Air Resources Board's 2017 Scoping Plan are approximated in the Current Trajectory Scenario as electric vehicle sales requirement for medium duty freight vehicles growing to 10% of sales in 2030. In a regulatory action on April 28, 2020, the California Air Resources Board has proposed a requirement for zero emission vehicles to reach 30% of the class 2b-3 part of medium duty freight truck sales in 2030, growing to 55% in 2035. For the class 4-8 part segment of medium duty vehicle trucks, sales would be required to reach 50% of sales in 2030 and 75% in 2035. To learn more, see, "Attachment A: Modifications to the Proposed Regulation Order," in the Advanced Clean Truck rule proceeding. Note that results are not correct for this policy under the Effects by Policy output graphs (both CO2e Wedge Diagram and CO2eAbatement Cost Curve) for reasons discussed in model documentation, specifically footnote 16 of Insights from the California Energy Simulator.//**Passenger HDVs: ** The California Air Resources Board's 2017 Scoping Plan called for 100% of new transit buses to be zero emission by 2030. Because not all bus sales are for transit fleets, the clean transit goal in the 2017 Scoping Plan is approximated as a 50% setting for this lever in the Current Trajectory scenario. Note that results are not correct for this policy under the output graph, "Effects by Policy: CO2e Abatement Cost Curve." for reasons discussed in model documentation, specifically footnote 16 of Insights from the California Energy Simulator.//**Freight HDVs: ** The California Air Resources Board has proposed a requirement for zero emission vehicles to reach 30% of heavy duty freight truck sales in 2030, growing to 40% in 2032, in a regulatory action on April 28, 2020, as detailed in, "Attachment A: Modifications to the Proposed Regulation Order." Note that results are not correct for this policy under the Effects by Policy output graphs (both CO2e Wedge Diagram and CO2eAbatement Cost Curve) for reasons discussed in model documentation, specifically footnote 16 of Insights from the California Energy Simulator.</v>
      </c>
      <c r="Q20" s="73"/>
      <c r="R20" s="73"/>
      <c r="S20" s="86"/>
      <c r="T20" s="78"/>
    </row>
    <row r="21" spans="1:20" s="71" customFormat="1" x14ac:dyDescent="0.25">
      <c r="A21" s="78" t="str">
        <f>INDEX('Policy Characteristics'!A:A,MATCH(PolicyLevers!$C21,'Standard Descriptions'!$C:$C,0))</f>
        <v>Transportation</v>
      </c>
      <c r="B21" s="206" t="str">
        <f>INDEX('Policy Characteristics'!B:B,MATCH(PolicyLevers!$C21,'Standard Descriptions'!$C:$C,0))</f>
        <v>Electric Vehicle Subsidy</v>
      </c>
      <c r="C21" s="78" t="s">
        <v>467</v>
      </c>
      <c r="D21" s="72" t="s">
        <v>51</v>
      </c>
      <c r="E21" s="72" t="s">
        <v>43</v>
      </c>
      <c r="F21" s="72" t="s">
        <v>94</v>
      </c>
      <c r="G21" s="72" t="s">
        <v>43</v>
      </c>
      <c r="H21" s="79">
        <v>189</v>
      </c>
      <c r="I21" s="208" t="s">
        <v>49</v>
      </c>
      <c r="J21" s="76" t="str">
        <f>INDEX('Policy Characteristics'!D:D,MATCH(PolicyLevers!$C21,'Policy Characteristics'!$C:$C,0))</f>
        <v>EV Subsidy</v>
      </c>
      <c r="K21" s="76" t="str">
        <f>INDEX('Policy Characteristics'!E:E,MATCH(PolicyLevers!$C21,'Policy Characteristics'!$C:$C,0))</f>
        <v>trans EV subsidy</v>
      </c>
      <c r="L21" s="76">
        <f>INDEX('Policy Characteristics'!F:F,MATCH(PolicyLevers!$C21,'Policy Characteristics'!$C:$C,0))</f>
        <v>0</v>
      </c>
      <c r="M21" s="76">
        <f>INDEX('Policy Characteristics'!G:G,MATCH(PolicyLevers!$C21,'Policy Characteristics'!$C:$C,0))</f>
        <v>0.5</v>
      </c>
      <c r="N21" s="76">
        <f>INDEX('Policy Characteristics'!H:H,MATCH(PolicyLevers!$C21,'Policy Characteristics'!$C:$C,0))</f>
        <v>0.01</v>
      </c>
      <c r="O21" s="76" t="str">
        <f>INDEX('Policy Characteristics'!I:I,MATCH(PolicyLevers!$C21,'Policy Characteristics'!$C:$C,0))</f>
        <v>% of vehicle cost</v>
      </c>
      <c r="P21" s="76" t="str">
        <f>INDEX('Policy Characteristics'!J:J,MATCH(PolicyLevers!$C21,'Policy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1" s="73" t="s">
        <v>469</v>
      </c>
      <c r="R21" s="73" t="s">
        <v>470</v>
      </c>
      <c r="S21" s="86" t="s">
        <v>471</v>
      </c>
      <c r="T21" s="78"/>
    </row>
    <row r="22" spans="1:20" s="90" customFormat="1" x14ac:dyDescent="0.25">
      <c r="A22" s="83" t="str">
        <f>INDEX('Policy Characteristics'!A:A,MATCH(PolicyLevers!$C22,'Standard Descriptions'!$C:$C,0))</f>
        <v>Transportation</v>
      </c>
      <c r="B22" s="207" t="str">
        <f>INDEX('Policy Characteristics'!B:B,MATCH(PolicyLevers!$C22,'Standard Descriptions'!$C:$C,0))</f>
        <v>Electric Vehicle Subsidy</v>
      </c>
      <c r="C22" s="83" t="str">
        <f t="shared" ref="A22:C32" si="5">C$21</f>
        <v>Additional EV Subsidy Percentage</v>
      </c>
      <c r="D22" s="76" t="s">
        <v>48</v>
      </c>
      <c r="E22" s="76" t="s">
        <v>43</v>
      </c>
      <c r="F22" s="76" t="s">
        <v>95</v>
      </c>
      <c r="G22" s="76" t="s">
        <v>1052</v>
      </c>
      <c r="H22" s="28">
        <v>205</v>
      </c>
      <c r="I22" s="208" t="s">
        <v>49</v>
      </c>
      <c r="J22" s="84" t="str">
        <f>INDEX('Policy Characteristics'!D:D,MATCH(PolicyLevers!$C22,'Policy Characteristics'!$C:$C,0))</f>
        <v>EV Subsidy</v>
      </c>
      <c r="K22" s="84" t="str">
        <f>INDEX('Policy Characteristics'!E:E,MATCH(PolicyLevers!$C22,'Policy Characteristics'!$C:$C,0))</f>
        <v>trans EV subsidy</v>
      </c>
      <c r="L22" s="84">
        <f>INDEX('Policy Characteristics'!F:F,MATCH(PolicyLevers!$C22,'Policy Characteristics'!$C:$C,0))</f>
        <v>0</v>
      </c>
      <c r="M22" s="84">
        <f>INDEX('Policy Characteristics'!G:G,MATCH(PolicyLevers!$C22,'Policy Characteristics'!$C:$C,0))</f>
        <v>0.5</v>
      </c>
      <c r="N22" s="84">
        <f>INDEX('Policy Characteristics'!H:H,MATCH(PolicyLevers!$C22,'Policy Characteristics'!$C:$C,0))</f>
        <v>0.01</v>
      </c>
      <c r="O22" s="84" t="str">
        <f>INDEX('Policy Characteristics'!I:I,MATCH(PolicyLevers!$C22,'Policy Characteristics'!$C:$C,0))</f>
        <v>% of vehicle cost</v>
      </c>
      <c r="P22" s="84" t="str">
        <f>INDEX('Policy Characteristics'!J:J,MATCH(PolicyLevers!$C22,'Policy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2" s="87"/>
      <c r="R22" s="87"/>
      <c r="S22" s="89"/>
      <c r="T22" s="80"/>
    </row>
    <row r="23" spans="1:20" s="90" customFormat="1" x14ac:dyDescent="0.25">
      <c r="A23" s="83" t="str">
        <f>INDEX('Policy Characteristics'!A:A,MATCH(PolicyLevers!$C23,'Standard Descriptions'!$C:$C,0))</f>
        <v>Transportation</v>
      </c>
      <c r="B23" s="207" t="str">
        <f>INDEX('Policy Characteristics'!B:B,MATCH(PolicyLevers!$C23,'Standard Descriptions'!$C:$C,0))</f>
        <v>Electric Vehicle Subsidy</v>
      </c>
      <c r="C23" s="83" t="str">
        <f t="shared" si="5"/>
        <v>Additional EV Subsidy Percentage</v>
      </c>
      <c r="D23" s="76" t="s">
        <v>51</v>
      </c>
      <c r="E23" s="76" t="s">
        <v>44</v>
      </c>
      <c r="F23" s="76" t="s">
        <v>94</v>
      </c>
      <c r="G23" s="76" t="s">
        <v>44</v>
      </c>
      <c r="H23" s="28">
        <v>206</v>
      </c>
      <c r="I23" s="208" t="s">
        <v>49</v>
      </c>
      <c r="J23" s="84" t="str">
        <f>INDEX('Policy Characteristics'!D:D,MATCH(PolicyLevers!$C23,'Policy Characteristics'!$C:$C,0))</f>
        <v>EV Subsidy</v>
      </c>
      <c r="K23" s="84" t="str">
        <f>INDEX('Policy Characteristics'!E:E,MATCH(PolicyLevers!$C23,'Policy Characteristics'!$C:$C,0))</f>
        <v>trans EV subsidy</v>
      </c>
      <c r="L23" s="84">
        <f>INDEX('Policy Characteristics'!F:F,MATCH(PolicyLevers!$C23,'Policy Characteristics'!$C:$C,0))</f>
        <v>0</v>
      </c>
      <c r="M23" s="84">
        <f>INDEX('Policy Characteristics'!G:G,MATCH(PolicyLevers!$C23,'Policy Characteristics'!$C:$C,0))</f>
        <v>0.5</v>
      </c>
      <c r="N23" s="84">
        <f>INDEX('Policy Characteristics'!H:H,MATCH(PolicyLevers!$C23,'Policy Characteristics'!$C:$C,0))</f>
        <v>0.01</v>
      </c>
      <c r="O23" s="84" t="str">
        <f>INDEX('Policy Characteristics'!I:I,MATCH(PolicyLevers!$C23,'Policy Characteristics'!$C:$C,0))</f>
        <v>% of vehicle cost</v>
      </c>
      <c r="P23" s="84" t="str">
        <f>INDEX('Policy Characteristics'!J:J,MATCH(PolicyLevers!$C23,'Policy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3" s="87"/>
      <c r="R23" s="87"/>
      <c r="S23" s="89"/>
      <c r="T23" s="80"/>
    </row>
    <row r="24" spans="1:20" s="90" customFormat="1" x14ac:dyDescent="0.25">
      <c r="A24" s="83" t="str">
        <f>INDEX('Policy Characteristics'!A:A,MATCH(PolicyLevers!$C24,'Standard Descriptions'!$C:$C,0))</f>
        <v>Transportation</v>
      </c>
      <c r="B24" s="207" t="str">
        <f>INDEX('Policy Characteristics'!B:B,MATCH(PolicyLevers!$C24,'Standard Descriptions'!$C:$C,0))</f>
        <v>Electric Vehicle Subsidy</v>
      </c>
      <c r="C24" s="83" t="str">
        <f t="shared" si="5"/>
        <v>Additional EV Subsidy Percentage</v>
      </c>
      <c r="D24" s="76" t="s">
        <v>48</v>
      </c>
      <c r="E24" s="76" t="s">
        <v>44</v>
      </c>
      <c r="F24" s="76" t="s">
        <v>95</v>
      </c>
      <c r="G24" s="76" t="s">
        <v>44</v>
      </c>
      <c r="H24" s="91"/>
      <c r="I24" s="206" t="s">
        <v>50</v>
      </c>
      <c r="J24" s="84" t="str">
        <f>INDEX('Policy Characteristics'!D:D,MATCH(PolicyLevers!$C24,'Policy Characteristics'!$C:$C,0))</f>
        <v>EV Subsidy</v>
      </c>
      <c r="K24" s="84" t="str">
        <f>INDEX('Policy Characteristics'!E:E,MATCH(PolicyLevers!$C24,'Policy Characteristics'!$C:$C,0))</f>
        <v>trans EV subsidy</v>
      </c>
      <c r="L24" s="84">
        <f>INDEX('Policy Characteristics'!F:F,MATCH(PolicyLevers!$C24,'Policy Characteristics'!$C:$C,0))</f>
        <v>0</v>
      </c>
      <c r="M24" s="84">
        <f>INDEX('Policy Characteristics'!G:G,MATCH(PolicyLevers!$C24,'Policy Characteristics'!$C:$C,0))</f>
        <v>0.5</v>
      </c>
      <c r="N24" s="84">
        <f>INDEX('Policy Characteristics'!H:H,MATCH(PolicyLevers!$C24,'Policy Characteristics'!$C:$C,0))</f>
        <v>0.01</v>
      </c>
      <c r="O24" s="84" t="str">
        <f>INDEX('Policy Characteristics'!I:I,MATCH(PolicyLevers!$C24,'Policy Characteristics'!$C:$C,0))</f>
        <v>% of vehicle cost</v>
      </c>
      <c r="P24" s="84" t="str">
        <f>INDEX('Policy Characteristics'!J:J,MATCH(PolicyLevers!$C24,'Policy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4" s="87"/>
      <c r="R24" s="87"/>
      <c r="S24" s="89"/>
      <c r="T24" s="80"/>
    </row>
    <row r="25" spans="1:20" s="90" customFormat="1" x14ac:dyDescent="0.25">
      <c r="A25" s="83" t="str">
        <f>INDEX('Policy Characteristics'!A:A,MATCH(PolicyLevers!$C25,'Standard Descriptions'!$C:$C,0))</f>
        <v>Transportation</v>
      </c>
      <c r="B25" s="207" t="str">
        <f>INDEX('Policy Characteristics'!B:B,MATCH(PolicyLevers!$C25,'Standard Descriptions'!$C:$C,0))</f>
        <v>Electric Vehicle Subsidy</v>
      </c>
      <c r="C25" s="83" t="str">
        <f t="shared" si="5"/>
        <v>Additional EV Subsidy Percentage</v>
      </c>
      <c r="D25" s="76" t="s">
        <v>51</v>
      </c>
      <c r="E25" s="76" t="s">
        <v>45</v>
      </c>
      <c r="F25" s="76" t="s">
        <v>94</v>
      </c>
      <c r="G25" s="76" t="s">
        <v>96</v>
      </c>
      <c r="H25" s="91"/>
      <c r="I25" s="206" t="s">
        <v>50</v>
      </c>
      <c r="J25" s="84" t="str">
        <f>INDEX('Policy Characteristics'!D:D,MATCH(PolicyLevers!$C25,'Policy Characteristics'!$C:$C,0))</f>
        <v>EV Subsidy</v>
      </c>
      <c r="K25" s="84" t="str">
        <f>INDEX('Policy Characteristics'!E:E,MATCH(PolicyLevers!$C25,'Policy Characteristics'!$C:$C,0))</f>
        <v>trans EV subsidy</v>
      </c>
      <c r="L25" s="84">
        <f>INDEX('Policy Characteristics'!F:F,MATCH(PolicyLevers!$C25,'Policy Characteristics'!$C:$C,0))</f>
        <v>0</v>
      </c>
      <c r="M25" s="84">
        <f>INDEX('Policy Characteristics'!G:G,MATCH(PolicyLevers!$C25,'Policy Characteristics'!$C:$C,0))</f>
        <v>0.5</v>
      </c>
      <c r="N25" s="84">
        <f>INDEX('Policy Characteristics'!H:H,MATCH(PolicyLevers!$C25,'Policy Characteristics'!$C:$C,0))</f>
        <v>0.01</v>
      </c>
      <c r="O25" s="84" t="str">
        <f>INDEX('Policy Characteristics'!I:I,MATCH(PolicyLevers!$C25,'Policy Characteristics'!$C:$C,0))</f>
        <v>% of vehicle cost</v>
      </c>
      <c r="P25" s="84" t="str">
        <f>INDEX('Policy Characteristics'!J:J,MATCH(PolicyLevers!$C25,'Policy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5" s="87"/>
      <c r="R25" s="87"/>
      <c r="S25" s="89"/>
      <c r="T25" s="80"/>
    </row>
    <row r="26" spans="1:20" s="90" customFormat="1" x14ac:dyDescent="0.25">
      <c r="A26" s="83" t="str">
        <f>INDEX('Policy Characteristics'!A:A,MATCH(PolicyLevers!$C26,'Standard Descriptions'!$C:$C,0))</f>
        <v>Transportation</v>
      </c>
      <c r="B26" s="207" t="str">
        <f>INDEX('Policy Characteristics'!B:B,MATCH(PolicyLevers!$C26,'Standard Descriptions'!$C:$C,0))</f>
        <v>Electric Vehicle Subsidy</v>
      </c>
      <c r="C26" s="83" t="str">
        <f t="shared" si="5"/>
        <v>Additional EV Subsidy Percentage</v>
      </c>
      <c r="D26" s="76" t="s">
        <v>48</v>
      </c>
      <c r="E26" s="76" t="s">
        <v>45</v>
      </c>
      <c r="F26" s="76" t="s">
        <v>95</v>
      </c>
      <c r="G26" s="76" t="s">
        <v>96</v>
      </c>
      <c r="H26" s="91"/>
      <c r="I26" s="206" t="s">
        <v>50</v>
      </c>
      <c r="J26" s="84" t="str">
        <f>INDEX('Policy Characteristics'!D:D,MATCH(PolicyLevers!$C26,'Policy Characteristics'!$C:$C,0))</f>
        <v>EV Subsidy</v>
      </c>
      <c r="K26" s="84" t="str">
        <f>INDEX('Policy Characteristics'!E:E,MATCH(PolicyLevers!$C26,'Policy Characteristics'!$C:$C,0))</f>
        <v>trans EV subsidy</v>
      </c>
      <c r="L26" s="84">
        <f>INDEX('Policy Characteristics'!F:F,MATCH(PolicyLevers!$C26,'Policy Characteristics'!$C:$C,0))</f>
        <v>0</v>
      </c>
      <c r="M26" s="84">
        <f>INDEX('Policy Characteristics'!G:G,MATCH(PolicyLevers!$C26,'Policy Characteristics'!$C:$C,0))</f>
        <v>0.5</v>
      </c>
      <c r="N26" s="84">
        <f>INDEX('Policy Characteristics'!H:H,MATCH(PolicyLevers!$C26,'Policy Characteristics'!$C:$C,0))</f>
        <v>0.01</v>
      </c>
      <c r="O26" s="84" t="str">
        <f>INDEX('Policy Characteristics'!I:I,MATCH(PolicyLevers!$C26,'Policy Characteristics'!$C:$C,0))</f>
        <v>% of vehicle cost</v>
      </c>
      <c r="P26" s="84" t="str">
        <f>INDEX('Policy Characteristics'!J:J,MATCH(PolicyLevers!$C26,'Policy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6" s="87"/>
      <c r="R26" s="87"/>
      <c r="S26" s="89"/>
      <c r="T26" s="80"/>
    </row>
    <row r="27" spans="1:20" s="90" customFormat="1" x14ac:dyDescent="0.25">
      <c r="A27" s="83" t="str">
        <f>INDEX('Policy Characteristics'!A:A,MATCH(PolicyLevers!$C27,'Standard Descriptions'!$C:$C,0))</f>
        <v>Transportation</v>
      </c>
      <c r="B27" s="207" t="str">
        <f>INDEX('Policy Characteristics'!B:B,MATCH(PolicyLevers!$C27,'Standard Descriptions'!$C:$C,0))</f>
        <v>Electric Vehicle Subsidy</v>
      </c>
      <c r="C27" s="83" t="str">
        <f t="shared" si="5"/>
        <v>Additional EV Subsidy Percentage</v>
      </c>
      <c r="D27" s="76" t="s">
        <v>51</v>
      </c>
      <c r="E27" s="76" t="s">
        <v>46</v>
      </c>
      <c r="F27" s="76" t="s">
        <v>94</v>
      </c>
      <c r="G27" s="76" t="s">
        <v>97</v>
      </c>
      <c r="H27" s="91"/>
      <c r="I27" s="206" t="s">
        <v>50</v>
      </c>
      <c r="J27" s="84" t="str">
        <f>INDEX('Policy Characteristics'!D:D,MATCH(PolicyLevers!$C27,'Policy Characteristics'!$C:$C,0))</f>
        <v>EV Subsidy</v>
      </c>
      <c r="K27" s="84" t="str">
        <f>INDEX('Policy Characteristics'!E:E,MATCH(PolicyLevers!$C27,'Policy Characteristics'!$C:$C,0))</f>
        <v>trans EV subsidy</v>
      </c>
      <c r="L27" s="84">
        <f>INDEX('Policy Characteristics'!F:F,MATCH(PolicyLevers!$C27,'Policy Characteristics'!$C:$C,0))</f>
        <v>0</v>
      </c>
      <c r="M27" s="84">
        <f>INDEX('Policy Characteristics'!G:G,MATCH(PolicyLevers!$C27,'Policy Characteristics'!$C:$C,0))</f>
        <v>0.5</v>
      </c>
      <c r="N27" s="84">
        <f>INDEX('Policy Characteristics'!H:H,MATCH(PolicyLevers!$C27,'Policy Characteristics'!$C:$C,0))</f>
        <v>0.01</v>
      </c>
      <c r="O27" s="84" t="str">
        <f>INDEX('Policy Characteristics'!I:I,MATCH(PolicyLevers!$C27,'Policy Characteristics'!$C:$C,0))</f>
        <v>% of vehicle cost</v>
      </c>
      <c r="P27" s="84" t="str">
        <f>INDEX('Policy Characteristics'!J:J,MATCH(PolicyLevers!$C27,'Policy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7" s="87"/>
      <c r="R27" s="87"/>
      <c r="S27" s="89"/>
      <c r="T27" s="80"/>
    </row>
    <row r="28" spans="1:20" s="90" customFormat="1" x14ac:dyDescent="0.25">
      <c r="A28" s="83" t="str">
        <f>INDEX('Policy Characteristics'!A:A,MATCH(PolicyLevers!$C28,'Standard Descriptions'!$C:$C,0))</f>
        <v>Transportation</v>
      </c>
      <c r="B28" s="207" t="str">
        <f>INDEX('Policy Characteristics'!B:B,MATCH(PolicyLevers!$C28,'Standard Descriptions'!$C:$C,0))</f>
        <v>Electric Vehicle Subsidy</v>
      </c>
      <c r="C28" s="83" t="str">
        <f t="shared" si="5"/>
        <v>Additional EV Subsidy Percentage</v>
      </c>
      <c r="D28" s="76" t="s">
        <v>48</v>
      </c>
      <c r="E28" s="76" t="s">
        <v>46</v>
      </c>
      <c r="F28" s="76" t="s">
        <v>95</v>
      </c>
      <c r="G28" s="76" t="s">
        <v>97</v>
      </c>
      <c r="H28" s="91"/>
      <c r="I28" s="206" t="s">
        <v>50</v>
      </c>
      <c r="J28" s="84" t="str">
        <f>INDEX('Policy Characteristics'!D:D,MATCH(PolicyLevers!$C28,'Policy Characteristics'!$C:$C,0))</f>
        <v>EV Subsidy</v>
      </c>
      <c r="K28" s="84" t="str">
        <f>INDEX('Policy Characteristics'!E:E,MATCH(PolicyLevers!$C28,'Policy Characteristics'!$C:$C,0))</f>
        <v>trans EV subsidy</v>
      </c>
      <c r="L28" s="84">
        <f>INDEX('Policy Characteristics'!F:F,MATCH(PolicyLevers!$C28,'Policy Characteristics'!$C:$C,0))</f>
        <v>0</v>
      </c>
      <c r="M28" s="84">
        <f>INDEX('Policy Characteristics'!G:G,MATCH(PolicyLevers!$C28,'Policy Characteristics'!$C:$C,0))</f>
        <v>0.5</v>
      </c>
      <c r="N28" s="84">
        <f>INDEX('Policy Characteristics'!H:H,MATCH(PolicyLevers!$C28,'Policy Characteristics'!$C:$C,0))</f>
        <v>0.01</v>
      </c>
      <c r="O28" s="84" t="str">
        <f>INDEX('Policy Characteristics'!I:I,MATCH(PolicyLevers!$C28,'Policy Characteristics'!$C:$C,0))</f>
        <v>% of vehicle cost</v>
      </c>
      <c r="P28" s="84" t="str">
        <f>INDEX('Policy Characteristics'!J:J,MATCH(PolicyLevers!$C28,'Policy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8" s="87"/>
      <c r="R28" s="87"/>
      <c r="S28" s="89"/>
      <c r="T28" s="80"/>
    </row>
    <row r="29" spans="1:20" s="90" customFormat="1" x14ac:dyDescent="0.25">
      <c r="A29" s="83" t="str">
        <f>INDEX('Policy Characteristics'!A:A,MATCH(PolicyLevers!$C29,'Standard Descriptions'!$C:$C,0))</f>
        <v>Transportation</v>
      </c>
      <c r="B29" s="207" t="str">
        <f>INDEX('Policy Characteristics'!B:B,MATCH(PolicyLevers!$C29,'Standard Descriptions'!$C:$C,0))</f>
        <v>Electric Vehicle Subsidy</v>
      </c>
      <c r="C29" s="83" t="str">
        <f t="shared" si="5"/>
        <v>Additional EV Subsidy Percentage</v>
      </c>
      <c r="D29" s="76" t="s">
        <v>51</v>
      </c>
      <c r="E29" s="76" t="s">
        <v>47</v>
      </c>
      <c r="F29" s="76" t="s">
        <v>94</v>
      </c>
      <c r="G29" s="76" t="s">
        <v>98</v>
      </c>
      <c r="H29" s="91"/>
      <c r="I29" s="206" t="s">
        <v>50</v>
      </c>
      <c r="J29" s="84" t="str">
        <f>INDEX('Policy Characteristics'!D:D,MATCH(PolicyLevers!$C29,'Policy Characteristics'!$C:$C,0))</f>
        <v>EV Subsidy</v>
      </c>
      <c r="K29" s="84" t="str">
        <f>INDEX('Policy Characteristics'!E:E,MATCH(PolicyLevers!$C29,'Policy Characteristics'!$C:$C,0))</f>
        <v>trans EV subsidy</v>
      </c>
      <c r="L29" s="84">
        <f>INDEX('Policy Characteristics'!F:F,MATCH(PolicyLevers!$C29,'Policy Characteristics'!$C:$C,0))</f>
        <v>0</v>
      </c>
      <c r="M29" s="84">
        <f>INDEX('Policy Characteristics'!G:G,MATCH(PolicyLevers!$C29,'Policy Characteristics'!$C:$C,0))</f>
        <v>0.5</v>
      </c>
      <c r="N29" s="84">
        <f>INDEX('Policy Characteristics'!H:H,MATCH(PolicyLevers!$C29,'Policy Characteristics'!$C:$C,0))</f>
        <v>0.01</v>
      </c>
      <c r="O29" s="84" t="str">
        <f>INDEX('Policy Characteristics'!I:I,MATCH(PolicyLevers!$C29,'Policy Characteristics'!$C:$C,0))</f>
        <v>% of vehicle cost</v>
      </c>
      <c r="P29" s="84" t="str">
        <f>INDEX('Policy Characteristics'!J:J,MATCH(PolicyLevers!$C29,'Policy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29" s="87"/>
      <c r="R29" s="87"/>
      <c r="S29" s="89"/>
      <c r="T29" s="80"/>
    </row>
    <row r="30" spans="1:20" s="90" customFormat="1" x14ac:dyDescent="0.25">
      <c r="A30" s="83" t="str">
        <f>INDEX('Policy Characteristics'!A:A,MATCH(PolicyLevers!$C30,'Standard Descriptions'!$C:$C,0))</f>
        <v>Transportation</v>
      </c>
      <c r="B30" s="207" t="str">
        <f>INDEX('Policy Characteristics'!B:B,MATCH(PolicyLevers!$C30,'Standard Descriptions'!$C:$C,0))</f>
        <v>Electric Vehicle Subsidy</v>
      </c>
      <c r="C30" s="83" t="str">
        <f t="shared" si="5"/>
        <v>Additional EV Subsidy Percentage</v>
      </c>
      <c r="D30" s="76" t="s">
        <v>48</v>
      </c>
      <c r="E30" s="76" t="s">
        <v>47</v>
      </c>
      <c r="F30" s="76" t="s">
        <v>95</v>
      </c>
      <c r="G30" s="76" t="s">
        <v>98</v>
      </c>
      <c r="H30" s="91"/>
      <c r="I30" s="206" t="s">
        <v>50</v>
      </c>
      <c r="J30" s="84" t="str">
        <f>INDEX('Policy Characteristics'!D:D,MATCH(PolicyLevers!$C30,'Policy Characteristics'!$C:$C,0))</f>
        <v>EV Subsidy</v>
      </c>
      <c r="K30" s="84" t="str">
        <f>INDEX('Policy Characteristics'!E:E,MATCH(PolicyLevers!$C30,'Policy Characteristics'!$C:$C,0))</f>
        <v>trans EV subsidy</v>
      </c>
      <c r="L30" s="84">
        <f>INDEX('Policy Characteristics'!F:F,MATCH(PolicyLevers!$C30,'Policy Characteristics'!$C:$C,0))</f>
        <v>0</v>
      </c>
      <c r="M30" s="84">
        <f>INDEX('Policy Characteristics'!G:G,MATCH(PolicyLevers!$C30,'Policy Characteristics'!$C:$C,0))</f>
        <v>0.5</v>
      </c>
      <c r="N30" s="84">
        <f>INDEX('Policy Characteristics'!H:H,MATCH(PolicyLevers!$C30,'Policy Characteristics'!$C:$C,0))</f>
        <v>0.01</v>
      </c>
      <c r="O30" s="84" t="str">
        <f>INDEX('Policy Characteristics'!I:I,MATCH(PolicyLevers!$C30,'Policy Characteristics'!$C:$C,0))</f>
        <v>% of vehicle cost</v>
      </c>
      <c r="P30" s="84" t="str">
        <f>INDEX('Policy Characteristics'!J:J,MATCH(PolicyLevers!$C30,'Policy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0" s="87"/>
      <c r="R30" s="87"/>
      <c r="S30" s="89"/>
      <c r="T30" s="80"/>
    </row>
    <row r="31" spans="1:20" s="90" customFormat="1" x14ac:dyDescent="0.25">
      <c r="A31" s="83" t="str">
        <f>INDEX('Policy Characteristics'!A:A,MATCH(PolicyLevers!$C31,'Standard Descriptions'!$C:$C,0))</f>
        <v>Transportation</v>
      </c>
      <c r="B31" s="207" t="str">
        <f>INDEX('Policy Characteristics'!B:B,MATCH(PolicyLevers!$C31,'Standard Descriptions'!$C:$C,0))</f>
        <v>Electric Vehicle Subsidy</v>
      </c>
      <c r="C31" s="83" t="str">
        <f t="shared" si="5"/>
        <v>Additional EV Subsidy Percentage</v>
      </c>
      <c r="D31" s="76" t="s">
        <v>51</v>
      </c>
      <c r="E31" s="76" t="s">
        <v>126</v>
      </c>
      <c r="F31" s="76" t="s">
        <v>94</v>
      </c>
      <c r="G31" s="76" t="s">
        <v>176</v>
      </c>
      <c r="H31" s="91"/>
      <c r="I31" s="206" t="s">
        <v>50</v>
      </c>
      <c r="J31" s="84" t="str">
        <f>INDEX('Policy Characteristics'!D:D,MATCH(PolicyLevers!$C31,'Policy Characteristics'!$C:$C,0))</f>
        <v>EV Subsidy</v>
      </c>
      <c r="K31" s="84" t="str">
        <f>INDEX('Policy Characteristics'!E:E,MATCH(PolicyLevers!$C31,'Policy Characteristics'!$C:$C,0))</f>
        <v>trans EV subsidy</v>
      </c>
      <c r="L31" s="84">
        <f>INDEX('Policy Characteristics'!F:F,MATCH(PolicyLevers!$C31,'Policy Characteristics'!$C:$C,0))</f>
        <v>0</v>
      </c>
      <c r="M31" s="84">
        <f>INDEX('Policy Characteristics'!G:G,MATCH(PolicyLevers!$C31,'Policy Characteristics'!$C:$C,0))</f>
        <v>0.5</v>
      </c>
      <c r="N31" s="84">
        <f>INDEX('Policy Characteristics'!H:H,MATCH(PolicyLevers!$C31,'Policy Characteristics'!$C:$C,0))</f>
        <v>0.01</v>
      </c>
      <c r="O31" s="84" t="str">
        <f>INDEX('Policy Characteristics'!I:I,MATCH(PolicyLevers!$C31,'Policy Characteristics'!$C:$C,0))</f>
        <v>% of vehicle cost</v>
      </c>
      <c r="P31" s="84" t="str">
        <f>INDEX('Policy Characteristics'!J:J,MATCH(PolicyLevers!$C31,'Policy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1" s="87"/>
      <c r="R31" s="87"/>
      <c r="S31" s="89"/>
      <c r="T31" s="80"/>
    </row>
    <row r="32" spans="1:20" s="90" customFormat="1" x14ac:dyDescent="0.25">
      <c r="A32" s="83" t="str">
        <f>INDEX('Policy Characteristics'!A:A,MATCH(PolicyLevers!$C32,'Standard Descriptions'!$C:$C,0))</f>
        <v>Transportation</v>
      </c>
      <c r="B32" s="207" t="str">
        <f>INDEX('Policy Characteristics'!B:B,MATCH(PolicyLevers!$C32,'Standard Descriptions'!$C:$C,0))</f>
        <v>Electric Vehicle Subsidy</v>
      </c>
      <c r="C32" s="83" t="str">
        <f t="shared" si="5"/>
        <v>Additional EV Subsidy Percentage</v>
      </c>
      <c r="D32" s="76" t="s">
        <v>48</v>
      </c>
      <c r="E32" s="76" t="s">
        <v>126</v>
      </c>
      <c r="F32" s="76" t="s">
        <v>95</v>
      </c>
      <c r="G32" s="76" t="s">
        <v>176</v>
      </c>
      <c r="H32" s="91"/>
      <c r="I32" s="206" t="s">
        <v>50</v>
      </c>
      <c r="J32" s="84" t="str">
        <f>INDEX('Policy Characteristics'!D:D,MATCH(PolicyLevers!$C32,'Policy Characteristics'!$C:$C,0))</f>
        <v>EV Subsidy</v>
      </c>
      <c r="K32" s="84" t="str">
        <f>INDEX('Policy Characteristics'!E:E,MATCH(PolicyLevers!$C32,'Policy Characteristics'!$C:$C,0))</f>
        <v>trans EV subsidy</v>
      </c>
      <c r="L32" s="84">
        <f>INDEX('Policy Characteristics'!F:F,MATCH(PolicyLevers!$C32,'Policy Characteristics'!$C:$C,0))</f>
        <v>0</v>
      </c>
      <c r="M32" s="84">
        <f>INDEX('Policy Characteristics'!G:G,MATCH(PolicyLevers!$C32,'Policy Characteristics'!$C:$C,0))</f>
        <v>0.5</v>
      </c>
      <c r="N32" s="84">
        <f>INDEX('Policy Characteristics'!H:H,MATCH(PolicyLevers!$C32,'Policy Characteristics'!$C:$C,0))</f>
        <v>0.01</v>
      </c>
      <c r="O32" s="84" t="str">
        <f>INDEX('Policy Characteristics'!I:I,MATCH(PolicyLevers!$C32,'Policy Characteristics'!$C:$C,0))</f>
        <v>% of vehicle cost</v>
      </c>
      <c r="P32" s="84" t="str">
        <f>INDEX('Policy Characteristics'!J:J,MATCH(PolicyLevers!$C32,'Policy Characteristics'!$C:$C,0))</f>
        <v xml:space="preserve">**Description:** This policy causes government to pay for the specified percentage of the purchase price of new battery electric vehicles. This is in addition to EV subsidies that exist in the BAU scenario. // **Guidance for setting values: **//**Passenger LDVs: ** In the BAU Scenario, state and federal incentives for light duty passenger cars and trucks add up to $10,000 in 2017. In the BAU Scenario, incentives decline over time, reaching zero in 2026.//**Freight MDVs: ** California's Heavy Vehicle Incentive Program offers incentives for the purchase of electric MDVs estimated to average approximately $47,000 in 2017. In the BAU Scenario, incentives decline over time, reaching zero in 2026.//**Passenger HDVs: ** California's Heavy Vehicle Incentive Program offers incentives for the purchase of electric buses estimated to average approximately $137,000 in 2017. In the BAU Scenario, incentives decline over time, reaching zero in 2026. </v>
      </c>
      <c r="Q32" s="87"/>
      <c r="R32" s="87"/>
      <c r="S32" s="89"/>
      <c r="T32" s="80"/>
    </row>
    <row r="33" spans="1:20" x14ac:dyDescent="0.25">
      <c r="A33" s="72" t="str">
        <f>INDEX('Policy Characteristics'!A:A,MATCH(PolicyLevers!$C33,'Standard Descriptions'!$C:$C,0))</f>
        <v>Transportation</v>
      </c>
      <c r="B33" s="208" t="str">
        <f>INDEX('Policy Characteristics'!B:B,MATCH(PolicyLevers!$C33,'Standard Descriptions'!$C:$C,0))</f>
        <v>Feebate</v>
      </c>
      <c r="C33" s="72" t="s">
        <v>125</v>
      </c>
      <c r="D33" s="72"/>
      <c r="E33" s="72"/>
      <c r="F33" s="72"/>
      <c r="G33" s="72"/>
      <c r="H33" s="91">
        <v>1</v>
      </c>
      <c r="I33" s="208" t="s">
        <v>49</v>
      </c>
      <c r="J33" s="91" t="str">
        <f>INDEX('Policy Characteristics'!D:D,MATCH(PolicyLevers!$C33,'Policy Characteristics'!$C:$C,0))</f>
        <v>Feebate</v>
      </c>
      <c r="K33" s="91" t="str">
        <f>INDEX('Policy Characteristics'!E:E,MATCH(PolicyLevers!$C33,'Policy Characteristics'!$C:$C,0))</f>
        <v>trans LDVs feebate</v>
      </c>
      <c r="L33" s="91">
        <f>INDEX('Policy Characteristics'!F:F,MATCH(PolicyLevers!$C33,'Policy Characteristics'!$C:$C,0))</f>
        <v>0</v>
      </c>
      <c r="M33" s="91">
        <f>INDEX('Policy Characteristics'!G:G,MATCH(PolicyLevers!$C33,'Policy Characteristics'!$C:$C,0))</f>
        <v>1</v>
      </c>
      <c r="N33" s="91">
        <f>INDEX('Policy Characteristics'!H:H,MATCH(PolicyLevers!$C33,'Policy Characteristics'!$C:$C,0))</f>
        <v>0.02</v>
      </c>
      <c r="O33" s="91" t="str">
        <f>INDEX('Policy Characteristics'!I:I,MATCH(PolicyLevers!$C33,'Policy Characteristics'!$C:$C,0))</f>
        <v>% of global best practice rate</v>
      </c>
      <c r="P33" s="91" t="str">
        <f>INDEX('Policy Characteristics'!J:J,MATCH(PolicyLevers!$C33,'Policy Characteristics'!$C:$C,0))</f>
        <v>**Description:** This policy implements a fee on sales of inefficient  vehicles that is rebated to buyers of efficient vehicles. The feebate policy is revenue-neutral, as the pivot point (the efficiency level that incurs neither a rebate nor a fee) is set such that the total of all fees equals the total of all rebates. // **Guidance for setting values: ** This policy is implemented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v>
      </c>
      <c r="Q33" s="72" t="s">
        <v>205</v>
      </c>
      <c r="R33" s="78" t="s">
        <v>206</v>
      </c>
      <c r="S33" s="92" t="s">
        <v>179</v>
      </c>
      <c r="T33" s="72" t="s">
        <v>193</v>
      </c>
    </row>
    <row r="34" spans="1:20" x14ac:dyDescent="0.25">
      <c r="A34" s="72" t="str">
        <f>INDEX('Policy Characteristics'!A:A,MATCH(PolicyLevers!$C34,'Standard Descriptions'!$C:$C,0))</f>
        <v>Transportation</v>
      </c>
      <c r="B34" s="208" t="str">
        <f>INDEX('Policy Characteristics'!B:B,MATCH(PolicyLevers!$C34,'Standard Descriptions'!$C:$C,0))</f>
        <v>Tailpipe Emissions Standard</v>
      </c>
      <c r="C34" s="72" t="s">
        <v>333</v>
      </c>
      <c r="D34" s="72" t="s">
        <v>535</v>
      </c>
      <c r="E34" s="72" t="s">
        <v>43</v>
      </c>
      <c r="F34" s="72" t="s">
        <v>541</v>
      </c>
      <c r="G34" s="72" t="s">
        <v>43</v>
      </c>
      <c r="H34" s="6"/>
      <c r="I34" s="206" t="s">
        <v>50</v>
      </c>
      <c r="J34" s="91" t="str">
        <f>INDEX('Policy Characteristics'!D:D,MATCH(PolicyLevers!$C34,'Policy Characteristics'!$C:$C,0))</f>
        <v>Vehicle Tailpipe Emissions Standards</v>
      </c>
      <c r="K34" s="91" t="str">
        <f>INDEX('Policy Characteristics'!E:E,MATCH(PolicyLevers!$C34,'Policy Characteristics'!$C:$C,0))</f>
        <v>trans fuel economy standards</v>
      </c>
      <c r="L34" s="91">
        <f>INDEX('Policy Characteristics'!F:F,MATCH(PolicyLevers!$C34,'Policy Characteristics'!$C:$C,0))</f>
        <v>0</v>
      </c>
      <c r="M34" s="91">
        <f>INDEX('Policy Characteristics'!G:G,MATCH(PolicyLevers!$C34,'Policy Characteristics'!$C:$C,0))</f>
        <v>0</v>
      </c>
      <c r="N34" s="91">
        <f>INDEX('Policy Characteristics'!H:H,MATCH(PolicyLevers!$C34,'Policy Characteristics'!$C:$C,0))</f>
        <v>0</v>
      </c>
      <c r="O34" s="91">
        <f>INDEX('Policy Characteristics'!I:I,MATCH(PolicyLevers!$C34,'Policy Characteristics'!$C:$C,0))</f>
        <v>0</v>
      </c>
      <c r="P34" s="91" t="str">
        <f>INDEX('Policy Characteristics'!J:J,MATCH(PolicyLevers!$C34,'Policy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34" s="6"/>
      <c r="S34" s="6"/>
      <c r="T34" s="6"/>
    </row>
    <row r="35" spans="1:20" x14ac:dyDescent="0.25">
      <c r="A35" s="83" t="str">
        <f>INDEX('Policy Characteristics'!A:A,MATCH(PolicyLevers!$C35,'Standard Descriptions'!$C:$C,0))</f>
        <v>Transportation</v>
      </c>
      <c r="B35" s="207" t="str">
        <f>INDEX('Policy Characteristics'!B:B,MATCH(PolicyLevers!$C35,'Standard Descriptions'!$C:$C,0))</f>
        <v>Tailpipe Emissions Standard</v>
      </c>
      <c r="C35" s="83" t="str">
        <f t="shared" ref="A35:C49" si="6">C$34</f>
        <v>Percentage Additional Improvement of Fuel Economy Std</v>
      </c>
      <c r="D35" s="72" t="s">
        <v>536</v>
      </c>
      <c r="E35" s="72" t="s">
        <v>43</v>
      </c>
      <c r="F35" s="72" t="s">
        <v>99</v>
      </c>
      <c r="G35" s="72" t="s">
        <v>43</v>
      </c>
      <c r="H35" s="91">
        <v>202</v>
      </c>
      <c r="I35" s="206" t="s">
        <v>50</v>
      </c>
      <c r="J35" s="94" t="str">
        <f>INDEX('Policy Characteristics'!D:D,MATCH(PolicyLevers!$C35,'Policy Characteristics'!$C:$C,0))</f>
        <v>Vehicle Tailpipe Emissions Standards</v>
      </c>
      <c r="K35" s="94" t="str">
        <f>INDEX('Policy Characteristics'!E:E,MATCH(PolicyLevers!$C35,'Policy Characteristics'!$C:$C,0))</f>
        <v>trans fuel economy standards</v>
      </c>
      <c r="L35" s="94">
        <f>INDEX('Policy Characteristics'!F:F,MATCH(PolicyLevers!$C35,'Policy Characteristics'!$C:$C,0))</f>
        <v>0</v>
      </c>
      <c r="M35" s="94">
        <f>INDEX('Policy Characteristics'!G:G,MATCH(PolicyLevers!$C35,'Policy Characteristics'!$C:$C,0))</f>
        <v>0</v>
      </c>
      <c r="N35" s="94">
        <f>INDEX('Policy Characteristics'!H:H,MATCH(PolicyLevers!$C35,'Policy Characteristics'!$C:$C,0))</f>
        <v>0</v>
      </c>
      <c r="O35" s="94">
        <f>INDEX('Policy Characteristics'!I:I,MATCH(PolicyLevers!$C35,'Policy Characteristics'!$C:$C,0))</f>
        <v>0</v>
      </c>
      <c r="P35" s="94" t="str">
        <f>INDEX('Policy Characteristics'!J:J,MATCH(PolicyLevers!$C35,'Policy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5" s="72"/>
      <c r="R35" s="78"/>
      <c r="S35" s="92"/>
      <c r="T35" s="72"/>
    </row>
    <row r="36" spans="1:20" ht="81.75" customHeight="1" x14ac:dyDescent="0.25">
      <c r="A36" s="83" t="str">
        <f>INDEX('Policy Characteristics'!A:A,MATCH(PolicyLevers!$C36,'Standard Descriptions'!$C:$C,0))</f>
        <v>Transportation</v>
      </c>
      <c r="B36" s="207" t="str">
        <f>INDEX('Policy Characteristics'!B:B,MATCH(PolicyLevers!$C36,'Standard Descriptions'!$C:$C,0))</f>
        <v>Tailpipe Emissions Standard</v>
      </c>
      <c r="C36" s="83" t="str">
        <f t="shared" si="6"/>
        <v>Percentage Additional Improvement of Fuel Economy Std</v>
      </c>
      <c r="D36" s="72" t="s">
        <v>537</v>
      </c>
      <c r="E36" s="72" t="s">
        <v>43</v>
      </c>
      <c r="F36" s="72" t="s">
        <v>544</v>
      </c>
      <c r="G36" s="72" t="s">
        <v>43</v>
      </c>
      <c r="H36" s="91">
        <v>2</v>
      </c>
      <c r="I36" s="208" t="s">
        <v>49</v>
      </c>
      <c r="J36" s="94" t="str">
        <f>INDEX('Policy Characteristics'!D:D,MATCH(PolicyLevers!$C36,'Policy Characteristics'!$C:$C,0))</f>
        <v>Vehicle Tailpipe Emissions Standards</v>
      </c>
      <c r="K36" s="94" t="str">
        <f>INDEX('Policy Characteristics'!E:E,MATCH(PolicyLevers!$C36,'Policy Characteristics'!$C:$C,0))</f>
        <v>trans fuel economy standards</v>
      </c>
      <c r="L36" s="94">
        <f>INDEX('Policy Characteristics'!F:F,MATCH(PolicyLevers!$C36,'Policy Characteristics'!$C:$C,0))</f>
        <v>0</v>
      </c>
      <c r="M36" s="94">
        <f>INDEX('Policy Characteristics'!G:G,MATCH(PolicyLevers!$C36,'Policy Characteristics'!$C:$C,0))</f>
        <v>0</v>
      </c>
      <c r="N36" s="94">
        <f>INDEX('Policy Characteristics'!H:H,MATCH(PolicyLevers!$C36,'Policy Characteristics'!$C:$C,0))</f>
        <v>0</v>
      </c>
      <c r="O36" s="94">
        <f>INDEX('Policy Characteristics'!I:I,MATCH(PolicyLevers!$C36,'Policy Characteristics'!$C:$C,0))</f>
        <v>0</v>
      </c>
      <c r="P36" s="94" t="str">
        <f>INDEX('Policy Characteristics'!J:J,MATCH(PolicyLevers!$C36,'Policy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6" s="72" t="s">
        <v>207</v>
      </c>
      <c r="R36" s="78" t="s">
        <v>208</v>
      </c>
      <c r="S36" s="14" t="s">
        <v>1153</v>
      </c>
      <c r="T36" s="72" t="s">
        <v>1152</v>
      </c>
    </row>
    <row r="37" spans="1:20" x14ac:dyDescent="0.25">
      <c r="A37" s="83" t="str">
        <f>INDEX('Policy Characteristics'!A:A,MATCH(PolicyLevers!$C37,'Standard Descriptions'!$C:$C,0))</f>
        <v>Transportation</v>
      </c>
      <c r="B37" s="207" t="str">
        <f>INDEX('Policy Characteristics'!B:B,MATCH(PolicyLevers!$C37,'Standard Descriptions'!$C:$C,0))</f>
        <v>Tailpipe Emissions Standard</v>
      </c>
      <c r="C37" s="83" t="str">
        <f t="shared" si="6"/>
        <v>Percentage Additional Improvement of Fuel Economy Std</v>
      </c>
      <c r="D37" s="72" t="s">
        <v>538</v>
      </c>
      <c r="E37" s="72" t="s">
        <v>43</v>
      </c>
      <c r="F37" s="72" t="s">
        <v>542</v>
      </c>
      <c r="G37" s="72" t="s">
        <v>1052</v>
      </c>
      <c r="H37" s="91">
        <v>199</v>
      </c>
      <c r="I37" s="208" t="s">
        <v>49</v>
      </c>
      <c r="J37" s="94" t="str">
        <f>INDEX('Policy Characteristics'!D:D,MATCH(PolicyLevers!$C37,'Policy Characteristics'!$C:$C,0))</f>
        <v>Vehicle Tailpipe Emissions Standards</v>
      </c>
      <c r="K37" s="94" t="str">
        <f>INDEX('Policy Characteristics'!E:E,MATCH(PolicyLevers!$C37,'Policy Characteristics'!$C:$C,0))</f>
        <v>trans fuel economy standards</v>
      </c>
      <c r="L37" s="94">
        <f>INDEX('Policy Characteristics'!F:F,MATCH(PolicyLevers!$C37,'Policy Characteristics'!$C:$C,0))</f>
        <v>0</v>
      </c>
      <c r="M37" s="94">
        <f>INDEX('Policy Characteristics'!G:G,MATCH(PolicyLevers!$C37,'Policy Characteristics'!$C:$C,0))</f>
        <v>0</v>
      </c>
      <c r="N37" s="94">
        <f>INDEX('Policy Characteristics'!H:H,MATCH(PolicyLevers!$C37,'Policy Characteristics'!$C:$C,0))</f>
        <v>0</v>
      </c>
      <c r="O37" s="94">
        <f>INDEX('Policy Characteristics'!I:I,MATCH(PolicyLevers!$C37,'Policy Characteristics'!$C:$C,0))</f>
        <v>0</v>
      </c>
      <c r="P37" s="94" t="str">
        <f>INDEX('Policy Characteristics'!J:J,MATCH(PolicyLevers!$C37,'Policy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7" s="88" t="str">
        <f t="shared" ref="M35:R38" si="7">Q$36</f>
        <v>transportation-sector-main.html#fuel-econ-std</v>
      </c>
      <c r="R37" s="88" t="str">
        <f t="shared" si="7"/>
        <v>fuel-economy-standard.html</v>
      </c>
      <c r="S37" s="92"/>
      <c r="T37" s="72"/>
    </row>
    <row r="38" spans="1:20" x14ac:dyDescent="0.25">
      <c r="A38" s="83" t="str">
        <f>INDEX('Policy Characteristics'!A:A,MATCH(PolicyLevers!$C38,'Standard Descriptions'!$C:$C,0))</f>
        <v>Transportation</v>
      </c>
      <c r="B38" s="207" t="str">
        <f>INDEX('Policy Characteristics'!B:B,MATCH(PolicyLevers!$C38,'Standard Descriptions'!$C:$C,0))</f>
        <v>Tailpipe Emissions Standard</v>
      </c>
      <c r="C38" s="83" t="str">
        <f t="shared" si="6"/>
        <v>Percentage Additional Improvement of Fuel Economy Std</v>
      </c>
      <c r="D38" s="72" t="s">
        <v>539</v>
      </c>
      <c r="E38" s="72" t="s">
        <v>43</v>
      </c>
      <c r="F38" s="72" t="s">
        <v>543</v>
      </c>
      <c r="G38" s="72" t="s">
        <v>43</v>
      </c>
      <c r="H38" s="91">
        <v>204</v>
      </c>
      <c r="I38" s="206" t="s">
        <v>50</v>
      </c>
      <c r="J38" s="94" t="str">
        <f>INDEX('Policy Characteristics'!D:D,MATCH(PolicyLevers!$C38,'Policy Characteristics'!$C:$C,0))</f>
        <v>Vehicle Tailpipe Emissions Standards</v>
      </c>
      <c r="K38" s="94" t="str">
        <f>INDEX('Policy Characteristics'!E:E,MATCH(PolicyLevers!$C38,'Policy Characteristics'!$C:$C,0))</f>
        <v>trans fuel economy standards</v>
      </c>
      <c r="L38" s="94">
        <f>INDEX('Policy Characteristics'!F:F,MATCH(PolicyLevers!$C38,'Policy Characteristics'!$C:$C,0))</f>
        <v>0</v>
      </c>
      <c r="M38" s="94">
        <f>INDEX('Policy Characteristics'!G:G,MATCH(PolicyLevers!$C38,'Policy Characteristics'!$C:$C,0))</f>
        <v>0</v>
      </c>
      <c r="N38" s="94">
        <f>INDEX('Policy Characteristics'!H:H,MATCH(PolicyLevers!$C38,'Policy Characteristics'!$C:$C,0))</f>
        <v>0</v>
      </c>
      <c r="O38" s="94">
        <f>INDEX('Policy Characteristics'!I:I,MATCH(PolicyLevers!$C38,'Policy Characteristics'!$C:$C,0))</f>
        <v>0</v>
      </c>
      <c r="P38" s="94" t="str">
        <f>INDEX('Policy Characteristics'!J:J,MATCH(PolicyLevers!$C38,'Policy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8" s="72"/>
      <c r="R38" s="78"/>
      <c r="S38" s="92"/>
      <c r="T38" s="72"/>
    </row>
    <row r="39" spans="1:20" x14ac:dyDescent="0.25">
      <c r="A39" s="83" t="str">
        <f>INDEX('Policy Characteristics'!A:A,MATCH(PolicyLevers!$C39,'Standard Descriptions'!$C:$C,0))</f>
        <v>Transportation</v>
      </c>
      <c r="B39" s="207" t="str">
        <f>INDEX('Policy Characteristics'!B:B,MATCH(PolicyLevers!$C39,'Standard Descriptions'!$C:$C,0))</f>
        <v>Tailpipe Emissions Standard</v>
      </c>
      <c r="C39" s="83" t="str">
        <f t="shared" si="6"/>
        <v>Percentage Additional Improvement of Fuel Economy Std</v>
      </c>
      <c r="D39" s="72" t="s">
        <v>540</v>
      </c>
      <c r="E39" s="72" t="s">
        <v>43</v>
      </c>
      <c r="F39" s="72" t="s">
        <v>545</v>
      </c>
      <c r="G39" s="72" t="s">
        <v>43</v>
      </c>
      <c r="H39" s="91"/>
      <c r="I39" s="206" t="s">
        <v>50</v>
      </c>
      <c r="J39" s="94" t="str">
        <f>INDEX('Policy Characteristics'!D:D,MATCH(PolicyLevers!$C39,'Policy Characteristics'!$C:$C,0))</f>
        <v>Vehicle Tailpipe Emissions Standards</v>
      </c>
      <c r="K39" s="94" t="str">
        <f>INDEX('Policy Characteristics'!E:E,MATCH(PolicyLevers!$C39,'Policy Characteristics'!$C:$C,0))</f>
        <v>trans fuel economy standards</v>
      </c>
      <c r="L39" s="94">
        <f>INDEX('Policy Characteristics'!F:F,MATCH(PolicyLevers!$C39,'Policy Characteristics'!$C:$C,0))</f>
        <v>0</v>
      </c>
      <c r="M39" s="94">
        <f>INDEX('Policy Characteristics'!G:G,MATCH(PolicyLevers!$C39,'Policy Characteristics'!$C:$C,0))</f>
        <v>0</v>
      </c>
      <c r="N39" s="94">
        <f>INDEX('Policy Characteristics'!H:H,MATCH(PolicyLevers!$C39,'Policy Characteristics'!$C:$C,0))</f>
        <v>0</v>
      </c>
      <c r="O39" s="94">
        <f>INDEX('Policy Characteristics'!I:I,MATCH(PolicyLevers!$C39,'Policy Characteristics'!$C:$C,0))</f>
        <v>0</v>
      </c>
      <c r="P39" s="94" t="str">
        <f>INDEX('Policy Characteristics'!J:J,MATCH(PolicyLevers!$C39,'Policy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39" s="72"/>
      <c r="R39" s="78"/>
      <c r="S39" s="92"/>
      <c r="T39" s="72"/>
    </row>
    <row r="40" spans="1:20" x14ac:dyDescent="0.25">
      <c r="A40" s="83" t="str">
        <f>INDEX('Policy Characteristics'!A:A,MATCH(PolicyLevers!$C40,'Standard Descriptions'!$C:$C,0))</f>
        <v>Transportation</v>
      </c>
      <c r="B40" s="207" t="str">
        <f>INDEX('Policy Characteristics'!B:B,MATCH(PolicyLevers!$C40,'Standard Descriptions'!$C:$C,0))</f>
        <v>Tailpipe Emissions Standard</v>
      </c>
      <c r="C40" s="83" t="str">
        <f t="shared" ref="B40:C61" si="8">C$34</f>
        <v>Percentage Additional Improvement of Fuel Economy Std</v>
      </c>
      <c r="D40" s="72" t="s">
        <v>535</v>
      </c>
      <c r="E40" s="72" t="s">
        <v>44</v>
      </c>
      <c r="F40" s="72" t="s">
        <v>541</v>
      </c>
      <c r="G40" s="72" t="s">
        <v>44</v>
      </c>
      <c r="H40" s="6"/>
      <c r="I40" s="206" t="s">
        <v>50</v>
      </c>
      <c r="J40" s="94" t="str">
        <f>INDEX('Policy Characteristics'!D:D,MATCH(PolicyLevers!$C40,'Policy Characteristics'!$C:$C,0))</f>
        <v>Vehicle Tailpipe Emissions Standards</v>
      </c>
      <c r="K40" s="94" t="str">
        <f>INDEX('Policy Characteristics'!E:E,MATCH(PolicyLevers!$C40,'Policy Characteristics'!$C:$C,0))</f>
        <v>trans fuel economy standards</v>
      </c>
      <c r="L40" s="94">
        <f>INDEX('Policy Characteristics'!F:F,MATCH(PolicyLevers!$C40,'Policy Characteristics'!$C:$C,0))</f>
        <v>0</v>
      </c>
      <c r="M40" s="94">
        <f>INDEX('Policy Characteristics'!G:G,MATCH(PolicyLevers!$C40,'Policy Characteristics'!$C:$C,0))</f>
        <v>0</v>
      </c>
      <c r="N40" s="94">
        <f>INDEX('Policy Characteristics'!H:H,MATCH(PolicyLevers!$C40,'Policy Characteristics'!$C:$C,0))</f>
        <v>0</v>
      </c>
      <c r="O40" s="94">
        <f>INDEX('Policy Characteristics'!I:I,MATCH(PolicyLevers!$C40,'Policy Characteristics'!$C:$C,0))</f>
        <v>0</v>
      </c>
      <c r="P40" s="94" t="str">
        <f>INDEX('Policy Characteristics'!J:J,MATCH(PolicyLevers!$C40,'Policy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0" s="6"/>
      <c r="S40" s="6"/>
      <c r="T40" s="6"/>
    </row>
    <row r="41" spans="1:20" x14ac:dyDescent="0.25">
      <c r="A41" s="83" t="str">
        <f>INDEX('Policy Characteristics'!A:A,MATCH(PolicyLevers!$C41,'Standard Descriptions'!$C:$C,0))</f>
        <v>Transportation</v>
      </c>
      <c r="B41" s="207" t="str">
        <f>INDEX('Policy Characteristics'!B:B,MATCH(PolicyLevers!$C41,'Standard Descriptions'!$C:$C,0))</f>
        <v>Tailpipe Emissions Standard</v>
      </c>
      <c r="C41" s="83" t="str">
        <f t="shared" si="6"/>
        <v>Percentage Additional Improvement of Fuel Economy Std</v>
      </c>
      <c r="D41" s="72" t="s">
        <v>536</v>
      </c>
      <c r="E41" s="72" t="s">
        <v>44</v>
      </c>
      <c r="F41" s="72" t="s">
        <v>99</v>
      </c>
      <c r="G41" s="72" t="s">
        <v>44</v>
      </c>
      <c r="H41" s="91">
        <v>203</v>
      </c>
      <c r="I41" s="206" t="s">
        <v>50</v>
      </c>
      <c r="J41" s="94" t="str">
        <f>INDEX('Policy Characteristics'!D:D,MATCH(PolicyLevers!$C41,'Policy Characteristics'!$C:$C,0))</f>
        <v>Vehicle Tailpipe Emissions Standards</v>
      </c>
      <c r="K41" s="94" t="str">
        <f>INDEX('Policy Characteristics'!E:E,MATCH(PolicyLevers!$C41,'Policy Characteristics'!$C:$C,0))</f>
        <v>trans fuel economy standards</v>
      </c>
      <c r="L41" s="94">
        <f>INDEX('Policy Characteristics'!F:F,MATCH(PolicyLevers!$C41,'Policy Characteristics'!$C:$C,0))</f>
        <v>0</v>
      </c>
      <c r="M41" s="94">
        <f>INDEX('Policy Characteristics'!G:G,MATCH(PolicyLevers!$C41,'Policy Characteristics'!$C:$C,0))</f>
        <v>0</v>
      </c>
      <c r="N41" s="94">
        <f>INDEX('Policy Characteristics'!H:H,MATCH(PolicyLevers!$C41,'Policy Characteristics'!$C:$C,0))</f>
        <v>0</v>
      </c>
      <c r="O41" s="94">
        <f>INDEX('Policy Characteristics'!I:I,MATCH(PolicyLevers!$C41,'Policy Characteristics'!$C:$C,0))</f>
        <v>0</v>
      </c>
      <c r="P41" s="94" t="str">
        <f>INDEX('Policy Characteristics'!J:J,MATCH(PolicyLevers!$C41,'Policy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1" s="83"/>
      <c r="R41" s="83"/>
      <c r="S41" s="92"/>
      <c r="T41" s="72"/>
    </row>
    <row r="42" spans="1:20" x14ac:dyDescent="0.25">
      <c r="A42" s="83" t="str">
        <f>INDEX('Policy Characteristics'!A:A,MATCH(PolicyLevers!$C42,'Standard Descriptions'!$C:$C,0))</f>
        <v>Transportation</v>
      </c>
      <c r="B42" s="207" t="str">
        <f>INDEX('Policy Characteristics'!B:B,MATCH(PolicyLevers!$C42,'Standard Descriptions'!$C:$C,0))</f>
        <v>Tailpipe Emissions Standard</v>
      </c>
      <c r="C42" s="83" t="str">
        <f t="shared" si="6"/>
        <v>Percentage Additional Improvement of Fuel Economy Std</v>
      </c>
      <c r="D42" s="72" t="s">
        <v>537</v>
      </c>
      <c r="E42" s="72" t="s">
        <v>44</v>
      </c>
      <c r="F42" s="72" t="s">
        <v>544</v>
      </c>
      <c r="G42" s="72" t="s">
        <v>44</v>
      </c>
      <c r="H42" s="91">
        <v>198</v>
      </c>
      <c r="I42" s="208" t="s">
        <v>49</v>
      </c>
      <c r="J42" s="94" t="str">
        <f>INDEX('Policy Characteristics'!D:D,MATCH(PolicyLevers!$C42,'Policy Characteristics'!$C:$C,0))</f>
        <v>Vehicle Tailpipe Emissions Standards</v>
      </c>
      <c r="K42" s="94" t="str">
        <f>INDEX('Policy Characteristics'!E:E,MATCH(PolicyLevers!$C42,'Policy Characteristics'!$C:$C,0))</f>
        <v>trans fuel economy standards</v>
      </c>
      <c r="L42" s="94">
        <f>INDEX('Policy Characteristics'!F:F,MATCH(PolicyLevers!$C42,'Policy Characteristics'!$C:$C,0))</f>
        <v>0</v>
      </c>
      <c r="M42" s="94">
        <f>INDEX('Policy Characteristics'!G:G,MATCH(PolicyLevers!$C42,'Policy Characteristics'!$C:$C,0))</f>
        <v>0</v>
      </c>
      <c r="N42" s="94">
        <f>INDEX('Policy Characteristics'!H:H,MATCH(PolicyLevers!$C42,'Policy Characteristics'!$C:$C,0))</f>
        <v>0</v>
      </c>
      <c r="O42" s="94">
        <f>INDEX('Policy Characteristics'!I:I,MATCH(PolicyLevers!$C42,'Policy Characteristics'!$C:$C,0))</f>
        <v>0</v>
      </c>
      <c r="P42" s="94" t="str">
        <f>INDEX('Policy Characteristics'!J:J,MATCH(PolicyLevers!$C42,'Policy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2" s="83" t="str">
        <f>Q$36</f>
        <v>transportation-sector-main.html#fuel-econ-std</v>
      </c>
      <c r="R42" s="83" t="str">
        <f>R$36</f>
        <v>fuel-economy-standard.html</v>
      </c>
      <c r="S42" s="92"/>
      <c r="T42" s="72"/>
    </row>
    <row r="43" spans="1:20" ht="43.5" customHeight="1" x14ac:dyDescent="0.25">
      <c r="A43" s="83" t="str">
        <f>INDEX('Policy Characteristics'!A:A,MATCH(PolicyLevers!$C43,'Standard Descriptions'!$C:$C,0))</f>
        <v>Transportation</v>
      </c>
      <c r="B43" s="207" t="str">
        <f>INDEX('Policy Characteristics'!B:B,MATCH(PolicyLevers!$C43,'Standard Descriptions'!$C:$C,0))</f>
        <v>Tailpipe Emissions Standard</v>
      </c>
      <c r="C43" s="83" t="str">
        <f t="shared" si="6"/>
        <v>Percentage Additional Improvement of Fuel Economy Std</v>
      </c>
      <c r="D43" s="72" t="s">
        <v>538</v>
      </c>
      <c r="E43" s="72" t="s">
        <v>44</v>
      </c>
      <c r="F43" s="72" t="s">
        <v>542</v>
      </c>
      <c r="G43" s="72" t="s">
        <v>44</v>
      </c>
      <c r="H43" s="91">
        <v>3</v>
      </c>
      <c r="I43" s="208" t="s">
        <v>49</v>
      </c>
      <c r="J43" s="94" t="str">
        <f>INDEX('Policy Characteristics'!D:D,MATCH(PolicyLevers!$C43,'Policy Characteristics'!$C:$C,0))</f>
        <v>Vehicle Tailpipe Emissions Standards</v>
      </c>
      <c r="K43" s="94" t="str">
        <f>INDEX('Policy Characteristics'!E:E,MATCH(PolicyLevers!$C43,'Policy Characteristics'!$C:$C,0))</f>
        <v>trans fuel economy standards</v>
      </c>
      <c r="L43" s="94">
        <f>INDEX('Policy Characteristics'!F:F,MATCH(PolicyLevers!$C43,'Policy Characteristics'!$C:$C,0))</f>
        <v>0</v>
      </c>
      <c r="M43" s="94">
        <f>INDEX('Policy Characteristics'!G:G,MATCH(PolicyLevers!$C43,'Policy Characteristics'!$C:$C,0))</f>
        <v>0</v>
      </c>
      <c r="N43" s="94">
        <f>INDEX('Policy Characteristics'!H:H,MATCH(PolicyLevers!$C43,'Policy Characteristics'!$C:$C,0))</f>
        <v>0</v>
      </c>
      <c r="O43" s="94">
        <f>INDEX('Policy Characteristics'!I:I,MATCH(PolicyLevers!$C43,'Policy Characteristics'!$C:$C,0))</f>
        <v>0</v>
      </c>
      <c r="P43" s="94" t="str">
        <f>INDEX('Policy Characteristics'!J:J,MATCH(PolicyLevers!$C43,'Policy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3" s="83" t="str">
        <f>Q$36</f>
        <v>transportation-sector-main.html#fuel-econ-std</v>
      </c>
      <c r="R43" s="83" t="str">
        <f>R$36</f>
        <v>fuel-economy-standard.html</v>
      </c>
      <c r="S43" s="92" t="s">
        <v>180</v>
      </c>
      <c r="T43" s="72" t="s">
        <v>419</v>
      </c>
    </row>
    <row r="44" spans="1:20" x14ac:dyDescent="0.25">
      <c r="A44" s="83" t="str">
        <f>INDEX('Policy Characteristics'!A:A,MATCH(PolicyLevers!$C44,'Standard Descriptions'!$C:$C,0))</f>
        <v>Transportation</v>
      </c>
      <c r="B44" s="207" t="str">
        <f>INDEX('Policy Characteristics'!B:B,MATCH(PolicyLevers!$C44,'Standard Descriptions'!$C:$C,0))</f>
        <v>Tailpipe Emissions Standard</v>
      </c>
      <c r="C44" s="83" t="str">
        <f t="shared" si="6"/>
        <v>Percentage Additional Improvement of Fuel Economy Std</v>
      </c>
      <c r="D44" s="72" t="s">
        <v>539</v>
      </c>
      <c r="E44" s="72" t="s">
        <v>44</v>
      </c>
      <c r="F44" s="72" t="s">
        <v>543</v>
      </c>
      <c r="G44" s="72" t="s">
        <v>44</v>
      </c>
      <c r="H44" s="91"/>
      <c r="I44" s="206" t="s">
        <v>50</v>
      </c>
      <c r="J44" s="94" t="str">
        <f>INDEX('Policy Characteristics'!D:D,MATCH(PolicyLevers!$C44,'Policy Characteristics'!$C:$C,0))</f>
        <v>Vehicle Tailpipe Emissions Standards</v>
      </c>
      <c r="K44" s="94" t="str">
        <f>INDEX('Policy Characteristics'!E:E,MATCH(PolicyLevers!$C44,'Policy Characteristics'!$C:$C,0))</f>
        <v>trans fuel economy standards</v>
      </c>
      <c r="L44" s="94">
        <f>INDEX('Policy Characteristics'!F:F,MATCH(PolicyLevers!$C44,'Policy Characteristics'!$C:$C,0))</f>
        <v>0</v>
      </c>
      <c r="M44" s="94">
        <f>INDEX('Policy Characteristics'!G:G,MATCH(PolicyLevers!$C44,'Policy Characteristics'!$C:$C,0))</f>
        <v>0</v>
      </c>
      <c r="N44" s="94">
        <f>INDEX('Policy Characteristics'!H:H,MATCH(PolicyLevers!$C44,'Policy Characteristics'!$C:$C,0))</f>
        <v>0</v>
      </c>
      <c r="O44" s="94">
        <f>INDEX('Policy Characteristics'!I:I,MATCH(PolicyLevers!$C44,'Policy Characteristics'!$C:$C,0))</f>
        <v>0</v>
      </c>
      <c r="P44" s="94" t="str">
        <f>INDEX('Policy Characteristics'!J:J,MATCH(PolicyLevers!$C44,'Policy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4" s="83"/>
      <c r="R44" s="83"/>
      <c r="S44" s="92"/>
      <c r="T44" s="72"/>
    </row>
    <row r="45" spans="1:20" x14ac:dyDescent="0.25">
      <c r="A45" s="83" t="str">
        <f>INDEX('Policy Characteristics'!A:A,MATCH(PolicyLevers!$C45,'Standard Descriptions'!$C:$C,0))</f>
        <v>Transportation</v>
      </c>
      <c r="B45" s="207" t="str">
        <f>INDEX('Policy Characteristics'!B:B,MATCH(PolicyLevers!$C45,'Standard Descriptions'!$C:$C,0))</f>
        <v>Tailpipe Emissions Standard</v>
      </c>
      <c r="C45" s="83" t="str">
        <f t="shared" si="6"/>
        <v>Percentage Additional Improvement of Fuel Economy Std</v>
      </c>
      <c r="D45" s="72" t="s">
        <v>540</v>
      </c>
      <c r="E45" s="72" t="s">
        <v>44</v>
      </c>
      <c r="F45" s="72" t="s">
        <v>545</v>
      </c>
      <c r="G45" s="72" t="s">
        <v>44</v>
      </c>
      <c r="H45" s="91"/>
      <c r="I45" s="206" t="s">
        <v>50</v>
      </c>
      <c r="J45" s="94" t="str">
        <f>INDEX('Policy Characteristics'!D:D,MATCH(PolicyLevers!$C45,'Policy Characteristics'!$C:$C,0))</f>
        <v>Vehicle Tailpipe Emissions Standards</v>
      </c>
      <c r="K45" s="94" t="str">
        <f>INDEX('Policy Characteristics'!E:E,MATCH(PolicyLevers!$C45,'Policy Characteristics'!$C:$C,0))</f>
        <v>trans fuel economy standards</v>
      </c>
      <c r="L45" s="94">
        <f>INDEX('Policy Characteristics'!F:F,MATCH(PolicyLevers!$C45,'Policy Characteristics'!$C:$C,0))</f>
        <v>0</v>
      </c>
      <c r="M45" s="94">
        <f>INDEX('Policy Characteristics'!G:G,MATCH(PolicyLevers!$C45,'Policy Characteristics'!$C:$C,0))</f>
        <v>0</v>
      </c>
      <c r="N45" s="94">
        <f>INDEX('Policy Characteristics'!H:H,MATCH(PolicyLevers!$C45,'Policy Characteristics'!$C:$C,0))</f>
        <v>0</v>
      </c>
      <c r="O45" s="94">
        <f>INDEX('Policy Characteristics'!I:I,MATCH(PolicyLevers!$C45,'Policy Characteristics'!$C:$C,0))</f>
        <v>0</v>
      </c>
      <c r="P45" s="94" t="str">
        <f>INDEX('Policy Characteristics'!J:J,MATCH(PolicyLevers!$C45,'Policy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5" s="83"/>
      <c r="R45" s="83"/>
      <c r="S45" s="92"/>
      <c r="T45" s="72"/>
    </row>
    <row r="46" spans="1:20" x14ac:dyDescent="0.25">
      <c r="A46" s="83" t="str">
        <f>INDEX('Policy Characteristics'!A:A,MATCH(PolicyLevers!$C46,'Standard Descriptions'!$C:$C,0))</f>
        <v>Transportation</v>
      </c>
      <c r="B46" s="207" t="str">
        <f>INDEX('Policy Characteristics'!B:B,MATCH(PolicyLevers!$C46,'Standard Descriptions'!$C:$C,0))</f>
        <v>Tailpipe Emissions Standard</v>
      </c>
      <c r="C46" s="83" t="str">
        <f t="shared" si="6"/>
        <v>Percentage Additional Improvement of Fuel Economy Std</v>
      </c>
      <c r="D46" s="72" t="s">
        <v>535</v>
      </c>
      <c r="E46" s="72" t="s">
        <v>45</v>
      </c>
      <c r="F46" s="72" t="s">
        <v>541</v>
      </c>
      <c r="G46" s="72" t="s">
        <v>96</v>
      </c>
      <c r="H46" s="6"/>
      <c r="I46" s="206" t="s">
        <v>50</v>
      </c>
      <c r="J46" s="94" t="str">
        <f>INDEX('Policy Characteristics'!D:D,MATCH(PolicyLevers!$C46,'Policy Characteristics'!$C:$C,0))</f>
        <v>Vehicle Tailpipe Emissions Standards</v>
      </c>
      <c r="K46" s="94" t="str">
        <f>INDEX('Policy Characteristics'!E:E,MATCH(PolicyLevers!$C46,'Policy Characteristics'!$C:$C,0))</f>
        <v>trans fuel economy standards</v>
      </c>
      <c r="L46" s="94">
        <f>INDEX('Policy Characteristics'!F:F,MATCH(PolicyLevers!$C46,'Policy Characteristics'!$C:$C,0))</f>
        <v>0</v>
      </c>
      <c r="M46" s="94">
        <f>INDEX('Policy Characteristics'!G:G,MATCH(PolicyLevers!$C46,'Policy Characteristics'!$C:$C,0))</f>
        <v>0</v>
      </c>
      <c r="N46" s="94">
        <f>INDEX('Policy Characteristics'!H:H,MATCH(PolicyLevers!$C46,'Policy Characteristics'!$C:$C,0))</f>
        <v>0</v>
      </c>
      <c r="O46" s="94">
        <f>INDEX('Policy Characteristics'!I:I,MATCH(PolicyLevers!$C46,'Policy Characteristics'!$C:$C,0))</f>
        <v>0</v>
      </c>
      <c r="P46" s="94" t="str">
        <f>INDEX('Policy Characteristics'!J:J,MATCH(PolicyLevers!$C46,'Policy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46" s="6"/>
      <c r="S46" s="6"/>
      <c r="T46" s="6"/>
    </row>
    <row r="47" spans="1:20" x14ac:dyDescent="0.25">
      <c r="A47" s="83" t="str">
        <f>INDEX('Policy Characteristics'!A:A,MATCH(PolicyLevers!$C47,'Standard Descriptions'!$C:$C,0))</f>
        <v>Transportation</v>
      </c>
      <c r="B47" s="207" t="str">
        <f>INDEX('Policy Characteristics'!B:B,MATCH(PolicyLevers!$C47,'Standard Descriptions'!$C:$C,0))</f>
        <v>Tailpipe Emissions Standard</v>
      </c>
      <c r="C47" s="83" t="str">
        <f t="shared" si="8"/>
        <v>Percentage Additional Improvement of Fuel Economy Std</v>
      </c>
      <c r="D47" s="72" t="s">
        <v>536</v>
      </c>
      <c r="E47" s="72" t="s">
        <v>45</v>
      </c>
      <c r="F47" s="72" t="s">
        <v>99</v>
      </c>
      <c r="G47" s="72" t="s">
        <v>96</v>
      </c>
      <c r="H47" s="91"/>
      <c r="I47" s="206" t="s">
        <v>50</v>
      </c>
      <c r="J47" s="94" t="str">
        <f>INDEX('Policy Characteristics'!D:D,MATCH(PolicyLevers!$C47,'Policy Characteristics'!$C:$C,0))</f>
        <v>Vehicle Tailpipe Emissions Standards</v>
      </c>
      <c r="K47" s="94" t="str">
        <f>INDEX('Policy Characteristics'!E:E,MATCH(PolicyLevers!$C47,'Policy Characteristics'!$C:$C,0))</f>
        <v>trans fuel economy standards</v>
      </c>
      <c r="L47" s="94">
        <f>INDEX('Policy Characteristics'!F:F,MATCH(PolicyLevers!$C47,'Policy Characteristics'!$C:$C,0))</f>
        <v>0</v>
      </c>
      <c r="M47" s="94">
        <f>INDEX('Policy Characteristics'!G:G,MATCH(PolicyLevers!$C47,'Policy Characteristics'!$C:$C,0))</f>
        <v>0</v>
      </c>
      <c r="N47" s="94">
        <f>INDEX('Policy Characteristics'!H:H,MATCH(PolicyLevers!$C47,'Policy Characteristics'!$C:$C,0))</f>
        <v>0</v>
      </c>
      <c r="O47" s="94">
        <f>INDEX('Policy Characteristics'!I:I,MATCH(PolicyLevers!$C47,'Policy Characteristics'!$C:$C,0))</f>
        <v>0</v>
      </c>
      <c r="P47" s="94" t="str">
        <f>INDEX('Policy Characteristics'!J:J,MATCH(PolicyLevers!$C47,'Policy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7" s="83"/>
      <c r="R47" s="83"/>
      <c r="S47" s="92"/>
      <c r="T47" s="72"/>
    </row>
    <row r="48" spans="1:20" x14ac:dyDescent="0.25">
      <c r="A48" s="83" t="str">
        <f>INDEX('Policy Characteristics'!A:A,MATCH(PolicyLevers!$C48,'Standard Descriptions'!$C:$C,0))</f>
        <v>Transportation</v>
      </c>
      <c r="B48" s="207" t="str">
        <f>INDEX('Policy Characteristics'!B:B,MATCH(PolicyLevers!$C48,'Standard Descriptions'!$C:$C,0))</f>
        <v>Tailpipe Emissions Standard</v>
      </c>
      <c r="C48" s="83" t="str">
        <f t="shared" si="6"/>
        <v>Percentage Additional Improvement of Fuel Economy Std</v>
      </c>
      <c r="D48" s="72" t="s">
        <v>537</v>
      </c>
      <c r="E48" s="72" t="s">
        <v>45</v>
      </c>
      <c r="F48" s="72" t="s">
        <v>544</v>
      </c>
      <c r="G48" s="72" t="s">
        <v>96</v>
      </c>
      <c r="H48" s="91"/>
      <c r="I48" s="206" t="s">
        <v>50</v>
      </c>
      <c r="J48" s="94" t="str">
        <f>INDEX('Policy Characteristics'!D:D,MATCH(PolicyLevers!$C48,'Policy Characteristics'!$C:$C,0))</f>
        <v>Vehicle Tailpipe Emissions Standards</v>
      </c>
      <c r="K48" s="94" t="str">
        <f>INDEX('Policy Characteristics'!E:E,MATCH(PolicyLevers!$C48,'Policy Characteristics'!$C:$C,0))</f>
        <v>trans fuel economy standards</v>
      </c>
      <c r="L48" s="94">
        <f>INDEX('Policy Characteristics'!F:F,MATCH(PolicyLevers!$C48,'Policy Characteristics'!$C:$C,0))</f>
        <v>0</v>
      </c>
      <c r="M48" s="94">
        <f>INDEX('Policy Characteristics'!G:G,MATCH(PolicyLevers!$C48,'Policy Characteristics'!$C:$C,0))</f>
        <v>0</v>
      </c>
      <c r="N48" s="94">
        <f>INDEX('Policy Characteristics'!H:H,MATCH(PolicyLevers!$C48,'Policy Characteristics'!$C:$C,0))</f>
        <v>0</v>
      </c>
      <c r="O48" s="94">
        <f>INDEX('Policy Characteristics'!I:I,MATCH(PolicyLevers!$C48,'Policy Characteristics'!$C:$C,0))</f>
        <v>0</v>
      </c>
      <c r="P48" s="94" t="str">
        <f>INDEX('Policy Characteristics'!J:J,MATCH(PolicyLevers!$C48,'Policy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8" s="83"/>
      <c r="R48" s="83"/>
      <c r="S48" s="92"/>
      <c r="T48" s="72"/>
    </row>
    <row r="49" spans="1:20" x14ac:dyDescent="0.25">
      <c r="A49" s="83" t="str">
        <f>INDEX('Policy Characteristics'!A:A,MATCH(PolicyLevers!$C49,'Standard Descriptions'!$C:$C,0))</f>
        <v>Transportation</v>
      </c>
      <c r="B49" s="207" t="str">
        <f>INDEX('Policy Characteristics'!B:B,MATCH(PolicyLevers!$C49,'Standard Descriptions'!$C:$C,0))</f>
        <v>Tailpipe Emissions Standard</v>
      </c>
      <c r="C49" s="83" t="str">
        <f t="shared" si="6"/>
        <v>Percentage Additional Improvement of Fuel Economy Std</v>
      </c>
      <c r="D49" s="72" t="s">
        <v>538</v>
      </c>
      <c r="E49" s="72" t="s">
        <v>45</v>
      </c>
      <c r="F49" s="72" t="s">
        <v>542</v>
      </c>
      <c r="G49" s="72" t="s">
        <v>96</v>
      </c>
      <c r="H49" s="91"/>
      <c r="I49" s="206" t="s">
        <v>50</v>
      </c>
      <c r="J49" s="94" t="str">
        <f>INDEX('Policy Characteristics'!D:D,MATCH(PolicyLevers!$C49,'Policy Characteristics'!$C:$C,0))</f>
        <v>Vehicle Tailpipe Emissions Standards</v>
      </c>
      <c r="K49" s="94" t="str">
        <f>INDEX('Policy Characteristics'!E:E,MATCH(PolicyLevers!$C49,'Policy Characteristics'!$C:$C,0))</f>
        <v>trans fuel economy standards</v>
      </c>
      <c r="L49" s="94">
        <f>INDEX('Policy Characteristics'!F:F,MATCH(PolicyLevers!$C49,'Policy Characteristics'!$C:$C,0))</f>
        <v>0</v>
      </c>
      <c r="M49" s="94">
        <f>INDEX('Policy Characteristics'!G:G,MATCH(PolicyLevers!$C49,'Policy Characteristics'!$C:$C,0))</f>
        <v>0</v>
      </c>
      <c r="N49" s="94">
        <f>INDEX('Policy Characteristics'!H:H,MATCH(PolicyLevers!$C49,'Policy Characteristics'!$C:$C,0))</f>
        <v>0</v>
      </c>
      <c r="O49" s="94">
        <f>INDEX('Policy Characteristics'!I:I,MATCH(PolicyLevers!$C49,'Policy Characteristics'!$C:$C,0))</f>
        <v>0</v>
      </c>
      <c r="P49" s="94" t="str">
        <f>INDEX('Policy Characteristics'!J:J,MATCH(PolicyLevers!$C49,'Policy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49" s="83"/>
      <c r="R49" s="83"/>
      <c r="S49" s="92"/>
      <c r="T49" s="72"/>
    </row>
    <row r="50" spans="1:20" x14ac:dyDescent="0.25">
      <c r="A50" s="83" t="str">
        <f>INDEX('Policy Characteristics'!A:A,MATCH(PolicyLevers!$C50,'Standard Descriptions'!$C:$C,0))</f>
        <v>Transportation</v>
      </c>
      <c r="B50" s="207" t="str">
        <f>INDEX('Policy Characteristics'!B:B,MATCH(PolicyLevers!$C50,'Standard Descriptions'!$C:$C,0))</f>
        <v>Tailpipe Emissions Standard</v>
      </c>
      <c r="C50" s="83" t="str">
        <f t="shared" ref="A50:C69" si="9">C$34</f>
        <v>Percentage Additional Improvement of Fuel Economy Std</v>
      </c>
      <c r="D50" s="72" t="s">
        <v>539</v>
      </c>
      <c r="E50" s="72" t="s">
        <v>45</v>
      </c>
      <c r="F50" s="72" t="s">
        <v>543</v>
      </c>
      <c r="G50" s="72" t="s">
        <v>96</v>
      </c>
      <c r="H50" s="91"/>
      <c r="I50" s="206" t="s">
        <v>50</v>
      </c>
      <c r="J50" s="94" t="str">
        <f>INDEX('Policy Characteristics'!D:D,MATCH(PolicyLevers!$C50,'Policy Characteristics'!$C:$C,0))</f>
        <v>Vehicle Tailpipe Emissions Standards</v>
      </c>
      <c r="K50" s="94" t="str">
        <f>INDEX('Policy Characteristics'!E:E,MATCH(PolicyLevers!$C50,'Policy Characteristics'!$C:$C,0))</f>
        <v>trans fuel economy standards</v>
      </c>
      <c r="L50" s="94">
        <f>INDEX('Policy Characteristics'!F:F,MATCH(PolicyLevers!$C50,'Policy Characteristics'!$C:$C,0))</f>
        <v>0</v>
      </c>
      <c r="M50" s="94">
        <f>INDEX('Policy Characteristics'!G:G,MATCH(PolicyLevers!$C50,'Policy Characteristics'!$C:$C,0))</f>
        <v>0</v>
      </c>
      <c r="N50" s="94">
        <f>INDEX('Policy Characteristics'!H:H,MATCH(PolicyLevers!$C50,'Policy Characteristics'!$C:$C,0))</f>
        <v>0</v>
      </c>
      <c r="O50" s="94">
        <f>INDEX('Policy Characteristics'!I:I,MATCH(PolicyLevers!$C50,'Policy Characteristics'!$C:$C,0))</f>
        <v>0</v>
      </c>
      <c r="P50" s="94" t="str">
        <f>INDEX('Policy Characteristics'!J:J,MATCH(PolicyLevers!$C50,'Policy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0" s="83"/>
      <c r="R50" s="83"/>
      <c r="S50" s="92"/>
      <c r="T50" s="72"/>
    </row>
    <row r="51" spans="1:20" ht="90" customHeight="1" x14ac:dyDescent="0.25">
      <c r="A51" s="83" t="str">
        <f>INDEX('Policy Characteristics'!A:A,MATCH(PolicyLevers!$C51,'Standard Descriptions'!$C:$C,0))</f>
        <v>Transportation</v>
      </c>
      <c r="B51" s="207" t="str">
        <f>INDEX('Policy Characteristics'!B:B,MATCH(PolicyLevers!$C51,'Standard Descriptions'!$C:$C,0))</f>
        <v>Tailpipe Emissions Standard</v>
      </c>
      <c r="C51" s="83" t="str">
        <f t="shared" si="9"/>
        <v>Percentage Additional Improvement of Fuel Economy Std</v>
      </c>
      <c r="D51" s="72" t="s">
        <v>540</v>
      </c>
      <c r="E51" s="72" t="s">
        <v>45</v>
      </c>
      <c r="F51" s="72" t="s">
        <v>546</v>
      </c>
      <c r="G51" s="72" t="s">
        <v>96</v>
      </c>
      <c r="H51" s="91">
        <v>4</v>
      </c>
      <c r="I51" s="206" t="s">
        <v>50</v>
      </c>
      <c r="J51" s="94" t="str">
        <f>INDEX('Policy Characteristics'!D:D,MATCH(PolicyLevers!$C51,'Policy Characteristics'!$C:$C,0))</f>
        <v>Vehicle Tailpipe Emissions Standards</v>
      </c>
      <c r="K51" s="94" t="str">
        <f>INDEX('Policy Characteristics'!E:E,MATCH(PolicyLevers!$C51,'Policy Characteristics'!$C:$C,0))</f>
        <v>trans fuel economy standards</v>
      </c>
      <c r="L51" s="94">
        <f>INDEX('Policy Characteristics'!F:F,MATCH(PolicyLevers!$C51,'Policy Characteristics'!$C:$C,0))</f>
        <v>0</v>
      </c>
      <c r="M51" s="94">
        <f>INDEX('Policy Characteristics'!G:G,MATCH(PolicyLevers!$C51,'Policy Characteristics'!$C:$C,0))</f>
        <v>0</v>
      </c>
      <c r="N51" s="94">
        <f>INDEX('Policy Characteristics'!H:H,MATCH(PolicyLevers!$C51,'Policy Characteristics'!$C:$C,0))</f>
        <v>0</v>
      </c>
      <c r="O51" s="94">
        <f>INDEX('Policy Characteristics'!I:I,MATCH(PolicyLevers!$C51,'Policy Characteristics'!$C:$C,0))</f>
        <v>0</v>
      </c>
      <c r="P51" s="94" t="str">
        <f>INDEX('Policy Characteristics'!J:J,MATCH(PolicyLevers!$C51,'Policy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1" s="83" t="str">
        <f>Q$36</f>
        <v>transportation-sector-main.html#fuel-econ-std</v>
      </c>
      <c r="R51" s="83" t="str">
        <f>R$36</f>
        <v>fuel-economy-standard.html</v>
      </c>
      <c r="S51" s="92" t="s">
        <v>185</v>
      </c>
      <c r="T51" s="72" t="s">
        <v>194</v>
      </c>
    </row>
    <row r="52" spans="1:20" x14ac:dyDescent="0.25">
      <c r="A52" s="83" t="str">
        <f>INDEX('Policy Characteristics'!A:A,MATCH(PolicyLevers!$C52,'Standard Descriptions'!$C:$C,0))</f>
        <v>Transportation</v>
      </c>
      <c r="B52" s="207" t="str">
        <f>INDEX('Policy Characteristics'!B:B,MATCH(PolicyLevers!$C52,'Standard Descriptions'!$C:$C,0))</f>
        <v>Tailpipe Emissions Standard</v>
      </c>
      <c r="C52" s="83" t="str">
        <f t="shared" si="9"/>
        <v>Percentage Additional Improvement of Fuel Economy Std</v>
      </c>
      <c r="D52" s="72" t="s">
        <v>535</v>
      </c>
      <c r="E52" s="72" t="s">
        <v>46</v>
      </c>
      <c r="F52" s="72" t="s">
        <v>541</v>
      </c>
      <c r="G52" s="72" t="s">
        <v>97</v>
      </c>
      <c r="H52" s="6"/>
      <c r="I52" s="206" t="s">
        <v>50</v>
      </c>
      <c r="J52" s="94" t="str">
        <f>INDEX('Policy Characteristics'!D:D,MATCH(PolicyLevers!$C52,'Policy Characteristics'!$C:$C,0))</f>
        <v>Vehicle Tailpipe Emissions Standards</v>
      </c>
      <c r="K52" s="94" t="str">
        <f>INDEX('Policy Characteristics'!E:E,MATCH(PolicyLevers!$C52,'Policy Characteristics'!$C:$C,0))</f>
        <v>trans fuel economy standards</v>
      </c>
      <c r="L52" s="94">
        <f>INDEX('Policy Characteristics'!F:F,MATCH(PolicyLevers!$C52,'Policy Characteristics'!$C:$C,0))</f>
        <v>0</v>
      </c>
      <c r="M52" s="94">
        <f>INDEX('Policy Characteristics'!G:G,MATCH(PolicyLevers!$C52,'Policy Characteristics'!$C:$C,0))</f>
        <v>0</v>
      </c>
      <c r="N52" s="94">
        <f>INDEX('Policy Characteristics'!H:H,MATCH(PolicyLevers!$C52,'Policy Characteristics'!$C:$C,0))</f>
        <v>0</v>
      </c>
      <c r="O52" s="94">
        <f>INDEX('Policy Characteristics'!I:I,MATCH(PolicyLevers!$C52,'Policy Characteristics'!$C:$C,0))</f>
        <v>0</v>
      </c>
      <c r="P52" s="94" t="str">
        <f>INDEX('Policy Characteristics'!J:J,MATCH(PolicyLevers!$C52,'Policy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2" s="6"/>
      <c r="S52" s="6"/>
      <c r="T52" s="6"/>
    </row>
    <row r="53" spans="1:20" x14ac:dyDescent="0.25">
      <c r="A53" s="83" t="str">
        <f>INDEX('Policy Characteristics'!A:A,MATCH(PolicyLevers!$C53,'Standard Descriptions'!$C:$C,0))</f>
        <v>Transportation</v>
      </c>
      <c r="B53" s="207" t="str">
        <f>INDEX('Policy Characteristics'!B:B,MATCH(PolicyLevers!$C53,'Standard Descriptions'!$C:$C,0))</f>
        <v>Tailpipe Emissions Standard</v>
      </c>
      <c r="C53" s="83" t="str">
        <f t="shared" si="9"/>
        <v>Percentage Additional Improvement of Fuel Economy Std</v>
      </c>
      <c r="D53" s="72" t="s">
        <v>536</v>
      </c>
      <c r="E53" s="72" t="s">
        <v>46</v>
      </c>
      <c r="F53" s="72" t="s">
        <v>99</v>
      </c>
      <c r="G53" s="72" t="s">
        <v>97</v>
      </c>
      <c r="H53" s="91"/>
      <c r="I53" s="206" t="s">
        <v>50</v>
      </c>
      <c r="J53" s="94" t="str">
        <f>INDEX('Policy Characteristics'!D:D,MATCH(PolicyLevers!$C53,'Policy Characteristics'!$C:$C,0))</f>
        <v>Vehicle Tailpipe Emissions Standards</v>
      </c>
      <c r="K53" s="94" t="str">
        <f>INDEX('Policy Characteristics'!E:E,MATCH(PolicyLevers!$C53,'Policy Characteristics'!$C:$C,0))</f>
        <v>trans fuel economy standards</v>
      </c>
      <c r="L53" s="94">
        <f>INDEX('Policy Characteristics'!F:F,MATCH(PolicyLevers!$C53,'Policy Characteristics'!$C:$C,0))</f>
        <v>0</v>
      </c>
      <c r="M53" s="94">
        <f>INDEX('Policy Characteristics'!G:G,MATCH(PolicyLevers!$C53,'Policy Characteristics'!$C:$C,0))</f>
        <v>0</v>
      </c>
      <c r="N53" s="94">
        <f>INDEX('Policy Characteristics'!H:H,MATCH(PolicyLevers!$C53,'Policy Characteristics'!$C:$C,0))</f>
        <v>0</v>
      </c>
      <c r="O53" s="94">
        <f>INDEX('Policy Characteristics'!I:I,MATCH(PolicyLevers!$C53,'Policy Characteristics'!$C:$C,0))</f>
        <v>0</v>
      </c>
      <c r="P53" s="94" t="str">
        <f>INDEX('Policy Characteristics'!J:J,MATCH(PolicyLevers!$C53,'Policy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3" s="83"/>
      <c r="R53" s="83"/>
      <c r="S53" s="92"/>
      <c r="T53" s="72"/>
    </row>
    <row r="54" spans="1:20" x14ac:dyDescent="0.25">
      <c r="A54" s="83" t="str">
        <f>INDEX('Policy Characteristics'!A:A,MATCH(PolicyLevers!$C54,'Standard Descriptions'!$C:$C,0))</f>
        <v>Transportation</v>
      </c>
      <c r="B54" s="207" t="str">
        <f>INDEX('Policy Characteristics'!B:B,MATCH(PolicyLevers!$C54,'Standard Descriptions'!$C:$C,0))</f>
        <v>Tailpipe Emissions Standard</v>
      </c>
      <c r="C54" s="83" t="str">
        <f t="shared" si="8"/>
        <v>Percentage Additional Improvement of Fuel Economy Std</v>
      </c>
      <c r="D54" s="72" t="s">
        <v>537</v>
      </c>
      <c r="E54" s="72" t="s">
        <v>46</v>
      </c>
      <c r="F54" s="72" t="s">
        <v>544</v>
      </c>
      <c r="G54" s="72" t="s">
        <v>97</v>
      </c>
      <c r="H54" s="91"/>
      <c r="I54" s="206" t="s">
        <v>50</v>
      </c>
      <c r="J54" s="94" t="str">
        <f>INDEX('Policy Characteristics'!D:D,MATCH(PolicyLevers!$C54,'Policy Characteristics'!$C:$C,0))</f>
        <v>Vehicle Tailpipe Emissions Standards</v>
      </c>
      <c r="K54" s="94" t="str">
        <f>INDEX('Policy Characteristics'!E:E,MATCH(PolicyLevers!$C54,'Policy Characteristics'!$C:$C,0))</f>
        <v>trans fuel economy standards</v>
      </c>
      <c r="L54" s="94">
        <f>INDEX('Policy Characteristics'!F:F,MATCH(PolicyLevers!$C54,'Policy Characteristics'!$C:$C,0))</f>
        <v>0</v>
      </c>
      <c r="M54" s="94">
        <f>INDEX('Policy Characteristics'!G:G,MATCH(PolicyLevers!$C54,'Policy Characteristics'!$C:$C,0))</f>
        <v>0</v>
      </c>
      <c r="N54" s="94">
        <f>INDEX('Policy Characteristics'!H:H,MATCH(PolicyLevers!$C54,'Policy Characteristics'!$C:$C,0))</f>
        <v>0</v>
      </c>
      <c r="O54" s="94">
        <f>INDEX('Policy Characteristics'!I:I,MATCH(PolicyLevers!$C54,'Policy Characteristics'!$C:$C,0))</f>
        <v>0</v>
      </c>
      <c r="P54" s="94" t="str">
        <f>INDEX('Policy Characteristics'!J:J,MATCH(PolicyLevers!$C54,'Policy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4" s="83"/>
      <c r="R54" s="83"/>
      <c r="S54" s="92"/>
      <c r="T54" s="72"/>
    </row>
    <row r="55" spans="1:20" x14ac:dyDescent="0.25">
      <c r="A55" s="83" t="str">
        <f>INDEX('Policy Characteristics'!A:A,MATCH(PolicyLevers!$C55,'Standard Descriptions'!$C:$C,0))</f>
        <v>Transportation</v>
      </c>
      <c r="B55" s="207" t="str">
        <f>INDEX('Policy Characteristics'!B:B,MATCH(PolicyLevers!$C55,'Standard Descriptions'!$C:$C,0))</f>
        <v>Tailpipe Emissions Standard</v>
      </c>
      <c r="C55" s="83" t="str">
        <f t="shared" si="9"/>
        <v>Percentage Additional Improvement of Fuel Economy Std</v>
      </c>
      <c r="D55" s="72" t="s">
        <v>538</v>
      </c>
      <c r="E55" s="72" t="s">
        <v>46</v>
      </c>
      <c r="F55" s="72" t="s">
        <v>542</v>
      </c>
      <c r="G55" s="72" t="s">
        <v>97</v>
      </c>
      <c r="H55" s="91"/>
      <c r="I55" s="206" t="s">
        <v>50</v>
      </c>
      <c r="J55" s="94" t="str">
        <f>INDEX('Policy Characteristics'!D:D,MATCH(PolicyLevers!$C55,'Policy Characteristics'!$C:$C,0))</f>
        <v>Vehicle Tailpipe Emissions Standards</v>
      </c>
      <c r="K55" s="94" t="str">
        <f>INDEX('Policy Characteristics'!E:E,MATCH(PolicyLevers!$C55,'Policy Characteristics'!$C:$C,0))</f>
        <v>trans fuel economy standards</v>
      </c>
      <c r="L55" s="94">
        <f>INDEX('Policy Characteristics'!F:F,MATCH(PolicyLevers!$C55,'Policy Characteristics'!$C:$C,0))</f>
        <v>0</v>
      </c>
      <c r="M55" s="94">
        <f>INDEX('Policy Characteristics'!G:G,MATCH(PolicyLevers!$C55,'Policy Characteristics'!$C:$C,0))</f>
        <v>0</v>
      </c>
      <c r="N55" s="94">
        <f>INDEX('Policy Characteristics'!H:H,MATCH(PolicyLevers!$C55,'Policy Characteristics'!$C:$C,0))</f>
        <v>0</v>
      </c>
      <c r="O55" s="94">
        <f>INDEX('Policy Characteristics'!I:I,MATCH(PolicyLevers!$C55,'Policy Characteristics'!$C:$C,0))</f>
        <v>0</v>
      </c>
      <c r="P55" s="94" t="str">
        <f>INDEX('Policy Characteristics'!J:J,MATCH(PolicyLevers!$C55,'Policy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5" s="83"/>
      <c r="R55" s="83"/>
      <c r="S55" s="92"/>
      <c r="T55" s="72"/>
    </row>
    <row r="56" spans="1:20" x14ac:dyDescent="0.25">
      <c r="A56" s="83" t="str">
        <f>INDEX('Policy Characteristics'!A:A,MATCH(PolicyLevers!$C56,'Standard Descriptions'!$C:$C,0))</f>
        <v>Transportation</v>
      </c>
      <c r="B56" s="207" t="str">
        <f>INDEX('Policy Characteristics'!B:B,MATCH(PolicyLevers!$C56,'Standard Descriptions'!$C:$C,0))</f>
        <v>Tailpipe Emissions Standard</v>
      </c>
      <c r="C56" s="83" t="str">
        <f t="shared" si="9"/>
        <v>Percentage Additional Improvement of Fuel Economy Std</v>
      </c>
      <c r="D56" s="72" t="s">
        <v>539</v>
      </c>
      <c r="E56" s="72" t="s">
        <v>46</v>
      </c>
      <c r="F56" s="72" t="s">
        <v>543</v>
      </c>
      <c r="G56" s="72" t="s">
        <v>97</v>
      </c>
      <c r="H56" s="91"/>
      <c r="I56" s="206" t="s">
        <v>50</v>
      </c>
      <c r="J56" s="94" t="str">
        <f>INDEX('Policy Characteristics'!D:D,MATCH(PolicyLevers!$C56,'Policy Characteristics'!$C:$C,0))</f>
        <v>Vehicle Tailpipe Emissions Standards</v>
      </c>
      <c r="K56" s="94" t="str">
        <f>INDEX('Policy Characteristics'!E:E,MATCH(PolicyLevers!$C56,'Policy Characteristics'!$C:$C,0))</f>
        <v>trans fuel economy standards</v>
      </c>
      <c r="L56" s="94">
        <f>INDEX('Policy Characteristics'!F:F,MATCH(PolicyLevers!$C56,'Policy Characteristics'!$C:$C,0))</f>
        <v>0</v>
      </c>
      <c r="M56" s="94">
        <f>INDEX('Policy Characteristics'!G:G,MATCH(PolicyLevers!$C56,'Policy Characteristics'!$C:$C,0))</f>
        <v>0</v>
      </c>
      <c r="N56" s="94">
        <f>INDEX('Policy Characteristics'!H:H,MATCH(PolicyLevers!$C56,'Policy Characteristics'!$C:$C,0))</f>
        <v>0</v>
      </c>
      <c r="O56" s="94">
        <f>INDEX('Policy Characteristics'!I:I,MATCH(PolicyLevers!$C56,'Policy Characteristics'!$C:$C,0))</f>
        <v>0</v>
      </c>
      <c r="P56" s="94" t="str">
        <f>INDEX('Policy Characteristics'!J:J,MATCH(PolicyLevers!$C56,'Policy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6" s="83"/>
      <c r="R56" s="83"/>
      <c r="S56" s="92"/>
      <c r="T56" s="72"/>
    </row>
    <row r="57" spans="1:20" x14ac:dyDescent="0.25">
      <c r="A57" s="83" t="str">
        <f>INDEX('Policy Characteristics'!A:A,MATCH(PolicyLevers!$C57,'Standard Descriptions'!$C:$C,0))</f>
        <v>Transportation</v>
      </c>
      <c r="B57" s="207" t="str">
        <f>INDEX('Policy Characteristics'!B:B,MATCH(PolicyLevers!$C57,'Standard Descriptions'!$C:$C,0))</f>
        <v>Tailpipe Emissions Standard</v>
      </c>
      <c r="C57" s="83" t="str">
        <f t="shared" si="9"/>
        <v>Percentage Additional Improvement of Fuel Economy Std</v>
      </c>
      <c r="D57" s="72" t="s">
        <v>540</v>
      </c>
      <c r="E57" s="72" t="s">
        <v>46</v>
      </c>
      <c r="F57" s="72" t="s">
        <v>546</v>
      </c>
      <c r="G57" s="72" t="s">
        <v>97</v>
      </c>
      <c r="H57" s="91">
        <v>5</v>
      </c>
      <c r="I57" s="208" t="s">
        <v>49</v>
      </c>
      <c r="J57" s="94" t="str">
        <f>INDEX('Policy Characteristics'!D:D,MATCH(PolicyLevers!$C57,'Policy Characteristics'!$C:$C,0))</f>
        <v>Vehicle Tailpipe Emissions Standards</v>
      </c>
      <c r="K57" s="94" t="str">
        <f>INDEX('Policy Characteristics'!E:E,MATCH(PolicyLevers!$C57,'Policy Characteristics'!$C:$C,0))</f>
        <v>trans fuel economy standards</v>
      </c>
      <c r="L57" s="94">
        <f>INDEX('Policy Characteristics'!F:F,MATCH(PolicyLevers!$C57,'Policy Characteristics'!$C:$C,0))</f>
        <v>0</v>
      </c>
      <c r="M57" s="94">
        <f>INDEX('Policy Characteristics'!G:G,MATCH(PolicyLevers!$C57,'Policy Characteristics'!$C:$C,0))</f>
        <v>0</v>
      </c>
      <c r="N57" s="94">
        <f>INDEX('Policy Characteristics'!H:H,MATCH(PolicyLevers!$C57,'Policy Characteristics'!$C:$C,0))</f>
        <v>0</v>
      </c>
      <c r="O57" s="94">
        <f>INDEX('Policy Characteristics'!I:I,MATCH(PolicyLevers!$C57,'Policy Characteristics'!$C:$C,0))</f>
        <v>0</v>
      </c>
      <c r="P57" s="94" t="str">
        <f>INDEX('Policy Characteristics'!J:J,MATCH(PolicyLevers!$C57,'Policy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7" s="83" t="str">
        <f>Q$36</f>
        <v>transportation-sector-main.html#fuel-econ-std</v>
      </c>
      <c r="R57" s="83" t="str">
        <f>R$36</f>
        <v>fuel-economy-standard.html</v>
      </c>
      <c r="S57" s="92" t="s">
        <v>185</v>
      </c>
      <c r="T57" s="72" t="s">
        <v>195</v>
      </c>
    </row>
    <row r="58" spans="1:20" x14ac:dyDescent="0.25">
      <c r="A58" s="83" t="str">
        <f>INDEX('Policy Characteristics'!A:A,MATCH(PolicyLevers!$C58,'Standard Descriptions'!$C:$C,0))</f>
        <v>Transportation</v>
      </c>
      <c r="B58" s="207" t="str">
        <f>INDEX('Policy Characteristics'!B:B,MATCH(PolicyLevers!$C58,'Standard Descriptions'!$C:$C,0))</f>
        <v>Tailpipe Emissions Standard</v>
      </c>
      <c r="C58" s="83" t="str">
        <f t="shared" si="9"/>
        <v>Percentage Additional Improvement of Fuel Economy Std</v>
      </c>
      <c r="D58" s="72" t="s">
        <v>535</v>
      </c>
      <c r="E58" s="72" t="s">
        <v>47</v>
      </c>
      <c r="F58" s="72" t="s">
        <v>541</v>
      </c>
      <c r="G58" s="72" t="s">
        <v>98</v>
      </c>
      <c r="H58" s="6"/>
      <c r="I58" s="206" t="s">
        <v>50</v>
      </c>
      <c r="J58" s="94" t="str">
        <f>INDEX('Policy Characteristics'!D:D,MATCH(PolicyLevers!$C58,'Policy Characteristics'!$C:$C,0))</f>
        <v>Vehicle Tailpipe Emissions Standards</v>
      </c>
      <c r="K58" s="94" t="str">
        <f>INDEX('Policy Characteristics'!E:E,MATCH(PolicyLevers!$C58,'Policy Characteristics'!$C:$C,0))</f>
        <v>trans fuel economy standards</v>
      </c>
      <c r="L58" s="94">
        <f>INDEX('Policy Characteristics'!F:F,MATCH(PolicyLevers!$C58,'Policy Characteristics'!$C:$C,0))</f>
        <v>0</v>
      </c>
      <c r="M58" s="94">
        <f>INDEX('Policy Characteristics'!G:G,MATCH(PolicyLevers!$C58,'Policy Characteristics'!$C:$C,0))</f>
        <v>0</v>
      </c>
      <c r="N58" s="94">
        <f>INDEX('Policy Characteristics'!H:H,MATCH(PolicyLevers!$C58,'Policy Characteristics'!$C:$C,0))</f>
        <v>0</v>
      </c>
      <c r="O58" s="94">
        <f>INDEX('Policy Characteristics'!I:I,MATCH(PolicyLevers!$C58,'Policy Characteristics'!$C:$C,0))</f>
        <v>0</v>
      </c>
      <c r="P58" s="94" t="str">
        <f>INDEX('Policy Characteristics'!J:J,MATCH(PolicyLevers!$C58,'Policy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58" s="6"/>
      <c r="S58" s="6"/>
      <c r="T58" s="6"/>
    </row>
    <row r="59" spans="1:20" x14ac:dyDescent="0.25">
      <c r="A59" s="83" t="str">
        <f>INDEX('Policy Characteristics'!A:A,MATCH(PolicyLevers!$C59,'Standard Descriptions'!$C:$C,0))</f>
        <v>Transportation</v>
      </c>
      <c r="B59" s="207" t="str">
        <f>INDEX('Policy Characteristics'!B:B,MATCH(PolicyLevers!$C59,'Standard Descriptions'!$C:$C,0))</f>
        <v>Tailpipe Emissions Standard</v>
      </c>
      <c r="C59" s="83" t="str">
        <f t="shared" si="9"/>
        <v>Percentage Additional Improvement of Fuel Economy Std</v>
      </c>
      <c r="D59" s="72" t="s">
        <v>536</v>
      </c>
      <c r="E59" s="72" t="s">
        <v>47</v>
      </c>
      <c r="F59" s="72" t="s">
        <v>99</v>
      </c>
      <c r="G59" s="72" t="s">
        <v>98</v>
      </c>
      <c r="H59" s="91"/>
      <c r="I59" s="206" t="s">
        <v>50</v>
      </c>
      <c r="J59" s="94" t="str">
        <f>INDEX('Policy Characteristics'!D:D,MATCH(PolicyLevers!$C59,'Policy Characteristics'!$C:$C,0))</f>
        <v>Vehicle Tailpipe Emissions Standards</v>
      </c>
      <c r="K59" s="94" t="str">
        <f>INDEX('Policy Characteristics'!E:E,MATCH(PolicyLevers!$C59,'Policy Characteristics'!$C:$C,0))</f>
        <v>trans fuel economy standards</v>
      </c>
      <c r="L59" s="94">
        <f>INDEX('Policy Characteristics'!F:F,MATCH(PolicyLevers!$C59,'Policy Characteristics'!$C:$C,0))</f>
        <v>0</v>
      </c>
      <c r="M59" s="94">
        <f>INDEX('Policy Characteristics'!G:G,MATCH(PolicyLevers!$C59,'Policy Characteristics'!$C:$C,0))</f>
        <v>0</v>
      </c>
      <c r="N59" s="94">
        <f>INDEX('Policy Characteristics'!H:H,MATCH(PolicyLevers!$C59,'Policy Characteristics'!$C:$C,0))</f>
        <v>0</v>
      </c>
      <c r="O59" s="94">
        <f>INDEX('Policy Characteristics'!I:I,MATCH(PolicyLevers!$C59,'Policy Characteristics'!$C:$C,0))</f>
        <v>0</v>
      </c>
      <c r="P59" s="94" t="str">
        <f>INDEX('Policy Characteristics'!J:J,MATCH(PolicyLevers!$C59,'Policy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59" s="83"/>
      <c r="R59" s="83"/>
      <c r="S59" s="92"/>
      <c r="T59" s="72"/>
    </row>
    <row r="60" spans="1:20" x14ac:dyDescent="0.25">
      <c r="A60" s="83" t="str">
        <f>INDEX('Policy Characteristics'!A:A,MATCH(PolicyLevers!$C60,'Standard Descriptions'!$C:$C,0))</f>
        <v>Transportation</v>
      </c>
      <c r="B60" s="207" t="str">
        <f>INDEX('Policy Characteristics'!B:B,MATCH(PolicyLevers!$C60,'Standard Descriptions'!$C:$C,0))</f>
        <v>Tailpipe Emissions Standard</v>
      </c>
      <c r="C60" s="83" t="str">
        <f t="shared" si="9"/>
        <v>Percentage Additional Improvement of Fuel Economy Std</v>
      </c>
      <c r="D60" s="72" t="s">
        <v>537</v>
      </c>
      <c r="E60" s="72" t="s">
        <v>47</v>
      </c>
      <c r="F60" s="72" t="s">
        <v>544</v>
      </c>
      <c r="G60" s="72" t="s">
        <v>98</v>
      </c>
      <c r="H60" s="91"/>
      <c r="I60" s="206" t="s">
        <v>50</v>
      </c>
      <c r="J60" s="94" t="str">
        <f>INDEX('Policy Characteristics'!D:D,MATCH(PolicyLevers!$C60,'Policy Characteristics'!$C:$C,0))</f>
        <v>Vehicle Tailpipe Emissions Standards</v>
      </c>
      <c r="K60" s="94" t="str">
        <f>INDEX('Policy Characteristics'!E:E,MATCH(PolicyLevers!$C60,'Policy Characteristics'!$C:$C,0))</f>
        <v>trans fuel economy standards</v>
      </c>
      <c r="L60" s="94">
        <f>INDEX('Policy Characteristics'!F:F,MATCH(PolicyLevers!$C60,'Policy Characteristics'!$C:$C,0))</f>
        <v>0</v>
      </c>
      <c r="M60" s="94">
        <f>INDEX('Policy Characteristics'!G:G,MATCH(PolicyLevers!$C60,'Policy Characteristics'!$C:$C,0))</f>
        <v>0</v>
      </c>
      <c r="N60" s="94">
        <f>INDEX('Policy Characteristics'!H:H,MATCH(PolicyLevers!$C60,'Policy Characteristics'!$C:$C,0))</f>
        <v>0</v>
      </c>
      <c r="O60" s="94">
        <f>INDEX('Policy Characteristics'!I:I,MATCH(PolicyLevers!$C60,'Policy Characteristics'!$C:$C,0))</f>
        <v>0</v>
      </c>
      <c r="P60" s="94" t="str">
        <f>INDEX('Policy Characteristics'!J:J,MATCH(PolicyLevers!$C60,'Policy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0" s="83"/>
      <c r="R60" s="83"/>
      <c r="S60" s="92"/>
      <c r="T60" s="72"/>
    </row>
    <row r="61" spans="1:20" x14ac:dyDescent="0.25">
      <c r="A61" s="83" t="str">
        <f>INDEX('Policy Characteristics'!A:A,MATCH(PolicyLevers!$C61,'Standard Descriptions'!$C:$C,0))</f>
        <v>Transportation</v>
      </c>
      <c r="B61" s="207" t="str">
        <f>INDEX('Policy Characteristics'!B:B,MATCH(PolicyLevers!$C61,'Standard Descriptions'!$C:$C,0))</f>
        <v>Tailpipe Emissions Standard</v>
      </c>
      <c r="C61" s="83" t="str">
        <f t="shared" si="8"/>
        <v>Percentage Additional Improvement of Fuel Economy Std</v>
      </c>
      <c r="D61" s="72" t="s">
        <v>538</v>
      </c>
      <c r="E61" s="72" t="s">
        <v>47</v>
      </c>
      <c r="F61" s="72" t="s">
        <v>542</v>
      </c>
      <c r="G61" s="72" t="s">
        <v>98</v>
      </c>
      <c r="H61" s="91"/>
      <c r="I61" s="206" t="s">
        <v>50</v>
      </c>
      <c r="J61" s="94" t="str">
        <f>INDEX('Policy Characteristics'!D:D,MATCH(PolicyLevers!$C61,'Policy Characteristics'!$C:$C,0))</f>
        <v>Vehicle Tailpipe Emissions Standards</v>
      </c>
      <c r="K61" s="94" t="str">
        <f>INDEX('Policy Characteristics'!E:E,MATCH(PolicyLevers!$C61,'Policy Characteristics'!$C:$C,0))</f>
        <v>trans fuel economy standards</v>
      </c>
      <c r="L61" s="94">
        <f>INDEX('Policy Characteristics'!F:F,MATCH(PolicyLevers!$C61,'Policy Characteristics'!$C:$C,0))</f>
        <v>0</v>
      </c>
      <c r="M61" s="94">
        <f>INDEX('Policy Characteristics'!G:G,MATCH(PolicyLevers!$C61,'Policy Characteristics'!$C:$C,0))</f>
        <v>0</v>
      </c>
      <c r="N61" s="94">
        <f>INDEX('Policy Characteristics'!H:H,MATCH(PolicyLevers!$C61,'Policy Characteristics'!$C:$C,0))</f>
        <v>0</v>
      </c>
      <c r="O61" s="94">
        <f>INDEX('Policy Characteristics'!I:I,MATCH(PolicyLevers!$C61,'Policy Characteristics'!$C:$C,0))</f>
        <v>0</v>
      </c>
      <c r="P61" s="94" t="str">
        <f>INDEX('Policy Characteristics'!J:J,MATCH(PolicyLevers!$C61,'Policy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1" s="83"/>
      <c r="R61" s="83"/>
      <c r="S61" s="92"/>
      <c r="T61" s="72"/>
    </row>
    <row r="62" spans="1:20" x14ac:dyDescent="0.25">
      <c r="A62" s="83" t="str">
        <f>INDEX('Policy Characteristics'!A:A,MATCH(PolicyLevers!$C62,'Standard Descriptions'!$C:$C,0))</f>
        <v>Transportation</v>
      </c>
      <c r="B62" s="207" t="str">
        <f>INDEX('Policy Characteristics'!B:B,MATCH(PolicyLevers!$C62,'Standard Descriptions'!$C:$C,0))</f>
        <v>Tailpipe Emissions Standard</v>
      </c>
      <c r="C62" s="83" t="str">
        <f t="shared" si="9"/>
        <v>Percentage Additional Improvement of Fuel Economy Std</v>
      </c>
      <c r="D62" s="72" t="s">
        <v>539</v>
      </c>
      <c r="E62" s="72" t="s">
        <v>47</v>
      </c>
      <c r="F62" s="72" t="s">
        <v>543</v>
      </c>
      <c r="G62" s="72" t="s">
        <v>98</v>
      </c>
      <c r="H62" s="91"/>
      <c r="I62" s="206" t="s">
        <v>50</v>
      </c>
      <c r="J62" s="94" t="str">
        <f>INDEX('Policy Characteristics'!D:D,MATCH(PolicyLevers!$C62,'Policy Characteristics'!$C:$C,0))</f>
        <v>Vehicle Tailpipe Emissions Standards</v>
      </c>
      <c r="K62" s="94" t="str">
        <f>INDEX('Policy Characteristics'!E:E,MATCH(PolicyLevers!$C62,'Policy Characteristics'!$C:$C,0))</f>
        <v>trans fuel economy standards</v>
      </c>
      <c r="L62" s="94">
        <f>INDEX('Policy Characteristics'!F:F,MATCH(PolicyLevers!$C62,'Policy Characteristics'!$C:$C,0))</f>
        <v>0</v>
      </c>
      <c r="M62" s="94">
        <f>INDEX('Policy Characteristics'!G:G,MATCH(PolicyLevers!$C62,'Policy Characteristics'!$C:$C,0))</f>
        <v>0</v>
      </c>
      <c r="N62" s="94">
        <f>INDEX('Policy Characteristics'!H:H,MATCH(PolicyLevers!$C62,'Policy Characteristics'!$C:$C,0))</f>
        <v>0</v>
      </c>
      <c r="O62" s="94">
        <f>INDEX('Policy Characteristics'!I:I,MATCH(PolicyLevers!$C62,'Policy Characteristics'!$C:$C,0))</f>
        <v>0</v>
      </c>
      <c r="P62" s="94" t="str">
        <f>INDEX('Policy Characteristics'!J:J,MATCH(PolicyLevers!$C62,'Policy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2" s="83"/>
      <c r="R62" s="83"/>
      <c r="S62" s="92"/>
      <c r="T62" s="72"/>
    </row>
    <row r="63" spans="1:20" x14ac:dyDescent="0.25">
      <c r="A63" s="83" t="str">
        <f>INDEX('Policy Characteristics'!A:A,MATCH(PolicyLevers!$C63,'Standard Descriptions'!$C:$C,0))</f>
        <v>Transportation</v>
      </c>
      <c r="B63" s="207" t="str">
        <f>INDEX('Policy Characteristics'!B:B,MATCH(PolicyLevers!$C63,'Standard Descriptions'!$C:$C,0))</f>
        <v>Tailpipe Emissions Standard</v>
      </c>
      <c r="C63" s="83" t="str">
        <f t="shared" si="9"/>
        <v>Percentage Additional Improvement of Fuel Economy Std</v>
      </c>
      <c r="D63" s="72" t="s">
        <v>540</v>
      </c>
      <c r="E63" s="72" t="s">
        <v>47</v>
      </c>
      <c r="F63" s="72" t="s">
        <v>546</v>
      </c>
      <c r="G63" s="72" t="s">
        <v>98</v>
      </c>
      <c r="H63" s="91">
        <v>6</v>
      </c>
      <c r="I63" s="208" t="s">
        <v>49</v>
      </c>
      <c r="J63" s="94" t="str">
        <f>INDEX('Policy Characteristics'!D:D,MATCH(PolicyLevers!$C63,'Policy Characteristics'!$C:$C,0))</f>
        <v>Vehicle Tailpipe Emissions Standards</v>
      </c>
      <c r="K63" s="94" t="str">
        <f>INDEX('Policy Characteristics'!E:E,MATCH(PolicyLevers!$C63,'Policy Characteristics'!$C:$C,0))</f>
        <v>trans fuel economy standards</v>
      </c>
      <c r="L63" s="94">
        <f>INDEX('Policy Characteristics'!F:F,MATCH(PolicyLevers!$C63,'Policy Characteristics'!$C:$C,0))</f>
        <v>0</v>
      </c>
      <c r="M63" s="94">
        <f>INDEX('Policy Characteristics'!G:G,MATCH(PolicyLevers!$C63,'Policy Characteristics'!$C:$C,0))</f>
        <v>0</v>
      </c>
      <c r="N63" s="94">
        <f>INDEX('Policy Characteristics'!H:H,MATCH(PolicyLevers!$C63,'Policy Characteristics'!$C:$C,0))</f>
        <v>0</v>
      </c>
      <c r="O63" s="94">
        <f>INDEX('Policy Characteristics'!I:I,MATCH(PolicyLevers!$C63,'Policy Characteristics'!$C:$C,0))</f>
        <v>0</v>
      </c>
      <c r="P63" s="94" t="str">
        <f>INDEX('Policy Characteristics'!J:J,MATCH(PolicyLevers!$C63,'Policy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3" s="83" t="str">
        <f>Q$36</f>
        <v>transportation-sector-main.html#fuel-econ-std</v>
      </c>
      <c r="R63" s="83" t="str">
        <f>R$36</f>
        <v>fuel-economy-standard.html</v>
      </c>
      <c r="S63" s="92" t="s">
        <v>185</v>
      </c>
      <c r="T63" s="72" t="s">
        <v>194</v>
      </c>
    </row>
    <row r="64" spans="1:20" x14ac:dyDescent="0.25">
      <c r="A64" s="83" t="str">
        <f>INDEX('Policy Characteristics'!A:A,MATCH(PolicyLevers!$C64,'Standard Descriptions'!$C:$C,0))</f>
        <v>Transportation</v>
      </c>
      <c r="B64" s="207" t="str">
        <f>INDEX('Policy Characteristics'!B:B,MATCH(PolicyLevers!$C64,'Standard Descriptions'!$C:$C,0))</f>
        <v>Tailpipe Emissions Standard</v>
      </c>
      <c r="C64" s="83" t="str">
        <f t="shared" si="9"/>
        <v>Percentage Additional Improvement of Fuel Economy Std</v>
      </c>
      <c r="D64" s="72" t="s">
        <v>535</v>
      </c>
      <c r="E64" s="72" t="s">
        <v>126</v>
      </c>
      <c r="F64" s="72" t="s">
        <v>541</v>
      </c>
      <c r="G64" s="72" t="s">
        <v>176</v>
      </c>
      <c r="H64" s="6"/>
      <c r="I64" s="206" t="s">
        <v>50</v>
      </c>
      <c r="J64" s="94" t="str">
        <f>INDEX('Policy Characteristics'!D:D,MATCH(PolicyLevers!$C64,'Policy Characteristics'!$C:$C,0))</f>
        <v>Vehicle Tailpipe Emissions Standards</v>
      </c>
      <c r="K64" s="94" t="str">
        <f>INDEX('Policy Characteristics'!E:E,MATCH(PolicyLevers!$C64,'Policy Characteristics'!$C:$C,0))</f>
        <v>trans fuel economy standards</v>
      </c>
      <c r="L64" s="94">
        <f>INDEX('Policy Characteristics'!F:F,MATCH(PolicyLevers!$C64,'Policy Characteristics'!$C:$C,0))</f>
        <v>0</v>
      </c>
      <c r="M64" s="94">
        <f>INDEX('Policy Characteristics'!G:G,MATCH(PolicyLevers!$C64,'Policy Characteristics'!$C:$C,0))</f>
        <v>0</v>
      </c>
      <c r="N64" s="94">
        <f>INDEX('Policy Characteristics'!H:H,MATCH(PolicyLevers!$C64,'Policy Characteristics'!$C:$C,0))</f>
        <v>0</v>
      </c>
      <c r="O64" s="94">
        <f>INDEX('Policy Characteristics'!I:I,MATCH(PolicyLevers!$C64,'Policy Characteristics'!$C:$C,0))</f>
        <v>0</v>
      </c>
      <c r="P64" s="94" t="str">
        <f>INDEX('Policy Characteristics'!J:J,MATCH(PolicyLevers!$C64,'Policy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R64" s="6"/>
      <c r="S64" s="6"/>
      <c r="T64" s="6"/>
    </row>
    <row r="65" spans="1:20" x14ac:dyDescent="0.25">
      <c r="A65" s="83" t="str">
        <f>INDEX('Policy Characteristics'!A:A,MATCH(PolicyLevers!$C65,'Standard Descriptions'!$C:$C,0))</f>
        <v>Transportation</v>
      </c>
      <c r="B65" s="207" t="str">
        <f>INDEX('Policy Characteristics'!B:B,MATCH(PolicyLevers!$C65,'Standard Descriptions'!$C:$C,0))</f>
        <v>Tailpipe Emissions Standard</v>
      </c>
      <c r="C65" s="83" t="str">
        <f t="shared" si="9"/>
        <v>Percentage Additional Improvement of Fuel Economy Std</v>
      </c>
      <c r="D65" s="72" t="s">
        <v>536</v>
      </c>
      <c r="E65" s="72" t="s">
        <v>126</v>
      </c>
      <c r="F65" s="72" t="s">
        <v>99</v>
      </c>
      <c r="G65" s="72" t="s">
        <v>176</v>
      </c>
      <c r="H65" s="91"/>
      <c r="I65" s="206" t="s">
        <v>50</v>
      </c>
      <c r="J65" s="94" t="str">
        <f>INDEX('Policy Characteristics'!D:D,MATCH(PolicyLevers!$C65,'Policy Characteristics'!$C:$C,0))</f>
        <v>Vehicle Tailpipe Emissions Standards</v>
      </c>
      <c r="K65" s="94" t="str">
        <f>INDEX('Policy Characteristics'!E:E,MATCH(PolicyLevers!$C65,'Policy Characteristics'!$C:$C,0))</f>
        <v>trans fuel economy standards</v>
      </c>
      <c r="L65" s="94">
        <f>INDEX('Policy Characteristics'!F:F,MATCH(PolicyLevers!$C65,'Policy Characteristics'!$C:$C,0))</f>
        <v>0</v>
      </c>
      <c r="M65" s="94">
        <f>INDEX('Policy Characteristics'!G:G,MATCH(PolicyLevers!$C65,'Policy Characteristics'!$C:$C,0))</f>
        <v>0</v>
      </c>
      <c r="N65" s="94">
        <f>INDEX('Policy Characteristics'!H:H,MATCH(PolicyLevers!$C65,'Policy Characteristics'!$C:$C,0))</f>
        <v>0</v>
      </c>
      <c r="O65" s="94">
        <f>INDEX('Policy Characteristics'!I:I,MATCH(PolicyLevers!$C65,'Policy Characteristics'!$C:$C,0))</f>
        <v>0</v>
      </c>
      <c r="P65" s="94" t="str">
        <f>INDEX('Policy Characteristics'!J:J,MATCH(PolicyLevers!$C65,'Policy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5" s="83"/>
      <c r="R65" s="83"/>
      <c r="S65" s="92"/>
      <c r="T65" s="72"/>
    </row>
    <row r="66" spans="1:20" x14ac:dyDescent="0.25">
      <c r="A66" s="83" t="str">
        <f>INDEX('Policy Characteristics'!A:A,MATCH(PolicyLevers!$C66,'Standard Descriptions'!$C:$C,0))</f>
        <v>Transportation</v>
      </c>
      <c r="B66" s="207" t="str">
        <f>INDEX('Policy Characteristics'!B:B,MATCH(PolicyLevers!$C66,'Standard Descriptions'!$C:$C,0))</f>
        <v>Tailpipe Emissions Standard</v>
      </c>
      <c r="C66" s="83" t="str">
        <f t="shared" si="9"/>
        <v>Percentage Additional Improvement of Fuel Economy Std</v>
      </c>
      <c r="D66" s="72" t="s">
        <v>537</v>
      </c>
      <c r="E66" s="72" t="s">
        <v>126</v>
      </c>
      <c r="F66" s="72" t="s">
        <v>544</v>
      </c>
      <c r="G66" s="72" t="s">
        <v>176</v>
      </c>
      <c r="H66" s="91">
        <v>7</v>
      </c>
      <c r="I66" s="208" t="s">
        <v>49</v>
      </c>
      <c r="J66" s="94" t="str">
        <f>INDEX('Policy Characteristics'!D:D,MATCH(PolicyLevers!$C66,'Policy Characteristics'!$C:$C,0))</f>
        <v>Vehicle Tailpipe Emissions Standards</v>
      </c>
      <c r="K66" s="94" t="str">
        <f>INDEX('Policy Characteristics'!E:E,MATCH(PolicyLevers!$C66,'Policy Characteristics'!$C:$C,0))</f>
        <v>trans fuel economy standards</v>
      </c>
      <c r="L66" s="94">
        <f>INDEX('Policy Characteristics'!F:F,MATCH(PolicyLevers!$C66,'Policy Characteristics'!$C:$C,0))</f>
        <v>0</v>
      </c>
      <c r="M66" s="94">
        <f>INDEX('Policy Characteristics'!G:G,MATCH(PolicyLevers!$C66,'Policy Characteristics'!$C:$C,0))</f>
        <v>0</v>
      </c>
      <c r="N66" s="94">
        <f>INDEX('Policy Characteristics'!H:H,MATCH(PolicyLevers!$C66,'Policy Characteristics'!$C:$C,0))</f>
        <v>0</v>
      </c>
      <c r="O66" s="94">
        <f>INDEX('Policy Characteristics'!I:I,MATCH(PolicyLevers!$C66,'Policy Characteristics'!$C:$C,0))</f>
        <v>0</v>
      </c>
      <c r="P66" s="94" t="str">
        <f>INDEX('Policy Characteristics'!J:J,MATCH(PolicyLevers!$C66,'Policy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6" s="83" t="str">
        <f>Q$36</f>
        <v>transportation-sector-main.html#fuel-econ-std</v>
      </c>
      <c r="R66" s="83" t="str">
        <f>R$36</f>
        <v>fuel-economy-standard.html</v>
      </c>
      <c r="S66" s="92" t="s">
        <v>185</v>
      </c>
      <c r="T66" s="72" t="s">
        <v>420</v>
      </c>
    </row>
    <row r="67" spans="1:20" x14ac:dyDescent="0.25">
      <c r="A67" s="83" t="str">
        <f>INDEX('Policy Characteristics'!A:A,MATCH(PolicyLevers!$C67,'Standard Descriptions'!$C:$C,0))</f>
        <v>Transportation</v>
      </c>
      <c r="B67" s="207" t="str">
        <f>INDEX('Policy Characteristics'!B:B,MATCH(PolicyLevers!$C67,'Standard Descriptions'!$C:$C,0))</f>
        <v>Tailpipe Emissions Standard</v>
      </c>
      <c r="C67" s="83" t="str">
        <f t="shared" si="9"/>
        <v>Percentage Additional Improvement of Fuel Economy Std</v>
      </c>
      <c r="D67" s="72" t="s">
        <v>538</v>
      </c>
      <c r="E67" s="72" t="s">
        <v>126</v>
      </c>
      <c r="F67" s="72" t="s">
        <v>542</v>
      </c>
      <c r="G67" s="72" t="s">
        <v>176</v>
      </c>
      <c r="H67" s="91"/>
      <c r="I67" s="206" t="s">
        <v>50</v>
      </c>
      <c r="J67" s="94" t="str">
        <f>INDEX('Policy Characteristics'!D:D,MATCH(PolicyLevers!$C67,'Policy Characteristics'!$C:$C,0))</f>
        <v>Vehicle Tailpipe Emissions Standards</v>
      </c>
      <c r="K67" s="94" t="str">
        <f>INDEX('Policy Characteristics'!E:E,MATCH(PolicyLevers!$C67,'Policy Characteristics'!$C:$C,0))</f>
        <v>trans fuel economy standards</v>
      </c>
      <c r="L67" s="94">
        <f>INDEX('Policy Characteristics'!F:F,MATCH(PolicyLevers!$C67,'Policy Characteristics'!$C:$C,0))</f>
        <v>0</v>
      </c>
      <c r="M67" s="94">
        <f>INDEX('Policy Characteristics'!G:G,MATCH(PolicyLevers!$C67,'Policy Characteristics'!$C:$C,0))</f>
        <v>0</v>
      </c>
      <c r="N67" s="94">
        <f>INDEX('Policy Characteristics'!H:H,MATCH(PolicyLevers!$C67,'Policy Characteristics'!$C:$C,0))</f>
        <v>0</v>
      </c>
      <c r="O67" s="94">
        <f>INDEX('Policy Characteristics'!I:I,MATCH(PolicyLevers!$C67,'Policy Characteristics'!$C:$C,0))</f>
        <v>0</v>
      </c>
      <c r="P67" s="94" t="str">
        <f>INDEX('Policy Characteristics'!J:J,MATCH(PolicyLevers!$C67,'Policy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7" s="83"/>
      <c r="R67" s="83"/>
      <c r="S67" s="92"/>
      <c r="T67" s="72"/>
    </row>
    <row r="68" spans="1:20" x14ac:dyDescent="0.25">
      <c r="A68" s="83" t="str">
        <f>INDEX('Policy Characteristics'!A:A,MATCH(PolicyLevers!$C68,'Standard Descriptions'!$C:$C,0))</f>
        <v>Transportation</v>
      </c>
      <c r="B68" s="207" t="str">
        <f>INDEX('Policy Characteristics'!B:B,MATCH(PolicyLevers!$C68,'Standard Descriptions'!$C:$C,0))</f>
        <v>Tailpipe Emissions Standard</v>
      </c>
      <c r="C68" s="83" t="str">
        <f t="shared" si="9"/>
        <v>Percentage Additional Improvement of Fuel Economy Std</v>
      </c>
      <c r="D68" s="72" t="s">
        <v>539</v>
      </c>
      <c r="E68" s="72" t="s">
        <v>126</v>
      </c>
      <c r="F68" s="72" t="s">
        <v>543</v>
      </c>
      <c r="G68" s="72" t="s">
        <v>176</v>
      </c>
      <c r="H68" s="91"/>
      <c r="I68" s="206" t="s">
        <v>50</v>
      </c>
      <c r="J68" s="94" t="str">
        <f>INDEX('Policy Characteristics'!D:D,MATCH(PolicyLevers!$C68,'Policy Characteristics'!$C:$C,0))</f>
        <v>Vehicle Tailpipe Emissions Standards</v>
      </c>
      <c r="K68" s="94" t="str">
        <f>INDEX('Policy Characteristics'!E:E,MATCH(PolicyLevers!$C68,'Policy Characteristics'!$C:$C,0))</f>
        <v>trans fuel economy standards</v>
      </c>
      <c r="L68" s="94">
        <f>INDEX('Policy Characteristics'!F:F,MATCH(PolicyLevers!$C68,'Policy Characteristics'!$C:$C,0))</f>
        <v>0</v>
      </c>
      <c r="M68" s="94">
        <f>INDEX('Policy Characteristics'!G:G,MATCH(PolicyLevers!$C68,'Policy Characteristics'!$C:$C,0))</f>
        <v>0</v>
      </c>
      <c r="N68" s="94">
        <f>INDEX('Policy Characteristics'!H:H,MATCH(PolicyLevers!$C68,'Policy Characteristics'!$C:$C,0))</f>
        <v>0</v>
      </c>
      <c r="O68" s="94">
        <f>INDEX('Policy Characteristics'!I:I,MATCH(PolicyLevers!$C68,'Policy Characteristics'!$C:$C,0))</f>
        <v>0</v>
      </c>
      <c r="P68" s="94" t="str">
        <f>INDEX('Policy Characteristics'!J:J,MATCH(PolicyLevers!$C68,'Policy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8" s="83"/>
      <c r="R68" s="83"/>
      <c r="S68" s="92"/>
      <c r="T68" s="72"/>
    </row>
    <row r="69" spans="1:20" x14ac:dyDescent="0.25">
      <c r="A69" s="83" t="str">
        <f>INDEX('Policy Characteristics'!A:A,MATCH(PolicyLevers!$C69,'Standard Descriptions'!$C:$C,0))</f>
        <v>Transportation</v>
      </c>
      <c r="B69" s="207" t="str">
        <f>INDEX('Policy Characteristics'!B:B,MATCH(PolicyLevers!$C69,'Standard Descriptions'!$C:$C,0))</f>
        <v>Tailpipe Emissions Standard</v>
      </c>
      <c r="C69" s="83" t="str">
        <f t="shared" si="9"/>
        <v>Percentage Additional Improvement of Fuel Economy Std</v>
      </c>
      <c r="D69" s="72" t="s">
        <v>540</v>
      </c>
      <c r="E69" s="72" t="s">
        <v>126</v>
      </c>
      <c r="F69" s="72" t="s">
        <v>545</v>
      </c>
      <c r="G69" s="72" t="s">
        <v>176</v>
      </c>
      <c r="H69" s="91"/>
      <c r="I69" s="206" t="s">
        <v>50</v>
      </c>
      <c r="J69" s="94" t="str">
        <f>INDEX('Policy Characteristics'!D:D,MATCH(PolicyLevers!$C69,'Policy Characteristics'!$C:$C,0))</f>
        <v>Vehicle Tailpipe Emissions Standards</v>
      </c>
      <c r="K69" s="94" t="str">
        <f>INDEX('Policy Characteristics'!E:E,MATCH(PolicyLevers!$C69,'Policy Characteristics'!$C:$C,0))</f>
        <v>trans fuel economy standards</v>
      </c>
      <c r="L69" s="94">
        <f>INDEX('Policy Characteristics'!F:F,MATCH(PolicyLevers!$C69,'Policy Characteristics'!$C:$C,0))</f>
        <v>0</v>
      </c>
      <c r="M69" s="94">
        <f>INDEX('Policy Characteristics'!G:G,MATCH(PolicyLevers!$C69,'Policy Characteristics'!$C:$C,0))</f>
        <v>0</v>
      </c>
      <c r="N69" s="94">
        <f>INDEX('Policy Characteristics'!H:H,MATCH(PolicyLevers!$C69,'Policy Characteristics'!$C:$C,0))</f>
        <v>0</v>
      </c>
      <c r="O69" s="94">
        <f>INDEX('Policy Characteristics'!I:I,MATCH(PolicyLevers!$C69,'Policy Characteristics'!$C:$C,0))</f>
        <v>0</v>
      </c>
      <c r="P69" s="94" t="str">
        <f>INDEX('Policy Characteristics'!J:J,MATCH(PolicyLevers!$C69,'Policy Characteristics'!$C:$C,0))</f>
        <v xml:space="preserve">**Description:**This policy specifies a percentage reduction in tailpipe greenhouse gas emissions from new vehicles. //**Guidance for setting values: **//**Gasoline Engine LDVs: ** In the BAU scenario, under current regulation, carbon dioxide emissions from light-duty passenger vehicles are expected to fall to 167 grams or lower per mile in 2025, depending on the vehicle mix. Tailpipe emissions per mile remain constant in 2026 and later years in the BAU Scenario. The Current Trajectory scenario reflects a 4.5% rate of year-over-year improvement over 2026-2030. The maximum slider value reflects a 5% rate of year-over-year improvement over 2026-2030. //**Diesel Engine MDVs: ** Beyond light duty passenger vehicles, California tailpipe standards are complex and vary by vehicle class.//**Gasoline Engine HDVs: ** Beyond light duty passenger vehicles, California tailpipe standards are complex and vary by vehicle class.//**Diesel Engine HDVs: ** Beyond light duty passenger vehicles, California tailpipe standards are complex and vary by vehicle class.//**All Rail: ** Neither California nor the U.S. currently sets fuel economy standards for trains. //**All Ships: ** Neither the California nor the U.S. currently sets fuel economy standards for ships. //**Gasoline Engine Motorbikes: ** Neither California nor the U.S. currently sets fuel economy standards for motorbikes. </v>
      </c>
      <c r="Q69" s="83"/>
      <c r="R69" s="83"/>
      <c r="S69" s="92"/>
      <c r="T69" s="72"/>
    </row>
    <row r="70" spans="1:20" s="71" customFormat="1" x14ac:dyDescent="0.25">
      <c r="A70" s="78" t="str">
        <f>INDEX('Policy Characteristics'!A:A,MATCH(PolicyLevers!$C70,'Standard Descriptions'!$C:$C,0))</f>
        <v>Transportation</v>
      </c>
      <c r="B70" s="206" t="str">
        <f>INDEX('Policy Characteristics'!B:B,MATCH(PolicyLevers!$C70,'Standard Descriptions'!$C:$C,0))</f>
        <v>Low Carbon Fuel Standard</v>
      </c>
      <c r="C70" s="78" t="s">
        <v>486</v>
      </c>
      <c r="D70" s="72"/>
      <c r="E70" s="72"/>
      <c r="F70" s="72"/>
      <c r="G70" s="72"/>
      <c r="H70" s="79">
        <v>190</v>
      </c>
      <c r="I70" s="208" t="s">
        <v>49</v>
      </c>
      <c r="J70" s="76" t="str">
        <f>INDEX('Policy Characteristics'!D:D,MATCH(PolicyLevers!$C70,'Policy Characteristics'!$C:$C,0))</f>
        <v>Low Carbon Fuel Standard</v>
      </c>
      <c r="K70" s="76" t="str">
        <f>INDEX('Policy Characteristics'!E:E,MATCH(PolicyLevers!$C70,'Policy Characteristics'!$C:$C,0))</f>
        <v>trans LCFS</v>
      </c>
      <c r="L70" s="76">
        <f>INDEX('Policy Characteristics'!F:F,MATCH(PolicyLevers!$C70,'Policy Characteristics'!$C:$C,0))</f>
        <v>0</v>
      </c>
      <c r="M70" s="76">
        <f>INDEX('Policy Characteristics'!G:G,MATCH(PolicyLevers!$C70,'Policy Characteristics'!$C:$C,0))</f>
        <v>0.06</v>
      </c>
      <c r="N70" s="76">
        <f>INDEX('Policy Characteristics'!H:H,MATCH(PolicyLevers!$C70,'Policy Characteristics'!$C:$C,0))</f>
        <v>0.01</v>
      </c>
      <c r="O70" s="76" t="str">
        <f>INDEX('Policy Characteristics'!I:I,MATCH(PolicyLevers!$C70,'Policy Characteristics'!$C:$C,0))</f>
        <v>% reduction in carbon emissions</v>
      </c>
      <c r="P70" s="76" t="str">
        <f>INDEX('Policy Characteristics'!J:J,MATCH(PolicyLevers!$C70,'Policy Characteristics'!$C:$C,0))</f>
        <v>**Description:** This policy specifies the percentage reduction in carbon emissions that must be achieved via switching to fuels less carbon intensive than conventional gasoline and diesel fuels. This value is in addition to LCFS requirements modeled for the BAU scenario, an 18% reduction in carbon intensity by 2030. // **Guidance for setting values: ** The California EPS limits LCFS stringency to 24%, a midpoint between the "Steady Progress" and "High Performance" scenarios in the report California's Clean Fuel Future: Assessing Achievable Fuel Carbon Intensity Reductions Through 2030 (Malins 2018). Note that results are not correct for this policy under the Effects by Policy output graphs (both CO2e Wedge Diagram and CO2eAbatement Cost Curve) for reasons discussed in model documentation, specifically footnote 16 of Insights from the California Energy Simulator.</v>
      </c>
      <c r="Q70" s="72" t="s">
        <v>488</v>
      </c>
      <c r="R70" s="78" t="s">
        <v>489</v>
      </c>
      <c r="S70" s="95" t="s">
        <v>490</v>
      </c>
      <c r="T70" s="78" t="s">
        <v>1101</v>
      </c>
    </row>
    <row r="71" spans="1:20" x14ac:dyDescent="0.25">
      <c r="A71" s="72" t="str">
        <f>INDEX('Policy Characteristics'!A:A,MATCH(PolicyLevers!$C71,'Standard Descriptions'!$C:$C,0))</f>
        <v>Transportation</v>
      </c>
      <c r="B71" s="208" t="str">
        <f>INDEX('Policy Characteristics'!B:B,MATCH(PolicyLevers!$C71,'Standard Descriptions'!$C:$C,0))</f>
        <v>Transportation Demand Management</v>
      </c>
      <c r="C71" s="72" t="s">
        <v>334</v>
      </c>
      <c r="D71" s="72" t="s">
        <v>51</v>
      </c>
      <c r="E71" s="72"/>
      <c r="F71" s="72" t="s">
        <v>440</v>
      </c>
      <c r="G71" s="72"/>
      <c r="H71" s="91">
        <v>8</v>
      </c>
      <c r="I71" s="208" t="s">
        <v>49</v>
      </c>
      <c r="J71" s="80" t="str">
        <f>INDEX('Policy Characteristics'!D:D,MATCH(PolicyLevers!$C71,'Policy Characteristics'!$C:$C,0))</f>
        <v>Transportation Demand Management</v>
      </c>
      <c r="K71" s="80" t="str">
        <f>INDEX('Policy Characteristics'!E:E,MATCH(PolicyLevers!$C71,'Policy Characteristics'!$C:$C,0))</f>
        <v>trans TDM</v>
      </c>
      <c r="L71" s="80">
        <f>INDEX('Policy Characteristics'!F:F,MATCH(PolicyLevers!$C71,'Policy Characteristics'!$C:$C,0))</f>
        <v>0</v>
      </c>
      <c r="M71" s="80">
        <f>INDEX('Policy Characteristics'!G:G,MATCH(PolicyLevers!$C71,'Policy Characteristics'!$C:$C,0))</f>
        <v>1</v>
      </c>
      <c r="N71" s="80">
        <f>INDEX('Policy Characteristics'!H:H,MATCH(PolicyLevers!$C71,'Policy Characteristics'!$C:$C,0))</f>
        <v>0.01</v>
      </c>
      <c r="O71" s="80" t="str">
        <f>INDEX('Policy Characteristics'!I:I,MATCH(PolicyLevers!$C71,'Policy Characteristics'!$C:$C,0))</f>
        <v>% of TDM package implemented</v>
      </c>
      <c r="P71" s="80" t="str">
        <f>INDEX('Policy Characteristics'!J:J,MATCH(PolicyLevers!$C71,'Policy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1" s="72" t="s">
        <v>209</v>
      </c>
      <c r="R71" s="78" t="s">
        <v>210</v>
      </c>
      <c r="S71" s="96" t="s">
        <v>441</v>
      </c>
      <c r="T71" s="72"/>
    </row>
    <row r="72" spans="1:20" ht="54.75" customHeight="1" x14ac:dyDescent="0.25">
      <c r="A72" s="83" t="str">
        <f>INDEX('Policy Characteristics'!A:A,MATCH(PolicyLevers!$C72,'Standard Descriptions'!$C:$C,0))</f>
        <v>Transportation</v>
      </c>
      <c r="B72" s="207" t="str">
        <f>INDEX('Policy Characteristics'!B:B,MATCH(PolicyLevers!$C72,'Standard Descriptions'!$C:$C,0))</f>
        <v>Transportation Demand Management</v>
      </c>
      <c r="C72" s="83" t="str">
        <f t="shared" ref="B72:C72" si="10">C$71</f>
        <v>Fraction of TDM Package Implemented</v>
      </c>
      <c r="D72" s="72" t="s">
        <v>48</v>
      </c>
      <c r="E72" s="72"/>
      <c r="F72" s="72" t="s">
        <v>95</v>
      </c>
      <c r="G72" s="72"/>
      <c r="H72" s="91">
        <v>179</v>
      </c>
      <c r="I72" s="208" t="s">
        <v>49</v>
      </c>
      <c r="J72" s="84" t="str">
        <f>INDEX('Policy Characteristics'!D:D,MATCH(PolicyLevers!$C72,'Policy Characteristics'!$C:$C,0))</f>
        <v>Transportation Demand Management</v>
      </c>
      <c r="K72" s="84" t="str">
        <f>INDEX('Policy Characteristics'!E:E,MATCH(PolicyLevers!$C72,'Policy Characteristics'!$C:$C,0))</f>
        <v>trans TDM</v>
      </c>
      <c r="L72" s="84">
        <f>INDEX('Policy Characteristics'!F:F,MATCH(PolicyLevers!$C72,'Policy Characteristics'!$C:$C,0))</f>
        <v>0</v>
      </c>
      <c r="M72" s="84">
        <f>INDEX('Policy Characteristics'!G:G,MATCH(PolicyLevers!$C72,'Policy Characteristics'!$C:$C,0))</f>
        <v>1</v>
      </c>
      <c r="N72" s="84">
        <f>INDEX('Policy Characteristics'!H:H,MATCH(PolicyLevers!$C72,'Policy Characteristics'!$C:$C,0))</f>
        <v>0.01</v>
      </c>
      <c r="O72" s="84" t="str">
        <f>INDEX('Policy Characteristics'!I:I,MATCH(PolicyLevers!$C72,'Policy Characteristics'!$C:$C,0))</f>
        <v>% of TDM package implemented</v>
      </c>
      <c r="P72" s="84" t="str">
        <f>INDEX('Policy Characteristics'!J:J,MATCH(PolicyLevers!$C72,'Policy Characteristics'!$C:$C,0))</f>
        <v>**Description:** Transportation Demand Management (TDM) for passenger travel captures the effect of measures aimed at increasing mobility options, encouraging infill-development, and discouraging urban sprawl for the purpose of reducing unnecessary travel by light-duty passenger vehicles (cars and light trucks). //**Guidance for setting values: **//**Passengers : ** At full strength, this policy reduces total passenger vehicle miles traveled by 20 percent. The Current Trajectory //**Freight : ** At full strength, this policy reduces freight vehicle miles traveled by 25%.</v>
      </c>
      <c r="Q72" s="97" t="str">
        <f t="shared" ref="J72:S72" si="11">Q$71</f>
        <v>transportation-sector-main.html#tdm</v>
      </c>
      <c r="R72" s="97" t="str">
        <f t="shared" si="11"/>
        <v>transportation-demand-management.html</v>
      </c>
      <c r="S72" s="98" t="str">
        <f t="shared" si="11"/>
        <v>International Energy Agency, 2009, "Transport, Energy and CO2: Moving toward Sustainability", http://www.iea.org/publications/freepublications/publication/transport2009.pdf</v>
      </c>
      <c r="T72" s="72"/>
    </row>
    <row r="73" spans="1:20" x14ac:dyDescent="0.25">
      <c r="A73" s="72" t="str">
        <f>INDEX('Policy Characteristics'!A:A,MATCH(PolicyLevers!$C73,'Standard Descriptions'!$C:$C,0))</f>
        <v>Buildings and Appliances</v>
      </c>
      <c r="B73" s="208" t="str">
        <f>INDEX('Policy Characteristics'!B:B,MATCH(PolicyLevers!$C73,'Standard Descriptions'!$C:$C,0))</f>
        <v>Building Component Electrification</v>
      </c>
      <c r="C73" s="72" t="s">
        <v>335</v>
      </c>
      <c r="D73" s="72" t="s">
        <v>306</v>
      </c>
      <c r="E73" s="72"/>
      <c r="F73" s="72" t="s">
        <v>507</v>
      </c>
      <c r="G73" s="72"/>
      <c r="H73" s="91">
        <v>12</v>
      </c>
      <c r="I73" s="208" t="s">
        <v>49</v>
      </c>
      <c r="J73" s="80" t="str">
        <f>INDEX('Policy Characteristics'!D:D,MATCH(PolicyLevers!$C73,'Policy Characteristics'!$C:$C,0))</f>
        <v>Building Component Electrification</v>
      </c>
      <c r="K73" s="80" t="str">
        <f>INDEX('Policy Characteristics'!E:E,MATCH(PolicyLevers!$C73,'Policy Characteristics'!$C:$C,0))</f>
        <v>bldgs component electrification</v>
      </c>
      <c r="L73" s="80">
        <f>INDEX('Policy Characteristics'!F:F,MATCH(PolicyLevers!$C73,'Policy Characteristics'!$C:$C,0))</f>
        <v>0</v>
      </c>
      <c r="M73" s="80">
        <f>INDEX('Policy Characteristics'!G:G,MATCH(PolicyLevers!$C73,'Policy Characteristics'!$C:$C,0))</f>
        <v>0.8</v>
      </c>
      <c r="N73" s="80">
        <f>INDEX('Policy Characteristics'!H:H,MATCH(PolicyLevers!$C73,'Policy Characteristics'!$C:$C,0))</f>
        <v>0.01</v>
      </c>
      <c r="O73" s="80" t="str">
        <f>INDEX('Policy Characteristics'!I:I,MATCH(PolicyLevers!$C73,'Policy Characteristics'!$C:$C,0))</f>
        <v>% of newly sold non-electric building components</v>
      </c>
      <c r="P73" s="80" t="str">
        <f>INDEX('Policy Characteristics'!J:J,MATCH(PolicyLevers!$C73,'Policy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3" s="72" t="s">
        <v>211</v>
      </c>
      <c r="R73" s="78" t="s">
        <v>212</v>
      </c>
      <c r="S73" s="92"/>
      <c r="T73" s="72"/>
    </row>
    <row r="74" spans="1:20" x14ac:dyDescent="0.25">
      <c r="A74" s="83" t="str">
        <f>INDEX('Policy Characteristics'!A:A,MATCH(PolicyLevers!$C74,'Standard Descriptions'!$C:$C,0))</f>
        <v>Buildings and Appliances</v>
      </c>
      <c r="B74" s="207" t="str">
        <f>INDEX('Policy Characteristics'!B:B,MATCH(PolicyLevers!$C74,'Standard Descriptions'!$C:$C,0))</f>
        <v>Building Component Electrification</v>
      </c>
      <c r="C74" s="83" t="str">
        <f t="shared" ref="B74:C75" si="12">C$73</f>
        <v>Percent New Nonelec Component Sales Shifted to Elec</v>
      </c>
      <c r="D74" s="72" t="s">
        <v>307</v>
      </c>
      <c r="E74" s="72"/>
      <c r="F74" s="72" t="s">
        <v>507</v>
      </c>
      <c r="G74" s="72"/>
      <c r="H74" s="91">
        <v>162</v>
      </c>
      <c r="I74" s="208" t="s">
        <v>50</v>
      </c>
      <c r="J74" s="84" t="str">
        <f>INDEX('Policy Characteristics'!D:D,MATCH(PolicyLevers!$C74,'Policy Characteristics'!$C:$C,0))</f>
        <v>Building Component Electrification</v>
      </c>
      <c r="K74" s="84" t="str">
        <f>INDEX('Policy Characteristics'!E:E,MATCH(PolicyLevers!$C74,'Policy Characteristics'!$C:$C,0))</f>
        <v>bldgs component electrification</v>
      </c>
      <c r="L74" s="84">
        <f>INDEX('Policy Characteristics'!F:F,MATCH(PolicyLevers!$C74,'Policy Characteristics'!$C:$C,0))</f>
        <v>0</v>
      </c>
      <c r="M74" s="84">
        <f>INDEX('Policy Characteristics'!G:G,MATCH(PolicyLevers!$C74,'Policy Characteristics'!$C:$C,0))</f>
        <v>0.8</v>
      </c>
      <c r="N74" s="84">
        <f>INDEX('Policy Characteristics'!H:H,MATCH(PolicyLevers!$C74,'Policy Characteristics'!$C:$C,0))</f>
        <v>0.01</v>
      </c>
      <c r="O74" s="84" t="str">
        <f>INDEX('Policy Characteristics'!I:I,MATCH(PolicyLevers!$C74,'Policy Characteristics'!$C:$C,0))</f>
        <v>% of newly sold non-electric building components</v>
      </c>
      <c r="P74" s="84" t="str">
        <f>INDEX('Policy Characteristics'!J:J,MATCH(PolicyLevers!$C74,'Policy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4" s="97" t="str">
        <f t="shared" ref="L74:Q75" si="13">Q$73</f>
        <v>buildings-sector-main.html#component-elec</v>
      </c>
      <c r="R74" s="97" t="str">
        <f t="shared" ref="R74:R75" si="14">R$73</f>
        <v>building-component-electrification.html</v>
      </c>
      <c r="S74" s="98"/>
      <c r="T74" s="97"/>
    </row>
    <row r="75" spans="1:20" x14ac:dyDescent="0.25">
      <c r="A75" s="83" t="str">
        <f>INDEX('Policy Characteristics'!A:A,MATCH(PolicyLevers!$C75,'Standard Descriptions'!$C:$C,0))</f>
        <v>Buildings and Appliances</v>
      </c>
      <c r="B75" s="207" t="str">
        <f>INDEX('Policy Characteristics'!B:B,MATCH(PolicyLevers!$C75,'Standard Descriptions'!$C:$C,0))</f>
        <v>Building Component Electrification</v>
      </c>
      <c r="C75" s="83" t="str">
        <f t="shared" si="12"/>
        <v>Percent New Nonelec Component Sales Shifted to Elec</v>
      </c>
      <c r="D75" s="72" t="s">
        <v>308</v>
      </c>
      <c r="E75" s="72"/>
      <c r="F75" s="72" t="s">
        <v>192</v>
      </c>
      <c r="G75" s="72"/>
      <c r="H75" s="91">
        <v>163</v>
      </c>
      <c r="I75" s="208" t="s">
        <v>50</v>
      </c>
      <c r="J75" s="84" t="str">
        <f>INDEX('Policy Characteristics'!D:D,MATCH(PolicyLevers!$C75,'Policy Characteristics'!$C:$C,0))</f>
        <v>Building Component Electrification</v>
      </c>
      <c r="K75" s="84" t="str">
        <f>INDEX('Policy Characteristics'!E:E,MATCH(PolicyLevers!$C75,'Policy Characteristics'!$C:$C,0))</f>
        <v>bldgs component electrification</v>
      </c>
      <c r="L75" s="84">
        <f>INDEX('Policy Characteristics'!F:F,MATCH(PolicyLevers!$C75,'Policy Characteristics'!$C:$C,0))</f>
        <v>0</v>
      </c>
      <c r="M75" s="84">
        <f>INDEX('Policy Characteristics'!G:G,MATCH(PolicyLevers!$C75,'Policy Characteristics'!$C:$C,0))</f>
        <v>0.8</v>
      </c>
      <c r="N75" s="84">
        <f>INDEX('Policy Characteristics'!H:H,MATCH(PolicyLevers!$C75,'Policy Characteristics'!$C:$C,0))</f>
        <v>0.01</v>
      </c>
      <c r="O75" s="84" t="str">
        <f>INDEX('Policy Characteristics'!I:I,MATCH(PolicyLevers!$C75,'Policy Characteristics'!$C:$C,0))</f>
        <v>% of newly sold non-electric building components</v>
      </c>
      <c r="P75" s="84" t="str">
        <f>INDEX('Policy Characteristics'!J:J,MATCH(PolicyLevers!$C75,'Policy Characteristics'!$C:$C,0))</f>
        <v>**Description:** This policy replaces the specified fraction of newly sold non-electric components in residential buildings with electricity-using building components. // **Guidance for setting values: **//**Residential : ** The maximum slider value reflects the proportion of energy use for for space heating and water heating.</v>
      </c>
      <c r="Q75" s="97" t="str">
        <f t="shared" si="13"/>
        <v>buildings-sector-main.html#component-elec</v>
      </c>
      <c r="R75" s="97" t="str">
        <f t="shared" si="14"/>
        <v>building-component-electrification.html</v>
      </c>
      <c r="S75" s="98"/>
      <c r="T75" s="97"/>
    </row>
    <row r="76" spans="1:20" s="75" customFormat="1" ht="30" customHeight="1" x14ac:dyDescent="0.25">
      <c r="A76" s="72" t="str">
        <f>INDEX('Policy Characteristics'!A:A,MATCH(PolicyLevers!$C76,'Standard Descriptions'!$C:$C,0))</f>
        <v>Buildings and Appliances</v>
      </c>
      <c r="B76" s="208" t="str">
        <f>INDEX('Policy Characteristics'!B:B,MATCH(PolicyLevers!$C76,'Standard Descriptions'!$C:$C,0))</f>
        <v>Building Energy Efficiency Standards</v>
      </c>
      <c r="C76" s="72" t="s">
        <v>336</v>
      </c>
      <c r="D76" s="72" t="s">
        <v>128</v>
      </c>
      <c r="E76" s="72" t="s">
        <v>306</v>
      </c>
      <c r="F76" s="72" t="s">
        <v>507</v>
      </c>
      <c r="G76" s="72" t="s">
        <v>134</v>
      </c>
      <c r="H76" s="91">
        <v>13</v>
      </c>
      <c r="I76" s="208" t="s">
        <v>50</v>
      </c>
      <c r="J76" s="80" t="str">
        <f>INDEX('Policy Characteristics'!D:D,MATCH(PolicyLevers!$C76,'Policy Characteristics'!$C:$C,0))</f>
        <v>Building Energy Efficiency Standards</v>
      </c>
      <c r="K76" s="80" t="str">
        <f>INDEX('Policy Characteristics'!E:E,MATCH(PolicyLevers!$C76,'Policy Characteristics'!$C:$C,0))</f>
        <v>bldgs efficiency standards</v>
      </c>
      <c r="L76" s="80">
        <f>INDEX('Policy Characteristics'!F:F,MATCH(PolicyLevers!$C76,'Policy Characteristics'!$C:$C,0))</f>
        <v>0</v>
      </c>
      <c r="M76" s="80">
        <f>INDEX('Policy Characteristics'!G:G,MATCH(PolicyLevers!$C76,'Policy Characteristics'!$C:$C,0))</f>
        <v>0.5</v>
      </c>
      <c r="N76" s="80">
        <f>INDEX('Policy Characteristics'!H:H,MATCH(PolicyLevers!$C76,'Policy Characteristics'!$C:$C,0))</f>
        <v>0.01</v>
      </c>
      <c r="O76" s="80" t="str">
        <f>INDEX('Policy Characteristics'!I:I,MATCH(PolicyLevers!$C76,'Policy Characteristics'!$C:$C,0))</f>
        <v>% reduction in energy use</v>
      </c>
      <c r="P76" s="80" t="str">
        <f>INDEX('Policy Characteristics'!J:J,MATCH(PolicyLevers!$C76,'Policy Characteristics'!$C:$C,0))</f>
        <v>**Description:**0**Guidance for setting values: **</v>
      </c>
      <c r="Q76" s="72" t="s">
        <v>213</v>
      </c>
      <c r="R76" s="78" t="s">
        <v>214</v>
      </c>
      <c r="S76" s="92" t="s">
        <v>181</v>
      </c>
      <c r="T76" s="72" t="s">
        <v>428</v>
      </c>
    </row>
    <row r="77" spans="1:20" s="75" customFormat="1" ht="30" customHeight="1" x14ac:dyDescent="0.25">
      <c r="A77" s="83" t="str">
        <f>INDEX('Policy Characteristics'!A:A,MATCH(PolicyLevers!$C77,'Standard Descriptions'!$C:$C,0))</f>
        <v>Buildings and Appliances</v>
      </c>
      <c r="B77" s="207" t="str">
        <f>INDEX('Policy Characteristics'!B:B,MATCH(PolicyLevers!$C77,'Standard Descriptions'!$C:$C,0))</f>
        <v>Building Energy Efficiency Standards</v>
      </c>
      <c r="C77" s="83" t="str">
        <f t="shared" ref="B77:C92" si="15">C$76</f>
        <v>Reduction in E Use Allowed by Component Eff Std</v>
      </c>
      <c r="D77" s="72" t="s">
        <v>129</v>
      </c>
      <c r="E77" s="72" t="s">
        <v>306</v>
      </c>
      <c r="F77" s="72" t="s">
        <v>507</v>
      </c>
      <c r="G77" s="72" t="s">
        <v>135</v>
      </c>
      <c r="H77" s="91">
        <v>14</v>
      </c>
      <c r="I77" s="208" t="s">
        <v>50</v>
      </c>
      <c r="J77" s="84" t="str">
        <f>INDEX('Policy Characteristics'!D:D,MATCH(PolicyLevers!$C77,'Policy Characteristics'!$C:$C,0))</f>
        <v>Building Energy Efficiency Standards</v>
      </c>
      <c r="K77" s="84" t="str">
        <f>INDEX('Policy Characteristics'!E:E,MATCH(PolicyLevers!$C77,'Policy Characteristics'!$C:$C,0))</f>
        <v>bldgs efficiency standards</v>
      </c>
      <c r="L77" s="84">
        <f>INDEX('Policy Characteristics'!F:F,MATCH(PolicyLevers!$C77,'Policy Characteristics'!$C:$C,0))</f>
        <v>0</v>
      </c>
      <c r="M77" s="84">
        <f>INDEX('Policy Characteristics'!G:G,MATCH(PolicyLevers!$C77,'Policy Characteristics'!$C:$C,0))</f>
        <v>0.5</v>
      </c>
      <c r="N77" s="84">
        <f>INDEX('Policy Characteristics'!H:H,MATCH(PolicyLevers!$C77,'Policy Characteristics'!$C:$C,0))</f>
        <v>0.01</v>
      </c>
      <c r="O77" s="84" t="str">
        <f>INDEX('Policy Characteristics'!I:I,MATCH(PolicyLevers!$C77,'Policy Characteristics'!$C:$C,0))</f>
        <v>% reduction in energy use</v>
      </c>
      <c r="P77" s="84" t="str">
        <f>INDEX('Policy Characteristics'!J:J,MATCH(PolicyLevers!$C77,'Policy Characteristics'!$C:$C,0))</f>
        <v>**Description:**0**Guidance for setting values: **</v>
      </c>
      <c r="Q77" s="83" t="str">
        <f t="shared" ref="L77:S92" si="16">Q$76</f>
        <v>buildings-sector-main.html#eff-stds</v>
      </c>
      <c r="R77" s="83" t="str">
        <f t="shared" si="16"/>
        <v>building-energy-efficiency-standards.html</v>
      </c>
      <c r="S77"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83" t="str">
        <f>T76</f>
        <v>Itron, 2007, "ASSESSMENT OF LONG-TERM
ELECTRIC ENERGY EFFICIENCY
POTENTIAL IN CALIFORNIA’S
RESIDENTIAL SECTOR," http://www.energy.ca.gov/2007publications/CEC-500-2007-002/CEC-500-2007-002.PDF, p.33, Table 5-1</v>
      </c>
    </row>
    <row r="78" spans="1:20" s="75" customFormat="1" ht="30" customHeight="1" x14ac:dyDescent="0.25">
      <c r="A78" s="83" t="str">
        <f>INDEX('Policy Characteristics'!A:A,MATCH(PolicyLevers!$C78,'Standard Descriptions'!$C:$C,0))</f>
        <v>Buildings and Appliances</v>
      </c>
      <c r="B78" s="207" t="str">
        <f>INDEX('Policy Characteristics'!B:B,MATCH(PolicyLevers!$C78,'Standard Descriptions'!$C:$C,0))</f>
        <v>Building Energy Efficiency Standards</v>
      </c>
      <c r="C78" s="83" t="str">
        <f t="shared" si="15"/>
        <v>Reduction in E Use Allowed by Component Eff Std</v>
      </c>
      <c r="D78" s="72" t="s">
        <v>130</v>
      </c>
      <c r="E78" s="72" t="s">
        <v>306</v>
      </c>
      <c r="F78" s="72" t="s">
        <v>507</v>
      </c>
      <c r="G78" s="72" t="s">
        <v>136</v>
      </c>
      <c r="H78" s="91">
        <v>15</v>
      </c>
      <c r="I78" s="208" t="s">
        <v>50</v>
      </c>
      <c r="J78" s="84" t="str">
        <f>INDEX('Policy Characteristics'!D:D,MATCH(PolicyLevers!$C78,'Policy Characteristics'!$C:$C,0))</f>
        <v>Building Energy Efficiency Standards</v>
      </c>
      <c r="K78" s="84" t="str">
        <f>INDEX('Policy Characteristics'!E:E,MATCH(PolicyLevers!$C78,'Policy Characteristics'!$C:$C,0))</f>
        <v>bldgs efficiency standards</v>
      </c>
      <c r="L78" s="84">
        <f>INDEX('Policy Characteristics'!F:F,MATCH(PolicyLevers!$C78,'Policy Characteristics'!$C:$C,0))</f>
        <v>0</v>
      </c>
      <c r="M78" s="84">
        <f>INDEX('Policy Characteristics'!G:G,MATCH(PolicyLevers!$C78,'Policy Characteristics'!$C:$C,0))</f>
        <v>0.5</v>
      </c>
      <c r="N78" s="84">
        <f>INDEX('Policy Characteristics'!H:H,MATCH(PolicyLevers!$C78,'Policy Characteristics'!$C:$C,0))</f>
        <v>0.01</v>
      </c>
      <c r="O78" s="84" t="str">
        <f>INDEX('Policy Characteristics'!I:I,MATCH(PolicyLevers!$C78,'Policy Characteristics'!$C:$C,0))</f>
        <v>% reduction in energy use</v>
      </c>
      <c r="P78" s="84" t="str">
        <f>INDEX('Policy Characteristics'!J:J,MATCH(PolicyLevers!$C78,'Policy Characteristics'!$C:$C,0))</f>
        <v>**Description:**0**Guidance for setting values: **</v>
      </c>
      <c r="Q78" s="83" t="str">
        <f t="shared" si="16"/>
        <v>buildings-sector-main.html#eff-stds</v>
      </c>
      <c r="R78" s="83" t="str">
        <f t="shared" si="16"/>
        <v>building-energy-efficiency-standards.html</v>
      </c>
      <c r="S78"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83" t="str">
        <f t="shared" ref="T78:T93" si="17">T77</f>
        <v>Itron, 2007, "ASSESSMENT OF LONG-TERM
ELECTRIC ENERGY EFFICIENCY
POTENTIAL IN CALIFORNIA’S
RESIDENTIAL SECTOR," http://www.energy.ca.gov/2007publications/CEC-500-2007-002/CEC-500-2007-002.PDF, p.33, Table 5-1</v>
      </c>
    </row>
    <row r="79" spans="1:20" s="75" customFormat="1" ht="30" customHeight="1" x14ac:dyDescent="0.25">
      <c r="A79" s="83" t="str">
        <f>INDEX('Policy Characteristics'!A:A,MATCH(PolicyLevers!$C79,'Standard Descriptions'!$C:$C,0))</f>
        <v>Buildings and Appliances</v>
      </c>
      <c r="B79" s="207" t="str">
        <f>INDEX('Policy Characteristics'!B:B,MATCH(PolicyLevers!$C79,'Standard Descriptions'!$C:$C,0))</f>
        <v>Building Energy Efficiency Standards</v>
      </c>
      <c r="C79" s="83" t="str">
        <f t="shared" si="15"/>
        <v>Reduction in E Use Allowed by Component Eff Std</v>
      </c>
      <c r="D79" s="72" t="s">
        <v>131</v>
      </c>
      <c r="E79" s="72" t="s">
        <v>306</v>
      </c>
      <c r="F79" s="72" t="s">
        <v>507</v>
      </c>
      <c r="G79" s="72" t="s">
        <v>137</v>
      </c>
      <c r="H79" s="91">
        <v>16</v>
      </c>
      <c r="I79" s="208" t="s">
        <v>50</v>
      </c>
      <c r="J79" s="84" t="str">
        <f>INDEX('Policy Characteristics'!D:D,MATCH(PolicyLevers!$C79,'Policy Characteristics'!$C:$C,0))</f>
        <v>Building Energy Efficiency Standards</v>
      </c>
      <c r="K79" s="84" t="str">
        <f>INDEX('Policy Characteristics'!E:E,MATCH(PolicyLevers!$C79,'Policy Characteristics'!$C:$C,0))</f>
        <v>bldgs efficiency standards</v>
      </c>
      <c r="L79" s="84">
        <f>INDEX('Policy Characteristics'!F:F,MATCH(PolicyLevers!$C79,'Policy Characteristics'!$C:$C,0))</f>
        <v>0</v>
      </c>
      <c r="M79" s="84">
        <f>INDEX('Policy Characteristics'!G:G,MATCH(PolicyLevers!$C79,'Policy Characteristics'!$C:$C,0))</f>
        <v>0.5</v>
      </c>
      <c r="N79" s="84">
        <f>INDEX('Policy Characteristics'!H:H,MATCH(PolicyLevers!$C79,'Policy Characteristics'!$C:$C,0))</f>
        <v>0.01</v>
      </c>
      <c r="O79" s="84" t="str">
        <f>INDEX('Policy Characteristics'!I:I,MATCH(PolicyLevers!$C79,'Policy Characteristics'!$C:$C,0))</f>
        <v>% reduction in energy use</v>
      </c>
      <c r="P79" s="84" t="str">
        <f>INDEX('Policy Characteristics'!J:J,MATCH(PolicyLevers!$C79,'Policy Characteristics'!$C:$C,0))</f>
        <v>**Description:**0**Guidance for setting values: **</v>
      </c>
      <c r="Q79" s="83" t="str">
        <f t="shared" si="16"/>
        <v>buildings-sector-main.html#eff-stds</v>
      </c>
      <c r="R79" s="83" t="str">
        <f t="shared" si="16"/>
        <v>building-energy-efficiency-standards.html</v>
      </c>
      <c r="S79"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83" t="str">
        <f t="shared" si="17"/>
        <v>Itron, 2007, "ASSESSMENT OF LONG-TERM
ELECTRIC ENERGY EFFICIENCY
POTENTIAL IN CALIFORNIA’S
RESIDENTIAL SECTOR," http://www.energy.ca.gov/2007publications/CEC-500-2007-002/CEC-500-2007-002.PDF, p.33, Table 5-1</v>
      </c>
    </row>
    <row r="80" spans="1:20" s="75" customFormat="1" ht="30" customHeight="1" x14ac:dyDescent="0.25">
      <c r="A80" s="83" t="str">
        <f>INDEX('Policy Characteristics'!A:A,MATCH(PolicyLevers!$C80,'Standard Descriptions'!$C:$C,0))</f>
        <v>Buildings and Appliances</v>
      </c>
      <c r="B80" s="207" t="str">
        <f>INDEX('Policy Characteristics'!B:B,MATCH(PolicyLevers!$C80,'Standard Descriptions'!$C:$C,0))</f>
        <v>Building Energy Efficiency Standards</v>
      </c>
      <c r="C80" s="83" t="str">
        <f t="shared" si="15"/>
        <v>Reduction in E Use Allowed by Component Eff Std</v>
      </c>
      <c r="D80" s="72" t="s">
        <v>132</v>
      </c>
      <c r="E80" s="72" t="s">
        <v>306</v>
      </c>
      <c r="F80" s="72" t="s">
        <v>507</v>
      </c>
      <c r="G80" s="72" t="s">
        <v>138</v>
      </c>
      <c r="H80" s="91">
        <v>17</v>
      </c>
      <c r="I80" s="208" t="s">
        <v>50</v>
      </c>
      <c r="J80" s="84" t="str">
        <f>INDEX('Policy Characteristics'!D:D,MATCH(PolicyLevers!$C80,'Policy Characteristics'!$C:$C,0))</f>
        <v>Building Energy Efficiency Standards</v>
      </c>
      <c r="K80" s="84" t="str">
        <f>INDEX('Policy Characteristics'!E:E,MATCH(PolicyLevers!$C80,'Policy Characteristics'!$C:$C,0))</f>
        <v>bldgs efficiency standards</v>
      </c>
      <c r="L80" s="84">
        <f>INDEX('Policy Characteristics'!F:F,MATCH(PolicyLevers!$C80,'Policy Characteristics'!$C:$C,0))</f>
        <v>0</v>
      </c>
      <c r="M80" s="84">
        <f>INDEX('Policy Characteristics'!G:G,MATCH(PolicyLevers!$C80,'Policy Characteristics'!$C:$C,0))</f>
        <v>0.5</v>
      </c>
      <c r="N80" s="84">
        <f>INDEX('Policy Characteristics'!H:H,MATCH(PolicyLevers!$C80,'Policy Characteristics'!$C:$C,0))</f>
        <v>0.01</v>
      </c>
      <c r="O80" s="84" t="str">
        <f>INDEX('Policy Characteristics'!I:I,MATCH(PolicyLevers!$C80,'Policy Characteristics'!$C:$C,0))</f>
        <v>% reduction in energy use</v>
      </c>
      <c r="P80" s="84" t="str">
        <f>INDEX('Policy Characteristics'!J:J,MATCH(PolicyLevers!$C80,'Policy Characteristics'!$C:$C,0))</f>
        <v>**Description:**0**Guidance for setting values: **</v>
      </c>
      <c r="Q80" s="83" t="str">
        <f t="shared" si="16"/>
        <v>buildings-sector-main.html#eff-stds</v>
      </c>
      <c r="R80" s="83" t="str">
        <f t="shared" si="16"/>
        <v>building-energy-efficiency-standards.html</v>
      </c>
      <c r="S80"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83" t="str">
        <f t="shared" si="17"/>
        <v>Itron, 2007, "ASSESSMENT OF LONG-TERM
ELECTRIC ENERGY EFFICIENCY
POTENTIAL IN CALIFORNIA’S
RESIDENTIAL SECTOR," http://www.energy.ca.gov/2007publications/CEC-500-2007-002/CEC-500-2007-002.PDF, p.33, Table 5-1</v>
      </c>
    </row>
    <row r="81" spans="1:20" s="75" customFormat="1" ht="30" customHeight="1" x14ac:dyDescent="0.25">
      <c r="A81" s="83" t="str">
        <f>INDEX('Policy Characteristics'!A:A,MATCH(PolicyLevers!$C81,'Standard Descriptions'!$C:$C,0))</f>
        <v>Buildings and Appliances</v>
      </c>
      <c r="B81" s="207" t="str">
        <f>INDEX('Policy Characteristics'!B:B,MATCH(PolicyLevers!$C81,'Standard Descriptions'!$C:$C,0))</f>
        <v>Building Energy Efficiency Standards</v>
      </c>
      <c r="C81" s="83" t="str">
        <f t="shared" si="15"/>
        <v>Reduction in E Use Allowed by Component Eff Std</v>
      </c>
      <c r="D81" s="72" t="s">
        <v>133</v>
      </c>
      <c r="E81" s="72" t="s">
        <v>306</v>
      </c>
      <c r="F81" s="72" t="s">
        <v>507</v>
      </c>
      <c r="G81" s="72" t="s">
        <v>139</v>
      </c>
      <c r="H81" s="91">
        <v>18</v>
      </c>
      <c r="I81" s="208" t="s">
        <v>50</v>
      </c>
      <c r="J81" s="84" t="str">
        <f>INDEX('Policy Characteristics'!D:D,MATCH(PolicyLevers!$C81,'Policy Characteristics'!$C:$C,0))</f>
        <v>Building Energy Efficiency Standards</v>
      </c>
      <c r="K81" s="84" t="str">
        <f>INDEX('Policy Characteristics'!E:E,MATCH(PolicyLevers!$C81,'Policy Characteristics'!$C:$C,0))</f>
        <v>bldgs efficiency standards</v>
      </c>
      <c r="L81" s="84">
        <f>INDEX('Policy Characteristics'!F:F,MATCH(PolicyLevers!$C81,'Policy Characteristics'!$C:$C,0))</f>
        <v>0</v>
      </c>
      <c r="M81" s="84">
        <f>INDEX('Policy Characteristics'!G:G,MATCH(PolicyLevers!$C81,'Policy Characteristics'!$C:$C,0))</f>
        <v>0.5</v>
      </c>
      <c r="N81" s="84">
        <f>INDEX('Policy Characteristics'!H:H,MATCH(PolicyLevers!$C81,'Policy Characteristics'!$C:$C,0))</f>
        <v>0.01</v>
      </c>
      <c r="O81" s="84" t="str">
        <f>INDEX('Policy Characteristics'!I:I,MATCH(PolicyLevers!$C81,'Policy Characteristics'!$C:$C,0))</f>
        <v>% reduction in energy use</v>
      </c>
      <c r="P81" s="84" t="str">
        <f>INDEX('Policy Characteristics'!J:J,MATCH(PolicyLevers!$C81,'Policy Characteristics'!$C:$C,0))</f>
        <v>**Description:**0**Guidance for setting values: **</v>
      </c>
      <c r="Q81" s="83" t="str">
        <f t="shared" si="16"/>
        <v>buildings-sector-main.html#eff-stds</v>
      </c>
      <c r="R81" s="83" t="str">
        <f t="shared" si="16"/>
        <v>building-energy-efficiency-standards.html</v>
      </c>
      <c r="S81" s="99" t="str">
        <f>S$76</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83" t="str">
        <f t="shared" si="17"/>
        <v>Itron, 2007, "ASSESSMENT OF LONG-TERM
ELECTRIC ENERGY EFFICIENCY
POTENTIAL IN CALIFORNIA’S
RESIDENTIAL SECTOR," http://www.energy.ca.gov/2007publications/CEC-500-2007-002/CEC-500-2007-002.PDF, p.33, Table 5-1</v>
      </c>
    </row>
    <row r="82" spans="1:20" s="75" customFormat="1" ht="30" customHeight="1" x14ac:dyDescent="0.25">
      <c r="A82" s="83" t="str">
        <f>INDEX('Policy Characteristics'!A:A,MATCH(PolicyLevers!$C82,'Standard Descriptions'!$C:$C,0))</f>
        <v>Buildings and Appliances</v>
      </c>
      <c r="B82" s="207" t="str">
        <f>INDEX('Policy Characteristics'!B:B,MATCH(PolicyLevers!$C82,'Standard Descriptions'!$C:$C,0))</f>
        <v>Building Energy Efficiency Standards</v>
      </c>
      <c r="C82" s="83" t="str">
        <f t="shared" si="15"/>
        <v>Reduction in E Use Allowed by Component Eff Std</v>
      </c>
      <c r="D82" s="72" t="s">
        <v>128</v>
      </c>
      <c r="E82" s="72" t="s">
        <v>307</v>
      </c>
      <c r="F82" s="72" t="s">
        <v>507</v>
      </c>
      <c r="G82" s="72" t="s">
        <v>134</v>
      </c>
      <c r="H82" s="91">
        <v>150</v>
      </c>
      <c r="I82" s="208" t="s">
        <v>50</v>
      </c>
      <c r="J82" s="84" t="str">
        <f>INDEX('Policy Characteristics'!D:D,MATCH(PolicyLevers!$C82,'Policy Characteristics'!$C:$C,0))</f>
        <v>Building Energy Efficiency Standards</v>
      </c>
      <c r="K82" s="84" t="str">
        <f>INDEX('Policy Characteristics'!E:E,MATCH(PolicyLevers!$C82,'Policy Characteristics'!$C:$C,0))</f>
        <v>bldgs efficiency standards</v>
      </c>
      <c r="L82" s="84">
        <f>INDEX('Policy Characteristics'!F:F,MATCH(PolicyLevers!$C82,'Policy Characteristics'!$C:$C,0))</f>
        <v>0</v>
      </c>
      <c r="M82" s="84">
        <f>INDEX('Policy Characteristics'!G:G,MATCH(PolicyLevers!$C82,'Policy Characteristics'!$C:$C,0))</f>
        <v>0.5</v>
      </c>
      <c r="N82" s="84">
        <f>INDEX('Policy Characteristics'!H:H,MATCH(PolicyLevers!$C82,'Policy Characteristics'!$C:$C,0))</f>
        <v>0.01</v>
      </c>
      <c r="O82" s="84" t="str">
        <f>INDEX('Policy Characteristics'!I:I,MATCH(PolicyLevers!$C82,'Policy Characteristics'!$C:$C,0))</f>
        <v>% reduction in energy use</v>
      </c>
      <c r="P82" s="84" t="str">
        <f>INDEX('Policy Characteristics'!J:J,MATCH(PolicyLevers!$C82,'Policy Characteristics'!$C:$C,0))</f>
        <v>**Description:**0**Guidance for setting values: **</v>
      </c>
      <c r="Q82" s="83" t="str">
        <f t="shared" si="16"/>
        <v>buildings-sector-main.html#eff-stds</v>
      </c>
      <c r="R82" s="83" t="str">
        <f t="shared" si="16"/>
        <v>building-energy-efficiency-standards.html</v>
      </c>
      <c r="S82"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83" t="str">
        <f t="shared" si="17"/>
        <v>Itron, 2007, "ASSESSMENT OF LONG-TERM
ELECTRIC ENERGY EFFICIENCY
POTENTIAL IN CALIFORNIA’S
RESIDENTIAL SECTOR," http://www.energy.ca.gov/2007publications/CEC-500-2007-002/CEC-500-2007-002.PDF, p.33, Table 5-1</v>
      </c>
    </row>
    <row r="83" spans="1:20" s="75" customFormat="1" ht="30" customHeight="1" x14ac:dyDescent="0.25">
      <c r="A83" s="83" t="str">
        <f>INDEX('Policy Characteristics'!A:A,MATCH(PolicyLevers!$C83,'Standard Descriptions'!$C:$C,0))</f>
        <v>Buildings and Appliances</v>
      </c>
      <c r="B83" s="207" t="str">
        <f>INDEX('Policy Characteristics'!B:B,MATCH(PolicyLevers!$C83,'Standard Descriptions'!$C:$C,0))</f>
        <v>Building Energy Efficiency Standards</v>
      </c>
      <c r="C83" s="83" t="str">
        <f t="shared" si="15"/>
        <v>Reduction in E Use Allowed by Component Eff Std</v>
      </c>
      <c r="D83" s="72" t="s">
        <v>129</v>
      </c>
      <c r="E83" s="72" t="s">
        <v>307</v>
      </c>
      <c r="F83" s="72" t="s">
        <v>507</v>
      </c>
      <c r="G83" s="72" t="s">
        <v>135</v>
      </c>
      <c r="H83" s="91">
        <v>151</v>
      </c>
      <c r="I83" s="208" t="s">
        <v>50</v>
      </c>
      <c r="J83" s="84" t="str">
        <f>INDEX('Policy Characteristics'!D:D,MATCH(PolicyLevers!$C83,'Policy Characteristics'!$C:$C,0))</f>
        <v>Building Energy Efficiency Standards</v>
      </c>
      <c r="K83" s="84" t="str">
        <f>INDEX('Policy Characteristics'!E:E,MATCH(PolicyLevers!$C83,'Policy Characteristics'!$C:$C,0))</f>
        <v>bldgs efficiency standards</v>
      </c>
      <c r="L83" s="84">
        <f>INDEX('Policy Characteristics'!F:F,MATCH(PolicyLevers!$C83,'Policy Characteristics'!$C:$C,0))</f>
        <v>0</v>
      </c>
      <c r="M83" s="84">
        <f>INDEX('Policy Characteristics'!G:G,MATCH(PolicyLevers!$C83,'Policy Characteristics'!$C:$C,0))</f>
        <v>0.5</v>
      </c>
      <c r="N83" s="84">
        <f>INDEX('Policy Characteristics'!H:H,MATCH(PolicyLevers!$C83,'Policy Characteristics'!$C:$C,0))</f>
        <v>0.01</v>
      </c>
      <c r="O83" s="84" t="str">
        <f>INDEX('Policy Characteristics'!I:I,MATCH(PolicyLevers!$C83,'Policy Characteristics'!$C:$C,0))</f>
        <v>% reduction in energy use</v>
      </c>
      <c r="P83" s="84" t="str">
        <f>INDEX('Policy Characteristics'!J:J,MATCH(PolicyLevers!$C83,'Policy Characteristics'!$C:$C,0))</f>
        <v>**Description:**0**Guidance for setting values: **</v>
      </c>
      <c r="Q83" s="83" t="str">
        <f t="shared" si="16"/>
        <v>buildings-sector-main.html#eff-stds</v>
      </c>
      <c r="R83" s="83" t="str">
        <f t="shared" si="16"/>
        <v>building-energy-efficiency-standards.html</v>
      </c>
      <c r="S83"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83" t="str">
        <f t="shared" si="17"/>
        <v>Itron, 2007, "ASSESSMENT OF LONG-TERM
ELECTRIC ENERGY EFFICIENCY
POTENTIAL IN CALIFORNIA’S
RESIDENTIAL SECTOR," http://www.energy.ca.gov/2007publications/CEC-500-2007-002/CEC-500-2007-002.PDF, p.33, Table 5-1</v>
      </c>
    </row>
    <row r="84" spans="1:20" s="75" customFormat="1" ht="30" customHeight="1" x14ac:dyDescent="0.25">
      <c r="A84" s="83" t="str">
        <f>INDEX('Policy Characteristics'!A:A,MATCH(PolicyLevers!$C84,'Standard Descriptions'!$C:$C,0))</f>
        <v>Buildings and Appliances</v>
      </c>
      <c r="B84" s="207" t="str">
        <f>INDEX('Policy Characteristics'!B:B,MATCH(PolicyLevers!$C84,'Standard Descriptions'!$C:$C,0))</f>
        <v>Building Energy Efficiency Standards</v>
      </c>
      <c r="C84" s="83" t="str">
        <f t="shared" si="15"/>
        <v>Reduction in E Use Allowed by Component Eff Std</v>
      </c>
      <c r="D84" s="72" t="s">
        <v>130</v>
      </c>
      <c r="E84" s="72" t="s">
        <v>307</v>
      </c>
      <c r="F84" s="72" t="s">
        <v>507</v>
      </c>
      <c r="G84" s="72" t="s">
        <v>136</v>
      </c>
      <c r="H84" s="91">
        <v>152</v>
      </c>
      <c r="I84" s="208" t="s">
        <v>50</v>
      </c>
      <c r="J84" s="84" t="str">
        <f>INDEX('Policy Characteristics'!D:D,MATCH(PolicyLevers!$C84,'Policy Characteristics'!$C:$C,0))</f>
        <v>Building Energy Efficiency Standards</v>
      </c>
      <c r="K84" s="84" t="str">
        <f>INDEX('Policy Characteristics'!E:E,MATCH(PolicyLevers!$C84,'Policy Characteristics'!$C:$C,0))</f>
        <v>bldgs efficiency standards</v>
      </c>
      <c r="L84" s="84">
        <f>INDEX('Policy Characteristics'!F:F,MATCH(PolicyLevers!$C84,'Policy Characteristics'!$C:$C,0))</f>
        <v>0</v>
      </c>
      <c r="M84" s="84">
        <f>INDEX('Policy Characteristics'!G:G,MATCH(PolicyLevers!$C84,'Policy Characteristics'!$C:$C,0))</f>
        <v>0.5</v>
      </c>
      <c r="N84" s="84">
        <f>INDEX('Policy Characteristics'!H:H,MATCH(PolicyLevers!$C84,'Policy Characteristics'!$C:$C,0))</f>
        <v>0.01</v>
      </c>
      <c r="O84" s="84" t="str">
        <f>INDEX('Policy Characteristics'!I:I,MATCH(PolicyLevers!$C84,'Policy Characteristics'!$C:$C,0))</f>
        <v>% reduction in energy use</v>
      </c>
      <c r="P84" s="84" t="str">
        <f>INDEX('Policy Characteristics'!J:J,MATCH(PolicyLevers!$C84,'Policy Characteristics'!$C:$C,0))</f>
        <v>**Description:**0**Guidance for setting values: **</v>
      </c>
      <c r="Q84" s="83" t="str">
        <f t="shared" si="16"/>
        <v>buildings-sector-main.html#eff-stds</v>
      </c>
      <c r="R84" s="83" t="str">
        <f t="shared" si="16"/>
        <v>building-energy-efficiency-standards.html</v>
      </c>
      <c r="S84"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83" t="str">
        <f t="shared" si="17"/>
        <v>Itron, 2007, "ASSESSMENT OF LONG-TERM
ELECTRIC ENERGY EFFICIENCY
POTENTIAL IN CALIFORNIA’S
RESIDENTIAL SECTOR," http://www.energy.ca.gov/2007publications/CEC-500-2007-002/CEC-500-2007-002.PDF, p.33, Table 5-1</v>
      </c>
    </row>
    <row r="85" spans="1:20" s="75" customFormat="1" ht="30" customHeight="1" x14ac:dyDescent="0.25">
      <c r="A85" s="83" t="str">
        <f>INDEX('Policy Characteristics'!A:A,MATCH(PolicyLevers!$C85,'Standard Descriptions'!$C:$C,0))</f>
        <v>Buildings and Appliances</v>
      </c>
      <c r="B85" s="207" t="str">
        <f>INDEX('Policy Characteristics'!B:B,MATCH(PolicyLevers!$C85,'Standard Descriptions'!$C:$C,0))</f>
        <v>Building Energy Efficiency Standards</v>
      </c>
      <c r="C85" s="83" t="str">
        <f t="shared" si="15"/>
        <v>Reduction in E Use Allowed by Component Eff Std</v>
      </c>
      <c r="D85" s="72" t="s">
        <v>131</v>
      </c>
      <c r="E85" s="72" t="s">
        <v>307</v>
      </c>
      <c r="F85" s="72" t="s">
        <v>507</v>
      </c>
      <c r="G85" s="72" t="s">
        <v>137</v>
      </c>
      <c r="H85" s="91">
        <v>153</v>
      </c>
      <c r="I85" s="208" t="s">
        <v>50</v>
      </c>
      <c r="J85" s="84" t="str">
        <f>INDEX('Policy Characteristics'!D:D,MATCH(PolicyLevers!$C85,'Policy Characteristics'!$C:$C,0))</f>
        <v>Building Energy Efficiency Standards</v>
      </c>
      <c r="K85" s="84" t="str">
        <f>INDEX('Policy Characteristics'!E:E,MATCH(PolicyLevers!$C85,'Policy Characteristics'!$C:$C,0))</f>
        <v>bldgs efficiency standards</v>
      </c>
      <c r="L85" s="84">
        <f>INDEX('Policy Characteristics'!F:F,MATCH(PolicyLevers!$C85,'Policy Characteristics'!$C:$C,0))</f>
        <v>0</v>
      </c>
      <c r="M85" s="84">
        <f>INDEX('Policy Characteristics'!G:G,MATCH(PolicyLevers!$C85,'Policy Characteristics'!$C:$C,0))</f>
        <v>0.5</v>
      </c>
      <c r="N85" s="84">
        <f>INDEX('Policy Characteristics'!H:H,MATCH(PolicyLevers!$C85,'Policy Characteristics'!$C:$C,0))</f>
        <v>0.01</v>
      </c>
      <c r="O85" s="84" t="str">
        <f>INDEX('Policy Characteristics'!I:I,MATCH(PolicyLevers!$C85,'Policy Characteristics'!$C:$C,0))</f>
        <v>% reduction in energy use</v>
      </c>
      <c r="P85" s="84" t="str">
        <f>INDEX('Policy Characteristics'!J:J,MATCH(PolicyLevers!$C85,'Policy Characteristics'!$C:$C,0))</f>
        <v>**Description:**0**Guidance for setting values: **</v>
      </c>
      <c r="Q85" s="83" t="str">
        <f t="shared" si="16"/>
        <v>buildings-sector-main.html#eff-stds</v>
      </c>
      <c r="R85" s="83" t="str">
        <f t="shared" si="16"/>
        <v>building-energy-efficiency-standards.html</v>
      </c>
      <c r="S85"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83" t="str">
        <f t="shared" si="17"/>
        <v>Itron, 2007, "ASSESSMENT OF LONG-TERM
ELECTRIC ENERGY EFFICIENCY
POTENTIAL IN CALIFORNIA’S
RESIDENTIAL SECTOR," http://www.energy.ca.gov/2007publications/CEC-500-2007-002/CEC-500-2007-002.PDF, p.33, Table 5-1</v>
      </c>
    </row>
    <row r="86" spans="1:20" s="75" customFormat="1" ht="30" customHeight="1" x14ac:dyDescent="0.25">
      <c r="A86" s="83" t="str">
        <f>INDEX('Policy Characteristics'!A:A,MATCH(PolicyLevers!$C86,'Standard Descriptions'!$C:$C,0))</f>
        <v>Buildings and Appliances</v>
      </c>
      <c r="B86" s="207" t="str">
        <f>INDEX('Policy Characteristics'!B:B,MATCH(PolicyLevers!$C86,'Standard Descriptions'!$C:$C,0))</f>
        <v>Building Energy Efficiency Standards</v>
      </c>
      <c r="C86" s="83" t="str">
        <f t="shared" si="15"/>
        <v>Reduction in E Use Allowed by Component Eff Std</v>
      </c>
      <c r="D86" s="72" t="s">
        <v>132</v>
      </c>
      <c r="E86" s="72" t="s">
        <v>307</v>
      </c>
      <c r="F86" s="72" t="s">
        <v>507</v>
      </c>
      <c r="G86" s="72" t="s">
        <v>138</v>
      </c>
      <c r="H86" s="91">
        <v>154</v>
      </c>
      <c r="I86" s="208" t="s">
        <v>50</v>
      </c>
      <c r="J86" s="84" t="str">
        <f>INDEX('Policy Characteristics'!D:D,MATCH(PolicyLevers!$C86,'Policy Characteristics'!$C:$C,0))</f>
        <v>Building Energy Efficiency Standards</v>
      </c>
      <c r="K86" s="84" t="str">
        <f>INDEX('Policy Characteristics'!E:E,MATCH(PolicyLevers!$C86,'Policy Characteristics'!$C:$C,0))</f>
        <v>bldgs efficiency standards</v>
      </c>
      <c r="L86" s="84">
        <f>INDEX('Policy Characteristics'!F:F,MATCH(PolicyLevers!$C86,'Policy Characteristics'!$C:$C,0))</f>
        <v>0</v>
      </c>
      <c r="M86" s="84">
        <f>INDEX('Policy Characteristics'!G:G,MATCH(PolicyLevers!$C86,'Policy Characteristics'!$C:$C,0))</f>
        <v>0.5</v>
      </c>
      <c r="N86" s="84">
        <f>INDEX('Policy Characteristics'!H:H,MATCH(PolicyLevers!$C86,'Policy Characteristics'!$C:$C,0))</f>
        <v>0.01</v>
      </c>
      <c r="O86" s="84" t="str">
        <f>INDEX('Policy Characteristics'!I:I,MATCH(PolicyLevers!$C86,'Policy Characteristics'!$C:$C,0))</f>
        <v>% reduction in energy use</v>
      </c>
      <c r="P86" s="84" t="str">
        <f>INDEX('Policy Characteristics'!J:J,MATCH(PolicyLevers!$C86,'Policy Characteristics'!$C:$C,0))</f>
        <v>**Description:**0**Guidance for setting values: **</v>
      </c>
      <c r="Q86" s="83" t="str">
        <f t="shared" si="16"/>
        <v>buildings-sector-main.html#eff-stds</v>
      </c>
      <c r="R86" s="83" t="str">
        <f t="shared" si="16"/>
        <v>building-energy-efficiency-standards.html</v>
      </c>
      <c r="S86"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83" t="str">
        <f t="shared" si="17"/>
        <v>Itron, 2007, "ASSESSMENT OF LONG-TERM
ELECTRIC ENERGY EFFICIENCY
POTENTIAL IN CALIFORNIA’S
RESIDENTIAL SECTOR," http://www.energy.ca.gov/2007publications/CEC-500-2007-002/CEC-500-2007-002.PDF, p.33, Table 5-1</v>
      </c>
    </row>
    <row r="87" spans="1:20" s="75" customFormat="1" ht="30" customHeight="1" x14ac:dyDescent="0.25">
      <c r="A87" s="83" t="str">
        <f>INDEX('Policy Characteristics'!A:A,MATCH(PolicyLevers!$C87,'Standard Descriptions'!$C:$C,0))</f>
        <v>Buildings and Appliances</v>
      </c>
      <c r="B87" s="207" t="str">
        <f>INDEX('Policy Characteristics'!B:B,MATCH(PolicyLevers!$C87,'Standard Descriptions'!$C:$C,0))</f>
        <v>Building Energy Efficiency Standards</v>
      </c>
      <c r="C87" s="83" t="str">
        <f t="shared" si="15"/>
        <v>Reduction in E Use Allowed by Component Eff Std</v>
      </c>
      <c r="D87" s="72" t="s">
        <v>133</v>
      </c>
      <c r="E87" s="72" t="s">
        <v>307</v>
      </c>
      <c r="F87" s="72" t="s">
        <v>507</v>
      </c>
      <c r="G87" s="72" t="s">
        <v>139</v>
      </c>
      <c r="H87" s="91">
        <v>155</v>
      </c>
      <c r="I87" s="208" t="s">
        <v>50</v>
      </c>
      <c r="J87" s="84" t="str">
        <f>INDEX('Policy Characteristics'!D:D,MATCH(PolicyLevers!$C87,'Policy Characteristics'!$C:$C,0))</f>
        <v>Building Energy Efficiency Standards</v>
      </c>
      <c r="K87" s="84" t="str">
        <f>INDEX('Policy Characteristics'!E:E,MATCH(PolicyLevers!$C87,'Policy Characteristics'!$C:$C,0))</f>
        <v>bldgs efficiency standards</v>
      </c>
      <c r="L87" s="84">
        <f>INDEX('Policy Characteristics'!F:F,MATCH(PolicyLevers!$C87,'Policy Characteristics'!$C:$C,0))</f>
        <v>0</v>
      </c>
      <c r="M87" s="84">
        <f>INDEX('Policy Characteristics'!G:G,MATCH(PolicyLevers!$C87,'Policy Characteristics'!$C:$C,0))</f>
        <v>0.5</v>
      </c>
      <c r="N87" s="84">
        <f>INDEX('Policy Characteristics'!H:H,MATCH(PolicyLevers!$C87,'Policy Characteristics'!$C:$C,0))</f>
        <v>0.01</v>
      </c>
      <c r="O87" s="84" t="str">
        <f>INDEX('Policy Characteristics'!I:I,MATCH(PolicyLevers!$C87,'Policy Characteristics'!$C:$C,0))</f>
        <v>% reduction in energy use</v>
      </c>
      <c r="P87" s="84" t="str">
        <f>INDEX('Policy Characteristics'!J:J,MATCH(PolicyLevers!$C87,'Policy Characteristics'!$C:$C,0))</f>
        <v>**Description:**0**Guidance for setting values: **</v>
      </c>
      <c r="Q87" s="83" t="str">
        <f t="shared" si="16"/>
        <v>buildings-sector-main.html#eff-stds</v>
      </c>
      <c r="R87" s="83" t="str">
        <f t="shared" si="16"/>
        <v>building-energy-efficiency-standards.html</v>
      </c>
      <c r="S87"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83" t="str">
        <f t="shared" si="17"/>
        <v>Itron, 2007, "ASSESSMENT OF LONG-TERM
ELECTRIC ENERGY EFFICIENCY
POTENTIAL IN CALIFORNIA’S
RESIDENTIAL SECTOR," http://www.energy.ca.gov/2007publications/CEC-500-2007-002/CEC-500-2007-002.PDF, p.33, Table 5-1</v>
      </c>
    </row>
    <row r="88" spans="1:20" s="75" customFormat="1" ht="30" customHeight="1" x14ac:dyDescent="0.25">
      <c r="A88" s="83" t="str">
        <f>INDEX('Policy Characteristics'!A:A,MATCH(PolicyLevers!$C88,'Standard Descriptions'!$C:$C,0))</f>
        <v>Buildings and Appliances</v>
      </c>
      <c r="B88" s="207" t="str">
        <f>INDEX('Policy Characteristics'!B:B,MATCH(PolicyLevers!$C88,'Standard Descriptions'!$C:$C,0))</f>
        <v>Building Energy Efficiency Standards</v>
      </c>
      <c r="C88" s="83" t="str">
        <f t="shared" si="15"/>
        <v>Reduction in E Use Allowed by Component Eff Std</v>
      </c>
      <c r="D88" s="72" t="s">
        <v>128</v>
      </c>
      <c r="E88" s="72" t="s">
        <v>308</v>
      </c>
      <c r="F88" s="72" t="s">
        <v>192</v>
      </c>
      <c r="G88" s="72" t="s">
        <v>134</v>
      </c>
      <c r="H88" s="91">
        <v>156</v>
      </c>
      <c r="I88" s="208" t="s">
        <v>50</v>
      </c>
      <c r="J88" s="84" t="str">
        <f>INDEX('Policy Characteristics'!D:D,MATCH(PolicyLevers!$C88,'Policy Characteristics'!$C:$C,0))</f>
        <v>Building Energy Efficiency Standards</v>
      </c>
      <c r="K88" s="84" t="str">
        <f>INDEX('Policy Characteristics'!E:E,MATCH(PolicyLevers!$C88,'Policy Characteristics'!$C:$C,0))</f>
        <v>bldgs efficiency standards</v>
      </c>
      <c r="L88" s="84">
        <f>INDEX('Policy Characteristics'!F:F,MATCH(PolicyLevers!$C88,'Policy Characteristics'!$C:$C,0))</f>
        <v>0</v>
      </c>
      <c r="M88" s="84">
        <f>INDEX('Policy Characteristics'!G:G,MATCH(PolicyLevers!$C88,'Policy Characteristics'!$C:$C,0))</f>
        <v>0.5</v>
      </c>
      <c r="N88" s="84">
        <f>INDEX('Policy Characteristics'!H:H,MATCH(PolicyLevers!$C88,'Policy Characteristics'!$C:$C,0))</f>
        <v>0.01</v>
      </c>
      <c r="O88" s="84" t="str">
        <f>INDEX('Policy Characteristics'!I:I,MATCH(PolicyLevers!$C88,'Policy Characteristics'!$C:$C,0))</f>
        <v>% reduction in energy use</v>
      </c>
      <c r="P88" s="84" t="str">
        <f>INDEX('Policy Characteristics'!J:J,MATCH(PolicyLevers!$C88,'Policy Characteristics'!$C:$C,0))</f>
        <v>**Description:**0**Guidance for setting values: **</v>
      </c>
      <c r="Q88" s="83" t="str">
        <f t="shared" si="16"/>
        <v>buildings-sector-main.html#eff-stds</v>
      </c>
      <c r="R88" s="83" t="str">
        <f t="shared" si="16"/>
        <v>building-energy-efficiency-standards.html</v>
      </c>
      <c r="S88"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8" s="83" t="str">
        <f t="shared" si="17"/>
        <v>Itron, 2007, "ASSESSMENT OF LONG-TERM
ELECTRIC ENERGY EFFICIENCY
POTENTIAL IN CALIFORNIA’S
RESIDENTIAL SECTOR," http://www.energy.ca.gov/2007publications/CEC-500-2007-002/CEC-500-2007-002.PDF, p.33, Table 5-1</v>
      </c>
    </row>
    <row r="89" spans="1:20" s="75" customFormat="1" ht="30" customHeight="1" x14ac:dyDescent="0.25">
      <c r="A89" s="83" t="str">
        <f>INDEX('Policy Characteristics'!A:A,MATCH(PolicyLevers!$C89,'Standard Descriptions'!$C:$C,0))</f>
        <v>Buildings and Appliances</v>
      </c>
      <c r="B89" s="207" t="str">
        <f>INDEX('Policy Characteristics'!B:B,MATCH(PolicyLevers!$C89,'Standard Descriptions'!$C:$C,0))</f>
        <v>Building Energy Efficiency Standards</v>
      </c>
      <c r="C89" s="83" t="str">
        <f t="shared" si="15"/>
        <v>Reduction in E Use Allowed by Component Eff Std</v>
      </c>
      <c r="D89" s="72" t="s">
        <v>129</v>
      </c>
      <c r="E89" s="72" t="s">
        <v>308</v>
      </c>
      <c r="F89" s="72" t="s">
        <v>192</v>
      </c>
      <c r="G89" s="72" t="s">
        <v>135</v>
      </c>
      <c r="H89" s="91">
        <v>157</v>
      </c>
      <c r="I89" s="208" t="s">
        <v>50</v>
      </c>
      <c r="J89" s="84" t="str">
        <f>INDEX('Policy Characteristics'!D:D,MATCH(PolicyLevers!$C89,'Policy Characteristics'!$C:$C,0))</f>
        <v>Building Energy Efficiency Standards</v>
      </c>
      <c r="K89" s="84" t="str">
        <f>INDEX('Policy Characteristics'!E:E,MATCH(PolicyLevers!$C89,'Policy Characteristics'!$C:$C,0))</f>
        <v>bldgs efficiency standards</v>
      </c>
      <c r="L89" s="84">
        <f>INDEX('Policy Characteristics'!F:F,MATCH(PolicyLevers!$C89,'Policy Characteristics'!$C:$C,0))</f>
        <v>0</v>
      </c>
      <c r="M89" s="84">
        <f>INDEX('Policy Characteristics'!G:G,MATCH(PolicyLevers!$C89,'Policy Characteristics'!$C:$C,0))</f>
        <v>0.5</v>
      </c>
      <c r="N89" s="84">
        <f>INDEX('Policy Characteristics'!H:H,MATCH(PolicyLevers!$C89,'Policy Characteristics'!$C:$C,0))</f>
        <v>0.01</v>
      </c>
      <c r="O89" s="84" t="str">
        <f>INDEX('Policy Characteristics'!I:I,MATCH(PolicyLevers!$C89,'Policy Characteristics'!$C:$C,0))</f>
        <v>% reduction in energy use</v>
      </c>
      <c r="P89" s="84" t="str">
        <f>INDEX('Policy Characteristics'!J:J,MATCH(PolicyLevers!$C89,'Policy Characteristics'!$C:$C,0))</f>
        <v>**Description:**0**Guidance for setting values: **</v>
      </c>
      <c r="Q89" s="83" t="str">
        <f t="shared" si="16"/>
        <v>buildings-sector-main.html#eff-stds</v>
      </c>
      <c r="R89" s="83" t="str">
        <f t="shared" si="16"/>
        <v>building-energy-efficiency-standards.html</v>
      </c>
      <c r="S89"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9" s="83" t="str">
        <f t="shared" si="17"/>
        <v>Itron, 2007, "ASSESSMENT OF LONG-TERM
ELECTRIC ENERGY EFFICIENCY
POTENTIAL IN CALIFORNIA’S
RESIDENTIAL SECTOR," http://www.energy.ca.gov/2007publications/CEC-500-2007-002/CEC-500-2007-002.PDF, p.33, Table 5-1</v>
      </c>
    </row>
    <row r="90" spans="1:20" s="75" customFormat="1" ht="30" customHeight="1" x14ac:dyDescent="0.25">
      <c r="A90" s="83" t="str">
        <f>INDEX('Policy Characteristics'!A:A,MATCH(PolicyLevers!$C90,'Standard Descriptions'!$C:$C,0))</f>
        <v>Buildings and Appliances</v>
      </c>
      <c r="B90" s="207" t="str">
        <f>INDEX('Policy Characteristics'!B:B,MATCH(PolicyLevers!$C90,'Standard Descriptions'!$C:$C,0))</f>
        <v>Building Energy Efficiency Standards</v>
      </c>
      <c r="C90" s="83" t="str">
        <f t="shared" si="15"/>
        <v>Reduction in E Use Allowed by Component Eff Std</v>
      </c>
      <c r="D90" s="72" t="s">
        <v>130</v>
      </c>
      <c r="E90" s="72" t="s">
        <v>308</v>
      </c>
      <c r="F90" s="72" t="s">
        <v>192</v>
      </c>
      <c r="G90" s="72" t="s">
        <v>136</v>
      </c>
      <c r="H90" s="91">
        <v>158</v>
      </c>
      <c r="I90" s="208" t="s">
        <v>50</v>
      </c>
      <c r="J90" s="84" t="str">
        <f>INDEX('Policy Characteristics'!D:D,MATCH(PolicyLevers!$C90,'Policy Characteristics'!$C:$C,0))</f>
        <v>Building Energy Efficiency Standards</v>
      </c>
      <c r="K90" s="84" t="str">
        <f>INDEX('Policy Characteristics'!E:E,MATCH(PolicyLevers!$C90,'Policy Characteristics'!$C:$C,0))</f>
        <v>bldgs efficiency standards</v>
      </c>
      <c r="L90" s="84">
        <f>INDEX('Policy Characteristics'!F:F,MATCH(PolicyLevers!$C90,'Policy Characteristics'!$C:$C,0))</f>
        <v>0</v>
      </c>
      <c r="M90" s="84">
        <f>INDEX('Policy Characteristics'!G:G,MATCH(PolicyLevers!$C90,'Policy Characteristics'!$C:$C,0))</f>
        <v>0.5</v>
      </c>
      <c r="N90" s="84">
        <f>INDEX('Policy Characteristics'!H:H,MATCH(PolicyLevers!$C90,'Policy Characteristics'!$C:$C,0))</f>
        <v>0.01</v>
      </c>
      <c r="O90" s="84" t="str">
        <f>INDEX('Policy Characteristics'!I:I,MATCH(PolicyLevers!$C90,'Policy Characteristics'!$C:$C,0))</f>
        <v>% reduction in energy use</v>
      </c>
      <c r="P90" s="84" t="str">
        <f>INDEX('Policy Characteristics'!J:J,MATCH(PolicyLevers!$C90,'Policy Characteristics'!$C:$C,0))</f>
        <v>**Description:**0**Guidance for setting values: **</v>
      </c>
      <c r="Q90" s="83" t="str">
        <f t="shared" si="16"/>
        <v>buildings-sector-main.html#eff-stds</v>
      </c>
      <c r="R90" s="83" t="str">
        <f t="shared" si="16"/>
        <v>building-energy-efficiency-standards.html</v>
      </c>
      <c r="S90"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0" s="83" t="str">
        <f t="shared" si="17"/>
        <v>Itron, 2007, "ASSESSMENT OF LONG-TERM
ELECTRIC ENERGY EFFICIENCY
POTENTIAL IN CALIFORNIA’S
RESIDENTIAL SECTOR," http://www.energy.ca.gov/2007publications/CEC-500-2007-002/CEC-500-2007-002.PDF, p.33, Table 5-1</v>
      </c>
    </row>
    <row r="91" spans="1:20" s="75" customFormat="1" ht="30" customHeight="1" x14ac:dyDescent="0.25">
      <c r="A91" s="83" t="str">
        <f>INDEX('Policy Characteristics'!A:A,MATCH(PolicyLevers!$C91,'Standard Descriptions'!$C:$C,0))</f>
        <v>Buildings and Appliances</v>
      </c>
      <c r="B91" s="207" t="str">
        <f>INDEX('Policy Characteristics'!B:B,MATCH(PolicyLevers!$C91,'Standard Descriptions'!$C:$C,0))</f>
        <v>Building Energy Efficiency Standards</v>
      </c>
      <c r="C91" s="83" t="str">
        <f t="shared" si="15"/>
        <v>Reduction in E Use Allowed by Component Eff Std</v>
      </c>
      <c r="D91" s="72" t="s">
        <v>131</v>
      </c>
      <c r="E91" s="72" t="s">
        <v>308</v>
      </c>
      <c r="F91" s="72" t="s">
        <v>192</v>
      </c>
      <c r="G91" s="72" t="s">
        <v>137</v>
      </c>
      <c r="H91" s="91">
        <v>159</v>
      </c>
      <c r="I91" s="208" t="s">
        <v>50</v>
      </c>
      <c r="J91" s="84" t="str">
        <f>INDEX('Policy Characteristics'!D:D,MATCH(PolicyLevers!$C91,'Policy Characteristics'!$C:$C,0))</f>
        <v>Building Energy Efficiency Standards</v>
      </c>
      <c r="K91" s="84" t="str">
        <f>INDEX('Policy Characteristics'!E:E,MATCH(PolicyLevers!$C91,'Policy Characteristics'!$C:$C,0))</f>
        <v>bldgs efficiency standards</v>
      </c>
      <c r="L91" s="84">
        <f>INDEX('Policy Characteristics'!F:F,MATCH(PolicyLevers!$C91,'Policy Characteristics'!$C:$C,0))</f>
        <v>0</v>
      </c>
      <c r="M91" s="84">
        <f>INDEX('Policy Characteristics'!G:G,MATCH(PolicyLevers!$C91,'Policy Characteristics'!$C:$C,0))</f>
        <v>0.5</v>
      </c>
      <c r="N91" s="84">
        <f>INDEX('Policy Characteristics'!H:H,MATCH(PolicyLevers!$C91,'Policy Characteristics'!$C:$C,0))</f>
        <v>0.01</v>
      </c>
      <c r="O91" s="84" t="str">
        <f>INDEX('Policy Characteristics'!I:I,MATCH(PolicyLevers!$C91,'Policy Characteristics'!$C:$C,0))</f>
        <v>% reduction in energy use</v>
      </c>
      <c r="P91" s="84" t="str">
        <f>INDEX('Policy Characteristics'!J:J,MATCH(PolicyLevers!$C91,'Policy Characteristics'!$C:$C,0))</f>
        <v>**Description:**0**Guidance for setting values: **</v>
      </c>
      <c r="Q91" s="83" t="str">
        <f t="shared" si="16"/>
        <v>buildings-sector-main.html#eff-stds</v>
      </c>
      <c r="R91" s="83" t="str">
        <f t="shared" si="16"/>
        <v>building-energy-efficiency-standards.html</v>
      </c>
      <c r="S91"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1" s="83" t="str">
        <f t="shared" si="17"/>
        <v>Itron, 2007, "ASSESSMENT OF LONG-TERM
ELECTRIC ENERGY EFFICIENCY
POTENTIAL IN CALIFORNIA’S
RESIDENTIAL SECTOR," http://www.energy.ca.gov/2007publications/CEC-500-2007-002/CEC-500-2007-002.PDF, p.33, Table 5-1</v>
      </c>
    </row>
    <row r="92" spans="1:20" s="75" customFormat="1" ht="30" customHeight="1" x14ac:dyDescent="0.25">
      <c r="A92" s="83" t="str">
        <f>INDEX('Policy Characteristics'!A:A,MATCH(PolicyLevers!$C92,'Standard Descriptions'!$C:$C,0))</f>
        <v>Buildings and Appliances</v>
      </c>
      <c r="B92" s="207" t="str">
        <f>INDEX('Policy Characteristics'!B:B,MATCH(PolicyLevers!$C92,'Standard Descriptions'!$C:$C,0))</f>
        <v>Building Energy Efficiency Standards</v>
      </c>
      <c r="C92" s="83" t="str">
        <f t="shared" si="15"/>
        <v>Reduction in E Use Allowed by Component Eff Std</v>
      </c>
      <c r="D92" s="72" t="s">
        <v>132</v>
      </c>
      <c r="E92" s="72" t="s">
        <v>308</v>
      </c>
      <c r="F92" s="72" t="s">
        <v>192</v>
      </c>
      <c r="G92" s="72" t="s">
        <v>138</v>
      </c>
      <c r="H92" s="91">
        <v>160</v>
      </c>
      <c r="I92" s="208" t="s">
        <v>50</v>
      </c>
      <c r="J92" s="84" t="str">
        <f>INDEX('Policy Characteristics'!D:D,MATCH(PolicyLevers!$C92,'Policy Characteristics'!$C:$C,0))</f>
        <v>Building Energy Efficiency Standards</v>
      </c>
      <c r="K92" s="84" t="str">
        <f>INDEX('Policy Characteristics'!E:E,MATCH(PolicyLevers!$C92,'Policy Characteristics'!$C:$C,0))</f>
        <v>bldgs efficiency standards</v>
      </c>
      <c r="L92" s="84">
        <f>INDEX('Policy Characteristics'!F:F,MATCH(PolicyLevers!$C92,'Policy Characteristics'!$C:$C,0))</f>
        <v>0</v>
      </c>
      <c r="M92" s="84">
        <f>INDEX('Policy Characteristics'!G:G,MATCH(PolicyLevers!$C92,'Policy Characteristics'!$C:$C,0))</f>
        <v>0.5</v>
      </c>
      <c r="N92" s="84">
        <f>INDEX('Policy Characteristics'!H:H,MATCH(PolicyLevers!$C92,'Policy Characteristics'!$C:$C,0))</f>
        <v>0.01</v>
      </c>
      <c r="O92" s="84" t="str">
        <f>INDEX('Policy Characteristics'!I:I,MATCH(PolicyLevers!$C92,'Policy Characteristics'!$C:$C,0))</f>
        <v>% reduction in energy use</v>
      </c>
      <c r="P92" s="84" t="str">
        <f>INDEX('Policy Characteristics'!J:J,MATCH(PolicyLevers!$C92,'Policy Characteristics'!$C:$C,0))</f>
        <v>**Description:**0**Guidance for setting values: **</v>
      </c>
      <c r="Q92" s="83" t="str">
        <f t="shared" si="16"/>
        <v>buildings-sector-main.html#eff-stds</v>
      </c>
      <c r="R92" s="83" t="str">
        <f t="shared" si="16"/>
        <v>building-energy-efficiency-standards.html</v>
      </c>
      <c r="S92" s="99" t="str">
        <f t="shared" si="1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2" s="83" t="str">
        <f t="shared" si="17"/>
        <v>Itron, 2007, "ASSESSMENT OF LONG-TERM
ELECTRIC ENERGY EFFICIENCY
POTENTIAL IN CALIFORNIA’S
RESIDENTIAL SECTOR," http://www.energy.ca.gov/2007publications/CEC-500-2007-002/CEC-500-2007-002.PDF, p.33, Table 5-1</v>
      </c>
    </row>
    <row r="93" spans="1:20" s="75" customFormat="1" ht="30" customHeight="1" x14ac:dyDescent="0.25">
      <c r="A93" s="83" t="str">
        <f>INDEX('Policy Characteristics'!A:A,MATCH(PolicyLevers!$C93,'Standard Descriptions'!$C:$C,0))</f>
        <v>Buildings and Appliances</v>
      </c>
      <c r="B93" s="207" t="str">
        <f>INDEX('Policy Characteristics'!B:B,MATCH(PolicyLevers!$C93,'Standard Descriptions'!$C:$C,0))</f>
        <v>Building Energy Efficiency Standards</v>
      </c>
      <c r="C93" s="83" t="str">
        <f t="shared" ref="A82:C93" si="18">C$76</f>
        <v>Reduction in E Use Allowed by Component Eff Std</v>
      </c>
      <c r="D93" s="72" t="s">
        <v>133</v>
      </c>
      <c r="E93" s="72" t="s">
        <v>308</v>
      </c>
      <c r="F93" s="72" t="s">
        <v>192</v>
      </c>
      <c r="G93" s="72" t="s">
        <v>139</v>
      </c>
      <c r="H93" s="91">
        <v>161</v>
      </c>
      <c r="I93" s="208" t="s">
        <v>50</v>
      </c>
      <c r="J93" s="84" t="str">
        <f>INDEX('Policy Characteristics'!D:D,MATCH(PolicyLevers!$C93,'Policy Characteristics'!$C:$C,0))</f>
        <v>Building Energy Efficiency Standards</v>
      </c>
      <c r="K93" s="84" t="str">
        <f>INDEX('Policy Characteristics'!E:E,MATCH(PolicyLevers!$C93,'Policy Characteristics'!$C:$C,0))</f>
        <v>bldgs efficiency standards</v>
      </c>
      <c r="L93" s="84">
        <f>INDEX('Policy Characteristics'!F:F,MATCH(PolicyLevers!$C93,'Policy Characteristics'!$C:$C,0))</f>
        <v>0</v>
      </c>
      <c r="M93" s="84">
        <f>INDEX('Policy Characteristics'!G:G,MATCH(PolicyLevers!$C93,'Policy Characteristics'!$C:$C,0))</f>
        <v>0.5</v>
      </c>
      <c r="N93" s="84">
        <f>INDEX('Policy Characteristics'!H:H,MATCH(PolicyLevers!$C93,'Policy Characteristics'!$C:$C,0))</f>
        <v>0.01</v>
      </c>
      <c r="O93" s="84" t="str">
        <f>INDEX('Policy Characteristics'!I:I,MATCH(PolicyLevers!$C93,'Policy Characteristics'!$C:$C,0))</f>
        <v>% reduction in energy use</v>
      </c>
      <c r="P93" s="84" t="str">
        <f>INDEX('Policy Characteristics'!J:J,MATCH(PolicyLevers!$C93,'Policy Characteristics'!$C:$C,0))</f>
        <v>**Description:**0**Guidance for setting values: **</v>
      </c>
      <c r="Q93" s="83" t="str">
        <f t="shared" ref="Q93:S93" si="19">Q$76</f>
        <v>buildings-sector-main.html#eff-stds</v>
      </c>
      <c r="R93" s="83" t="str">
        <f t="shared" si="19"/>
        <v>building-energy-efficiency-standards.html</v>
      </c>
      <c r="S93" s="99" t="str">
        <f t="shared" si="1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93" s="83" t="str">
        <f t="shared" si="17"/>
        <v>Itron, 2007, "ASSESSMENT OF LONG-TERM
ELECTRIC ENERGY EFFICIENCY
POTENTIAL IN CALIFORNIA’S
RESIDENTIAL SECTOR," http://www.energy.ca.gov/2007publications/CEC-500-2007-002/CEC-500-2007-002.PDF, p.33, Table 5-1</v>
      </c>
    </row>
    <row r="94" spans="1:20" s="75" customFormat="1" x14ac:dyDescent="0.25">
      <c r="A94" s="72" t="str">
        <f>INDEX('Policy Characteristics'!A:A,MATCH(PolicyLevers!$C94,'Standard Descriptions'!$C:$C,0))</f>
        <v>Buildings and Appliances</v>
      </c>
      <c r="B94" s="208" t="str">
        <f>INDEX('Policy Characteristics'!B:B,MATCH(PolicyLevers!$C94,'Standard Descriptions'!$C:$C,0))</f>
        <v>Contractor Training</v>
      </c>
      <c r="C94" s="72" t="s">
        <v>6</v>
      </c>
      <c r="D94" s="72"/>
      <c r="E94" s="72"/>
      <c r="F94" s="72"/>
      <c r="G94" s="72"/>
      <c r="H94" s="91">
        <v>19</v>
      </c>
      <c r="I94" s="208" t="s">
        <v>49</v>
      </c>
      <c r="J94" s="80" t="str">
        <f>INDEX('Policy Characteristics'!D:D,MATCH(PolicyLevers!$C94,'Policy Characteristics'!$C:$C,0))</f>
        <v>Contractor Training</v>
      </c>
      <c r="K94" s="80" t="str">
        <f>INDEX('Policy Characteristics'!E:E,MATCH(PolicyLevers!$C94,'Policy Characteristics'!$C:$C,0))</f>
        <v>bldgs contractor training</v>
      </c>
      <c r="L94" s="80">
        <f>INDEX('Policy Characteristics'!F:F,MATCH(PolicyLevers!$C94,'Policy Characteristics'!$C:$C,0))</f>
        <v>0</v>
      </c>
      <c r="M94" s="80">
        <f>INDEX('Policy Characteristics'!G:G,MATCH(PolicyLevers!$C94,'Policy Characteristics'!$C:$C,0))</f>
        <v>1</v>
      </c>
      <c r="N94" s="80">
        <f>INDEX('Policy Characteristics'!H:H,MATCH(PolicyLevers!$C94,'Policy Characteristics'!$C:$C,0))</f>
        <v>1</v>
      </c>
      <c r="O94" s="80" t="str">
        <f>INDEX('Policy Characteristics'!I:I,MATCH(PolicyLevers!$C94,'Policy Characteristics'!$C:$C,0))</f>
        <v>on/off</v>
      </c>
      <c r="P94" s="80" t="str">
        <f>INDEX('Policy Characteristics'!J:J,MATCH(PolicyLevers!$C94,'Policy Characteristics'!$C:$C,0))</f>
        <v>**Description:**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if fully implemented. //</v>
      </c>
      <c r="Q94" s="72" t="s">
        <v>215</v>
      </c>
      <c r="R94" s="78" t="s">
        <v>216</v>
      </c>
      <c r="S94" s="95" t="s">
        <v>83</v>
      </c>
      <c r="T94" s="83"/>
    </row>
    <row r="95" spans="1:20" s="75" customFormat="1" ht="82.15" customHeight="1" x14ac:dyDescent="0.25">
      <c r="A95" s="72" t="str">
        <f>INDEX('Policy Characteristics'!A:A,MATCH(PolicyLevers!$C95,'Standard Descriptions'!$C:$C,0))</f>
        <v>Buildings and Appliances</v>
      </c>
      <c r="B95" s="208" t="str">
        <f>INDEX('Policy Characteristics'!B:B,MATCH(PolicyLevers!$C95,'Standard Descriptions'!$C:$C,0))</f>
        <v>Distributed Solar Carve-Out</v>
      </c>
      <c r="C95" s="72" t="s">
        <v>338</v>
      </c>
      <c r="D95" s="72"/>
      <c r="E95" s="72"/>
      <c r="F95" s="72"/>
      <c r="G95" s="72"/>
      <c r="H95" s="91">
        <v>146</v>
      </c>
      <c r="I95" s="208" t="s">
        <v>49</v>
      </c>
      <c r="J95" s="91" t="str">
        <f>INDEX('Policy Characteristics'!D:D,MATCH(PolicyLevers!$C95,'Policy Characteristics'!$C:$C,0))</f>
        <v>Distributed Solar Promotion</v>
      </c>
      <c r="K95" s="91" t="str">
        <f>INDEX('Policy Characteristics'!E:E,MATCH(PolicyLevers!$C95,'Policy Characteristics'!$C:$C,0))</f>
        <v>bldgs min fraction distributed solar</v>
      </c>
      <c r="L95" s="91">
        <f>INDEX('Policy Characteristics'!F:F,MATCH(PolicyLevers!$C95,'Policy Characteristics'!$C:$C,0))</f>
        <v>0</v>
      </c>
      <c r="M95" s="91">
        <f>INDEX('Policy Characteristics'!G:G,MATCH(PolicyLevers!$C95,'Policy Characteristics'!$C:$C,0))</f>
        <v>0.24</v>
      </c>
      <c r="N95" s="91">
        <f>INDEX('Policy Characteristics'!H:H,MATCH(PolicyLevers!$C95,'Policy Characteristics'!$C:$C,0))</f>
        <v>5.0000000000000001E-3</v>
      </c>
      <c r="O95" s="91" t="str">
        <f>INDEX('Policy Characteristics'!I:I,MATCH(PolicyLevers!$C95,'Policy Characteristics'!$C:$C,0))</f>
        <v>minimum % elec from solar</v>
      </c>
      <c r="P95" s="91" t="str">
        <f>INDEX('Policy Characteristics'!J:J,MATCH(PolicyLevers!$C95,'Policy Characteristics'!$C:$C,0))</f>
        <v>**Description:** This policy requires at least the specified percentage of total electricity demand to be generated by residential and commercial buildings' distributed solar systems (typically rooftop PV). // **Guidance for setting values: ** The BAU scenario includes significant rooftop solar deployment, reaching more than 21 GW of installed capacity in 2030.</v>
      </c>
      <c r="Q95" s="72" t="s">
        <v>290</v>
      </c>
      <c r="R95" s="78" t="s">
        <v>291</v>
      </c>
      <c r="S95" s="78" t="s">
        <v>1158</v>
      </c>
      <c r="T95" s="78" t="s">
        <v>425</v>
      </c>
    </row>
    <row r="96" spans="1:20" s="75" customFormat="1" ht="65.650000000000006" customHeight="1" x14ac:dyDescent="0.25">
      <c r="A96" s="72" t="str">
        <f>INDEX('Policy Characteristics'!A:A,MATCH(PolicyLevers!$C96,'Standard Descriptions'!$C:$C,0))</f>
        <v>Buildings and Appliances</v>
      </c>
      <c r="B96" s="208" t="str">
        <f>INDEX('Policy Characteristics'!B:B,MATCH(PolicyLevers!$C96,'Standard Descriptions'!$C:$C,0))</f>
        <v>Distributed Solar Subsidy</v>
      </c>
      <c r="C96" s="72" t="s">
        <v>295</v>
      </c>
      <c r="D96" s="72"/>
      <c r="E96" s="72"/>
      <c r="F96" s="72"/>
      <c r="G96" s="72"/>
      <c r="H96" s="91">
        <v>147</v>
      </c>
      <c r="I96" s="208" t="s">
        <v>49</v>
      </c>
      <c r="J96" s="91" t="str">
        <f>INDEX('Policy Characteristics'!D:D,MATCH(PolicyLevers!$C96,'Policy Characteristics'!$C:$C,0))</f>
        <v>Distributed Solar Promotion</v>
      </c>
      <c r="K96" s="91" t="str">
        <f>INDEX('Policy Characteristics'!E:E,MATCH(PolicyLevers!$C96,'Policy Characteristics'!$C:$C,0))</f>
        <v>bldgs distributed solar subsidy</v>
      </c>
      <c r="L96" s="91">
        <f>INDEX('Policy Characteristics'!F:F,MATCH(PolicyLevers!$C96,'Policy Characteristics'!$C:$C,0))</f>
        <v>0</v>
      </c>
      <c r="M96" s="91">
        <f>INDEX('Policy Characteristics'!G:G,MATCH(PolicyLevers!$C96,'Policy Characteristics'!$C:$C,0))</f>
        <v>0.5</v>
      </c>
      <c r="N96" s="91">
        <f>INDEX('Policy Characteristics'!H:H,MATCH(PolicyLevers!$C96,'Policy Characteristics'!$C:$C,0))</f>
        <v>0.01</v>
      </c>
      <c r="O96" s="91" t="str">
        <f>INDEX('Policy Characteristics'!I:I,MATCH(PolicyLevers!$C96,'Policy Characteristics'!$C:$C,0))</f>
        <v>% of PV system cost</v>
      </c>
      <c r="P96" s="91" t="str">
        <f>INDEX('Policy Characteristics'!J:J,MATCH(PolicyLevers!$C96,'Policy Characteristics'!$C:$C,0))</f>
        <v xml:space="preserve">**Description:** This policy causes the government to reimburse building owners for a percentage of the cost of new distributed solar PV capacity that is installed on or around buildings. // **Guidance for setting values: ** The BAU Scenario includes the federal Business Energy Investment Tax Credit (ITC), which stood at 30% in 2019, dropped to 26% in 2020 and expires in 2022 under current law. </v>
      </c>
      <c r="Q96" s="72" t="s">
        <v>293</v>
      </c>
      <c r="R96" s="78" t="s">
        <v>294</v>
      </c>
      <c r="S96" s="100" t="s">
        <v>1129</v>
      </c>
      <c r="T96" s="83"/>
    </row>
    <row r="97" spans="1:23" s="75" customFormat="1" x14ac:dyDescent="0.25">
      <c r="A97" s="72" t="str">
        <f>INDEX('Policy Characteristics'!A:A,MATCH(PolicyLevers!$C97,'Standard Descriptions'!$C:$C,0))</f>
        <v>Buildings and Appliances</v>
      </c>
      <c r="B97" s="208" t="str">
        <f>INDEX('Policy Characteristics'!B:B,MATCH(PolicyLevers!$C97,'Standard Descriptions'!$C:$C,0))</f>
        <v>Utility Programs</v>
      </c>
      <c r="C97" s="72" t="s">
        <v>140</v>
      </c>
      <c r="D97" s="72"/>
      <c r="E97" s="72"/>
      <c r="F97" s="72"/>
      <c r="G97" s="72"/>
      <c r="H97" s="91">
        <v>20</v>
      </c>
      <c r="I97" s="208" t="s">
        <v>50</v>
      </c>
      <c r="J97" s="72" t="str">
        <f>INDEX('Policy Characteristics'!D:D,MATCH(PolicyLevers!$C97,'Policy Characteristics'!$C:$C,0))</f>
        <v>Utility Programs</v>
      </c>
      <c r="K97" s="72" t="str">
        <f>INDEX('Policy Characteristics'!E:E,MATCH(PolicyLevers!$C97,'Policy Characteristics'!$C:$C,0))</f>
        <v>bldgs device labeling</v>
      </c>
      <c r="L97" s="72">
        <f>INDEX('Policy Characteristics'!F:F,MATCH(PolicyLevers!$C97,'Policy Characteristics'!$C:$C,0))</f>
        <v>0</v>
      </c>
      <c r="M97" s="72">
        <f>INDEX('Policy Characteristics'!G:G,MATCH(PolicyLevers!$C97,'Policy Characteristics'!$C:$C,0))</f>
        <v>1</v>
      </c>
      <c r="N97" s="72">
        <f>INDEX('Policy Characteristics'!H:H,MATCH(PolicyLevers!$C97,'Policy Characteristics'!$C:$C,0))</f>
        <v>1</v>
      </c>
      <c r="O97" s="72" t="str">
        <f>INDEX('Policy Characteristics'!I:I,MATCH(PolicyLevers!$C97,'Policy Characteristics'!$C:$C,0))</f>
        <v>on/off</v>
      </c>
      <c r="P97" s="72" t="str">
        <f>INDEX('Policy Characteristics'!J:J,MATCH(PolicyLevers!$C97,'Policy Characteristics'!$C:$C,0))</f>
        <v>**Description:** This policy captures the effect of a set of policies developed by utilities to encourage purchase of higher efficiency policy components.  The California Energy Commission's "Final Report on Senate Bill 350: Doubling Energy Efficiency Savings by 2030" shows that state energy agencies are expecting significant reductions from utility programs, which include a mix of energy audits, education, and monetary inducements, such as "on-bill financing," offering easy, zero interest loans for energy upgrades. The policy reduces energy consumption of newly sold buiding components of these types by 10-25% depending on the different technical potentials of different building components. //</v>
      </c>
      <c r="Q97" s="72" t="s">
        <v>217</v>
      </c>
      <c r="R97" s="78" t="s">
        <v>218</v>
      </c>
      <c r="S97" s="95" t="s">
        <v>83</v>
      </c>
      <c r="T97" s="83"/>
      <c r="W97" s="41"/>
    </row>
    <row r="98" spans="1:23" s="75" customFormat="1" x14ac:dyDescent="0.25">
      <c r="A98" s="72" t="str">
        <f>INDEX('Policy Characteristics'!A:A,MATCH(PolicyLevers!$C98,'Standard Descriptions'!$C:$C,0))</f>
        <v>Buildings and Appliances</v>
      </c>
      <c r="B98" s="208" t="str">
        <f>INDEX('Policy Characteristics'!B:B,MATCH(PolicyLevers!$C98,'Standard Descriptions'!$C:$C,0))</f>
        <v>Increased Retrofitting</v>
      </c>
      <c r="C98" s="72" t="s">
        <v>199</v>
      </c>
      <c r="D98" s="72" t="s">
        <v>128</v>
      </c>
      <c r="E98" s="72"/>
      <c r="F98" s="72" t="s">
        <v>134</v>
      </c>
      <c r="G98" s="72"/>
      <c r="H98" s="91">
        <v>21</v>
      </c>
      <c r="I98" s="208" t="s">
        <v>50</v>
      </c>
      <c r="J98" s="80" t="str">
        <f>INDEX('Policy Characteristics'!D:D,MATCH(PolicyLevers!$C98,'Policy Characteristics'!$C:$C,0))</f>
        <v>Increased Retrofitting</v>
      </c>
      <c r="K98" s="80" t="str">
        <f>INDEX('Policy Characteristics'!E:E,MATCH(PolicyLevers!$C98,'Policy Characteristics'!$C:$C,0))</f>
        <v>bldgs retrofitting</v>
      </c>
      <c r="L98" s="80">
        <f>INDEX('Policy Characteristics'!F:F,MATCH(PolicyLevers!$C98,'Policy Characteristics'!$C:$C,0))</f>
        <v>0</v>
      </c>
      <c r="M98" s="80">
        <f>INDEX('Policy Characteristics'!G:G,MATCH(PolicyLevers!$C98,'Policy Characteristics'!$C:$C,0))</f>
        <v>0.04</v>
      </c>
      <c r="N98" s="80">
        <f>INDEX('Policy Characteristics'!H:H,MATCH(PolicyLevers!$C98,'Policy Characteristics'!$C:$C,0))</f>
        <v>1E-3</v>
      </c>
      <c r="O98" s="80" t="str">
        <f>INDEX('Policy Characteristics'!I:I,MATCH(PolicyLevers!$C98,'Policy Characteristics'!$C:$C,0))</f>
        <v>% of existing building components</v>
      </c>
      <c r="P98" s="80" t="str">
        <f>INDEX('Policy Characteristics'!J:J,MATCH(PolicyLevers!$C98,'Policy Characteristics'!$C:$C,0))</f>
        <v xml:space="preserve">**Description:**Each year, the specified percentage of the selected building type(s) that existed at the start of the model run will be retrofit with more efficient heating, cooling, and envelope components. // </v>
      </c>
      <c r="Q98" s="72" t="s">
        <v>219</v>
      </c>
      <c r="R98" s="78" t="s">
        <v>220</v>
      </c>
      <c r="S98" s="92" t="s">
        <v>185</v>
      </c>
      <c r="T98" s="78" t="s">
        <v>196</v>
      </c>
      <c r="W98" s="6"/>
    </row>
    <row r="99" spans="1:23" s="75" customFormat="1" x14ac:dyDescent="0.25">
      <c r="A99" s="83" t="str">
        <f>INDEX('Policy Characteristics'!A:A,MATCH(PolicyLevers!$C99,'Standard Descriptions'!$C:$C,0))</f>
        <v>Buildings and Appliances</v>
      </c>
      <c r="B99" s="207" t="str">
        <f>INDEX('Policy Characteristics'!B:B,MATCH(PolicyLevers!$C99,'Standard Descriptions'!$C:$C,0))</f>
        <v>Increased Retrofitting</v>
      </c>
      <c r="C99" s="83" t="str">
        <f t="shared" ref="B99:C103" si="20">C$98</f>
        <v>Fraction of Commercial Components Replaced Annually due to Retrofitting Policy</v>
      </c>
      <c r="D99" s="72" t="s">
        <v>129</v>
      </c>
      <c r="E99" s="72"/>
      <c r="F99" s="72" t="s">
        <v>135</v>
      </c>
      <c r="G99" s="72"/>
      <c r="H99" s="91">
        <v>22</v>
      </c>
      <c r="I99" s="208" t="s">
        <v>50</v>
      </c>
      <c r="J99" s="84" t="str">
        <f>INDEX('Policy Characteristics'!D:D,MATCH(PolicyLevers!$C99,'Policy Characteristics'!$C:$C,0))</f>
        <v>Increased Retrofitting</v>
      </c>
      <c r="K99" s="84" t="str">
        <f>INDEX('Policy Characteristics'!E:E,MATCH(PolicyLevers!$C99,'Policy Characteristics'!$C:$C,0))</f>
        <v>bldgs retrofitting</v>
      </c>
      <c r="L99" s="84">
        <f>INDEX('Policy Characteristics'!F:F,MATCH(PolicyLevers!$C99,'Policy Characteristics'!$C:$C,0))</f>
        <v>0</v>
      </c>
      <c r="M99" s="84">
        <f>INDEX('Policy Characteristics'!G:G,MATCH(PolicyLevers!$C99,'Policy Characteristics'!$C:$C,0))</f>
        <v>0.04</v>
      </c>
      <c r="N99" s="84">
        <f>INDEX('Policy Characteristics'!H:H,MATCH(PolicyLevers!$C99,'Policy Characteristics'!$C:$C,0))</f>
        <v>1E-3</v>
      </c>
      <c r="O99" s="84" t="str">
        <f>INDEX('Policy Characteristics'!I:I,MATCH(PolicyLevers!$C99,'Policy Characteristics'!$C:$C,0))</f>
        <v>% of existing building components</v>
      </c>
      <c r="P99" s="84" t="str">
        <f>INDEX('Policy Characteristics'!J:J,MATCH(PolicyLevers!$C99,'Policy Characteristics'!$C:$C,0))</f>
        <v xml:space="preserve">**Description:**Each year, the specified percentage of the selected building type(s) that existed at the start of the model run will be retrofit with more efficient heating, cooling, and envelope components. // </v>
      </c>
      <c r="Q99" s="72" t="s">
        <v>219</v>
      </c>
      <c r="R99" s="78" t="s">
        <v>220</v>
      </c>
      <c r="S99" s="99" t="str">
        <f>S98</f>
        <v>Calculated from model data; see the relevant variable(s) in the InputData folder for source information.</v>
      </c>
      <c r="T99" s="83"/>
      <c r="W99" s="6"/>
    </row>
    <row r="100" spans="1:23" s="75" customFormat="1" x14ac:dyDescent="0.25">
      <c r="A100" s="83" t="str">
        <f>INDEX('Policy Characteristics'!A:A,MATCH(PolicyLevers!$C100,'Standard Descriptions'!$C:$C,0))</f>
        <v>Buildings and Appliances</v>
      </c>
      <c r="B100" s="207" t="str">
        <f>INDEX('Policy Characteristics'!B:B,MATCH(PolicyLevers!$C100,'Standard Descriptions'!$C:$C,0))</f>
        <v>Increased Retrofitting</v>
      </c>
      <c r="C100" s="83" t="str">
        <f t="shared" si="20"/>
        <v>Fraction of Commercial Components Replaced Annually due to Retrofitting Policy</v>
      </c>
      <c r="D100" s="72" t="s">
        <v>130</v>
      </c>
      <c r="E100" s="72"/>
      <c r="F100" s="72" t="s">
        <v>136</v>
      </c>
      <c r="G100" s="72"/>
      <c r="H100" s="91">
        <v>23</v>
      </c>
      <c r="I100" s="208" t="s">
        <v>50</v>
      </c>
      <c r="J100" s="84" t="str">
        <f>INDEX('Policy Characteristics'!D:D,MATCH(PolicyLevers!$C100,'Policy Characteristics'!$C:$C,0))</f>
        <v>Increased Retrofitting</v>
      </c>
      <c r="K100" s="84" t="str">
        <f>INDEX('Policy Characteristics'!E:E,MATCH(PolicyLevers!$C100,'Policy Characteristics'!$C:$C,0))</f>
        <v>bldgs retrofitting</v>
      </c>
      <c r="L100" s="84">
        <f>INDEX('Policy Characteristics'!F:F,MATCH(PolicyLevers!$C100,'Policy Characteristics'!$C:$C,0))</f>
        <v>0</v>
      </c>
      <c r="M100" s="84">
        <f>INDEX('Policy Characteristics'!G:G,MATCH(PolicyLevers!$C100,'Policy Characteristics'!$C:$C,0))</f>
        <v>0.04</v>
      </c>
      <c r="N100" s="84">
        <f>INDEX('Policy Characteristics'!H:H,MATCH(PolicyLevers!$C100,'Policy Characteristics'!$C:$C,0))</f>
        <v>1E-3</v>
      </c>
      <c r="O100" s="84" t="str">
        <f>INDEX('Policy Characteristics'!I:I,MATCH(PolicyLevers!$C100,'Policy Characteristics'!$C:$C,0))</f>
        <v>% of existing building components</v>
      </c>
      <c r="P100" s="84" t="str">
        <f>INDEX('Policy Characteristics'!J:J,MATCH(PolicyLevers!$C100,'Policy Characteristics'!$C:$C,0))</f>
        <v xml:space="preserve">**Description:**Each year, the specified percentage of the selected building type(s) that existed at the start of the model run will be retrofit with more efficient heating, cooling, and envelope components. // </v>
      </c>
      <c r="Q100" s="72" t="s">
        <v>219</v>
      </c>
      <c r="R100" s="78" t="s">
        <v>220</v>
      </c>
      <c r="S100" s="99" t="str">
        <f>S99</f>
        <v>Calculated from model data; see the relevant variable(s) in the InputData folder for source information.</v>
      </c>
      <c r="T100" s="83"/>
      <c r="W100" s="6"/>
    </row>
    <row r="101" spans="1:23" s="75" customFormat="1" x14ac:dyDescent="0.25">
      <c r="A101" s="83" t="str">
        <f>INDEX('Policy Characteristics'!A:A,MATCH(PolicyLevers!$C101,'Standard Descriptions'!$C:$C,0))</f>
        <v>Buildings and Appliances</v>
      </c>
      <c r="B101" s="207" t="str">
        <f>INDEX('Policy Characteristics'!B:B,MATCH(PolicyLevers!$C101,'Standard Descriptions'!$C:$C,0))</f>
        <v>Increased Retrofitting</v>
      </c>
      <c r="C101" s="83" t="str">
        <f t="shared" si="20"/>
        <v>Fraction of Commercial Components Replaced Annually due to Retrofitting Policy</v>
      </c>
      <c r="D101" s="72" t="s">
        <v>131</v>
      </c>
      <c r="E101" s="72"/>
      <c r="F101" s="72" t="s">
        <v>137</v>
      </c>
      <c r="G101" s="72"/>
      <c r="H101" s="91">
        <v>24</v>
      </c>
      <c r="I101" s="208" t="s">
        <v>50</v>
      </c>
      <c r="J101" s="84" t="str">
        <f>INDEX('Policy Characteristics'!D:D,MATCH(PolicyLevers!$C101,'Policy Characteristics'!$C:$C,0))</f>
        <v>Increased Retrofitting</v>
      </c>
      <c r="K101" s="84" t="str">
        <f>INDEX('Policy Characteristics'!E:E,MATCH(PolicyLevers!$C101,'Policy Characteristics'!$C:$C,0))</f>
        <v>bldgs retrofitting</v>
      </c>
      <c r="L101" s="84">
        <f>INDEX('Policy Characteristics'!F:F,MATCH(PolicyLevers!$C101,'Policy Characteristics'!$C:$C,0))</f>
        <v>0</v>
      </c>
      <c r="M101" s="84">
        <f>INDEX('Policy Characteristics'!G:G,MATCH(PolicyLevers!$C101,'Policy Characteristics'!$C:$C,0))</f>
        <v>0.04</v>
      </c>
      <c r="N101" s="84">
        <f>INDEX('Policy Characteristics'!H:H,MATCH(PolicyLevers!$C101,'Policy Characteristics'!$C:$C,0))</f>
        <v>1E-3</v>
      </c>
      <c r="O101" s="84" t="str">
        <f>INDEX('Policy Characteristics'!I:I,MATCH(PolicyLevers!$C101,'Policy Characteristics'!$C:$C,0))</f>
        <v>% of existing building components</v>
      </c>
      <c r="P101" s="84" t="str">
        <f>INDEX('Policy Characteristics'!J:J,MATCH(PolicyLevers!$C101,'Policy Characteristics'!$C:$C,0))</f>
        <v xml:space="preserve">**Description:**Each year, the specified percentage of the selected building type(s) that existed at the start of the model run will be retrofit with more efficient heating, cooling, and envelope components. // </v>
      </c>
      <c r="Q101" s="72" t="s">
        <v>219</v>
      </c>
      <c r="R101" s="78" t="s">
        <v>220</v>
      </c>
      <c r="S101" s="99" t="str">
        <f>S100</f>
        <v>Calculated from model data; see the relevant variable(s) in the InputData folder for source information.</v>
      </c>
      <c r="T101" s="83"/>
    </row>
    <row r="102" spans="1:23" s="75" customFormat="1" x14ac:dyDescent="0.25">
      <c r="A102" s="83" t="str">
        <f>INDEX('Policy Characteristics'!A:A,MATCH(PolicyLevers!$C102,'Standard Descriptions'!$C:$C,0))</f>
        <v>Buildings and Appliances</v>
      </c>
      <c r="B102" s="207" t="str">
        <f>INDEX('Policy Characteristics'!B:B,MATCH(PolicyLevers!$C102,'Standard Descriptions'!$C:$C,0))</f>
        <v>Increased Retrofitting</v>
      </c>
      <c r="C102" s="83" t="str">
        <f t="shared" si="20"/>
        <v>Fraction of Commercial Components Replaced Annually due to Retrofitting Policy</v>
      </c>
      <c r="D102" s="72" t="s">
        <v>132</v>
      </c>
      <c r="E102" s="72"/>
      <c r="F102" s="72" t="s">
        <v>138</v>
      </c>
      <c r="G102" s="72"/>
      <c r="H102" s="91">
        <v>25</v>
      </c>
      <c r="I102" s="208" t="s">
        <v>50</v>
      </c>
      <c r="J102" s="84" t="str">
        <f>INDEX('Policy Characteristics'!D:D,MATCH(PolicyLevers!$C102,'Policy Characteristics'!$C:$C,0))</f>
        <v>Increased Retrofitting</v>
      </c>
      <c r="K102" s="84" t="str">
        <f>INDEX('Policy Characteristics'!E:E,MATCH(PolicyLevers!$C102,'Policy Characteristics'!$C:$C,0))</f>
        <v>bldgs retrofitting</v>
      </c>
      <c r="L102" s="84">
        <f>INDEX('Policy Characteristics'!F:F,MATCH(PolicyLevers!$C102,'Policy Characteristics'!$C:$C,0))</f>
        <v>0</v>
      </c>
      <c r="M102" s="84">
        <f>INDEX('Policy Characteristics'!G:G,MATCH(PolicyLevers!$C102,'Policy Characteristics'!$C:$C,0))</f>
        <v>0.04</v>
      </c>
      <c r="N102" s="84">
        <f>INDEX('Policy Characteristics'!H:H,MATCH(PolicyLevers!$C102,'Policy Characteristics'!$C:$C,0))</f>
        <v>1E-3</v>
      </c>
      <c r="O102" s="84" t="str">
        <f>INDEX('Policy Characteristics'!I:I,MATCH(PolicyLevers!$C102,'Policy Characteristics'!$C:$C,0))</f>
        <v>% of existing building components</v>
      </c>
      <c r="P102" s="84" t="str">
        <f>INDEX('Policy Characteristics'!J:J,MATCH(PolicyLevers!$C102,'Policy Characteristics'!$C:$C,0))</f>
        <v xml:space="preserve">**Description:**Each year, the specified percentage of the selected building type(s) that existed at the start of the model run will be retrofit with more efficient heating, cooling, and envelope components. // </v>
      </c>
      <c r="Q102" s="72" t="s">
        <v>219</v>
      </c>
      <c r="R102" s="78" t="s">
        <v>220</v>
      </c>
      <c r="S102" s="99" t="str">
        <f>S101</f>
        <v>Calculated from model data; see the relevant variable(s) in the InputData folder for source information.</v>
      </c>
      <c r="T102" s="83"/>
    </row>
    <row r="103" spans="1:23" s="75" customFormat="1" x14ac:dyDescent="0.25">
      <c r="A103" s="83" t="str">
        <f>INDEX('Policy Characteristics'!A:A,MATCH(PolicyLevers!$C103,'Standard Descriptions'!$C:$C,0))</f>
        <v>Buildings and Appliances</v>
      </c>
      <c r="B103" s="207" t="str">
        <f>INDEX('Policy Characteristics'!B:B,MATCH(PolicyLevers!$C103,'Standard Descriptions'!$C:$C,0))</f>
        <v>Increased Retrofitting</v>
      </c>
      <c r="C103" s="83" t="str">
        <f t="shared" si="20"/>
        <v>Fraction of Commercial Components Replaced Annually due to Retrofitting Policy</v>
      </c>
      <c r="D103" s="72" t="s">
        <v>133</v>
      </c>
      <c r="E103" s="72"/>
      <c r="F103" s="72" t="s">
        <v>139</v>
      </c>
      <c r="G103" s="72"/>
      <c r="H103" s="91">
        <v>26</v>
      </c>
      <c r="I103" s="208" t="s">
        <v>50</v>
      </c>
      <c r="J103" s="84" t="str">
        <f>INDEX('Policy Characteristics'!D:D,MATCH(PolicyLevers!$C103,'Policy Characteristics'!$C:$C,0))</f>
        <v>Increased Retrofitting</v>
      </c>
      <c r="K103" s="84" t="str">
        <f>INDEX('Policy Characteristics'!E:E,MATCH(PolicyLevers!$C103,'Policy Characteristics'!$C:$C,0))</f>
        <v>bldgs retrofitting</v>
      </c>
      <c r="L103" s="84">
        <f>INDEX('Policy Characteristics'!F:F,MATCH(PolicyLevers!$C103,'Policy Characteristics'!$C:$C,0))</f>
        <v>0</v>
      </c>
      <c r="M103" s="84">
        <f>INDEX('Policy Characteristics'!G:G,MATCH(PolicyLevers!$C103,'Policy Characteristics'!$C:$C,0))</f>
        <v>0.04</v>
      </c>
      <c r="N103" s="84">
        <f>INDEX('Policy Characteristics'!H:H,MATCH(PolicyLevers!$C103,'Policy Characteristics'!$C:$C,0))</f>
        <v>1E-3</v>
      </c>
      <c r="O103" s="84" t="str">
        <f>INDEX('Policy Characteristics'!I:I,MATCH(PolicyLevers!$C103,'Policy Characteristics'!$C:$C,0))</f>
        <v>% of existing building components</v>
      </c>
      <c r="P103" s="84" t="str">
        <f>INDEX('Policy Characteristics'!J:J,MATCH(PolicyLevers!$C103,'Policy Characteristics'!$C:$C,0))</f>
        <v xml:space="preserve">**Description:**Each year, the specified percentage of the selected building type(s) that existed at the start of the model run will be retrofit with more efficient heating, cooling, and envelope components. // </v>
      </c>
      <c r="Q103" s="72" t="s">
        <v>219</v>
      </c>
      <c r="R103" s="78" t="s">
        <v>220</v>
      </c>
      <c r="S103" s="99" t="str">
        <f>S102</f>
        <v>Calculated from model data; see the relevant variable(s) in the InputData folder for source information.</v>
      </c>
      <c r="T103" s="83"/>
    </row>
    <row r="104" spans="1:23" s="75" customFormat="1" x14ac:dyDescent="0.25">
      <c r="A104" s="72" t="str">
        <f>INDEX('Policy Characteristics'!A:A,MATCH(PolicyLevers!$C104,'Standard Descriptions'!$C:$C,0))</f>
        <v>Buildings and Appliances</v>
      </c>
      <c r="B104" s="208" t="str">
        <f>INDEX('Policy Characteristics'!B:B,MATCH(PolicyLevers!$C104,'Standard Descriptions'!$C:$C,0))</f>
        <v>Rebate for Efficient Products</v>
      </c>
      <c r="C104" s="72" t="s">
        <v>5</v>
      </c>
      <c r="D104" s="72" t="s">
        <v>128</v>
      </c>
      <c r="E104" s="72"/>
      <c r="F104" s="72" t="s">
        <v>134</v>
      </c>
      <c r="G104" s="72"/>
      <c r="H104" s="91">
        <v>27</v>
      </c>
      <c r="I104" s="208" t="s">
        <v>50</v>
      </c>
      <c r="J104" s="80" t="str">
        <f>INDEX('Policy Characteristics'!D:D,MATCH(PolicyLevers!$C104,'Policy Characteristics'!$C:$C,0))</f>
        <v>Rebate for Efficient Products</v>
      </c>
      <c r="K104" s="80" t="str">
        <f>INDEX('Policy Characteristics'!E:E,MATCH(PolicyLevers!$C104,'Policy Characteristics'!$C:$C,0))</f>
        <v>bldgs rebate</v>
      </c>
      <c r="L104" s="80">
        <f>INDEX('Policy Characteristics'!F:F,MATCH(PolicyLevers!$C104,'Policy Characteristics'!$C:$C,0))</f>
        <v>0</v>
      </c>
      <c r="M104" s="80">
        <f>INDEX('Policy Characteristics'!G:G,MATCH(PolicyLevers!$C104,'Policy Characteristics'!$C:$C,0))</f>
        <v>1</v>
      </c>
      <c r="N104" s="80">
        <f>INDEX('Policy Characteristics'!H:H,MATCH(PolicyLevers!$C104,'Policy Characteristics'!$C:$C,0))</f>
        <v>1</v>
      </c>
      <c r="O104" s="80" t="str">
        <f>INDEX('Policy Characteristics'!I:I,MATCH(PolicyLevers!$C104,'Policy Characteristics'!$C:$C,0))</f>
        <v>on/off</v>
      </c>
      <c r="P104" s="80" t="str">
        <f>INDEX('Policy Characteristics'!J:J,MATCH(PolicyLevers!$C104,'Policy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4" s="72" t="s">
        <v>221</v>
      </c>
      <c r="R104" s="78" t="s">
        <v>222</v>
      </c>
      <c r="S104" s="95" t="s">
        <v>83</v>
      </c>
      <c r="T104" s="83"/>
    </row>
    <row r="105" spans="1:23" s="75" customFormat="1" x14ac:dyDescent="0.25">
      <c r="A105" s="83" t="str">
        <f>INDEX('Policy Characteristics'!A:A,MATCH(PolicyLevers!$C105,'Standard Descriptions'!$C:$C,0))</f>
        <v>Buildings and Appliances</v>
      </c>
      <c r="B105" s="207" t="str">
        <f>INDEX('Policy Characteristics'!B:B,MATCH(PolicyLevers!$C105,'Standard Descriptions'!$C:$C,0))</f>
        <v>Rebate for Efficient Products</v>
      </c>
      <c r="C105" s="83" t="str">
        <f t="shared" ref="B105:C109" si="21">C$104</f>
        <v>Boolean Rebate Program for Efficient Components</v>
      </c>
      <c r="D105" s="72" t="s">
        <v>129</v>
      </c>
      <c r="E105" s="72"/>
      <c r="F105" s="72" t="s">
        <v>135</v>
      </c>
      <c r="G105" s="72"/>
      <c r="H105" s="91">
        <v>28</v>
      </c>
      <c r="I105" s="208" t="s">
        <v>50</v>
      </c>
      <c r="J105" s="84" t="str">
        <f>INDEX('Policy Characteristics'!D:D,MATCH(PolicyLevers!$C105,'Policy Characteristics'!$C:$C,0))</f>
        <v>Rebate for Efficient Products</v>
      </c>
      <c r="K105" s="84" t="str">
        <f>INDEX('Policy Characteristics'!E:E,MATCH(PolicyLevers!$C105,'Policy Characteristics'!$C:$C,0))</f>
        <v>bldgs rebate</v>
      </c>
      <c r="L105" s="84">
        <f>INDEX('Policy Characteristics'!F:F,MATCH(PolicyLevers!$C105,'Policy Characteristics'!$C:$C,0))</f>
        <v>0</v>
      </c>
      <c r="M105" s="84">
        <f>INDEX('Policy Characteristics'!G:G,MATCH(PolicyLevers!$C105,'Policy Characteristics'!$C:$C,0))</f>
        <v>1</v>
      </c>
      <c r="N105" s="84">
        <f>INDEX('Policy Characteristics'!H:H,MATCH(PolicyLevers!$C105,'Policy Characteristics'!$C:$C,0))</f>
        <v>1</v>
      </c>
      <c r="O105" s="84" t="str">
        <f>INDEX('Policy Characteristics'!I:I,MATCH(PolicyLevers!$C105,'Policy Characteristics'!$C:$C,0))</f>
        <v>on/off</v>
      </c>
      <c r="P105" s="84" t="str">
        <f>INDEX('Policy Characteristics'!J:J,MATCH(PolicyLevers!$C105,'Policy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5" s="72" t="s">
        <v>221</v>
      </c>
      <c r="R105" s="78" t="s">
        <v>222</v>
      </c>
      <c r="S105" s="95" t="s">
        <v>83</v>
      </c>
      <c r="T105" s="83"/>
    </row>
    <row r="106" spans="1:23" s="75" customFormat="1" x14ac:dyDescent="0.25">
      <c r="A106" s="83" t="str">
        <f>INDEX('Policy Characteristics'!A:A,MATCH(PolicyLevers!$C106,'Standard Descriptions'!$C:$C,0))</f>
        <v>Buildings and Appliances</v>
      </c>
      <c r="B106" s="207" t="str">
        <f>INDEX('Policy Characteristics'!B:B,MATCH(PolicyLevers!$C106,'Standard Descriptions'!$C:$C,0))</f>
        <v>Rebate for Efficient Products</v>
      </c>
      <c r="C106" s="83" t="str">
        <f t="shared" si="21"/>
        <v>Boolean Rebate Program for Efficient Components</v>
      </c>
      <c r="D106" s="72" t="s">
        <v>130</v>
      </c>
      <c r="E106" s="72"/>
      <c r="F106" s="72" t="s">
        <v>136</v>
      </c>
      <c r="G106" s="72"/>
      <c r="H106" s="91" t="s">
        <v>203</v>
      </c>
      <c r="I106" s="208" t="s">
        <v>50</v>
      </c>
      <c r="J106" s="84" t="str">
        <f>INDEX('Policy Characteristics'!D:D,MATCH(PolicyLevers!$C106,'Policy Characteristics'!$C:$C,0))</f>
        <v>Rebate for Efficient Products</v>
      </c>
      <c r="K106" s="84" t="str">
        <f>INDEX('Policy Characteristics'!E:E,MATCH(PolicyLevers!$C106,'Policy Characteristics'!$C:$C,0))</f>
        <v>bldgs rebate</v>
      </c>
      <c r="L106" s="84">
        <f>INDEX('Policy Characteristics'!F:F,MATCH(PolicyLevers!$C106,'Policy Characteristics'!$C:$C,0))</f>
        <v>0</v>
      </c>
      <c r="M106" s="84">
        <f>INDEX('Policy Characteristics'!G:G,MATCH(PolicyLevers!$C106,'Policy Characteristics'!$C:$C,0))</f>
        <v>1</v>
      </c>
      <c r="N106" s="84">
        <f>INDEX('Policy Characteristics'!H:H,MATCH(PolicyLevers!$C106,'Policy Characteristics'!$C:$C,0))</f>
        <v>1</v>
      </c>
      <c r="O106" s="84" t="str">
        <f>INDEX('Policy Characteristics'!I:I,MATCH(PolicyLevers!$C106,'Policy Characteristics'!$C:$C,0))</f>
        <v>on/off</v>
      </c>
      <c r="P106" s="84" t="str">
        <f>INDEX('Policy Characteristics'!J:J,MATCH(PolicyLevers!$C106,'Policy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6" s="83"/>
      <c r="R106" s="78"/>
      <c r="S106" s="99"/>
      <c r="T106" s="83"/>
    </row>
    <row r="107" spans="1:23" s="75" customFormat="1" x14ac:dyDescent="0.25">
      <c r="A107" s="83" t="str">
        <f>INDEX('Policy Characteristics'!A:A,MATCH(PolicyLevers!$C107,'Standard Descriptions'!$C:$C,0))</f>
        <v>Buildings and Appliances</v>
      </c>
      <c r="B107" s="207" t="str">
        <f>INDEX('Policy Characteristics'!B:B,MATCH(PolicyLevers!$C107,'Standard Descriptions'!$C:$C,0))</f>
        <v>Rebate for Efficient Products</v>
      </c>
      <c r="C107" s="83" t="str">
        <f t="shared" si="21"/>
        <v>Boolean Rebate Program for Efficient Components</v>
      </c>
      <c r="D107" s="72" t="s">
        <v>131</v>
      </c>
      <c r="E107" s="72"/>
      <c r="F107" s="72" t="s">
        <v>137</v>
      </c>
      <c r="G107" s="72"/>
      <c r="H107" s="91" t="s">
        <v>203</v>
      </c>
      <c r="I107" s="208" t="s">
        <v>50</v>
      </c>
      <c r="J107" s="84" t="str">
        <f>INDEX('Policy Characteristics'!D:D,MATCH(PolicyLevers!$C107,'Policy Characteristics'!$C:$C,0))</f>
        <v>Rebate for Efficient Products</v>
      </c>
      <c r="K107" s="84" t="str">
        <f>INDEX('Policy Characteristics'!E:E,MATCH(PolicyLevers!$C107,'Policy Characteristics'!$C:$C,0))</f>
        <v>bldgs rebate</v>
      </c>
      <c r="L107" s="84">
        <f>INDEX('Policy Characteristics'!F:F,MATCH(PolicyLevers!$C107,'Policy Characteristics'!$C:$C,0))</f>
        <v>0</v>
      </c>
      <c r="M107" s="84">
        <f>INDEX('Policy Characteristics'!G:G,MATCH(PolicyLevers!$C107,'Policy Characteristics'!$C:$C,0))</f>
        <v>1</v>
      </c>
      <c r="N107" s="84">
        <f>INDEX('Policy Characteristics'!H:H,MATCH(PolicyLevers!$C107,'Policy Characteristics'!$C:$C,0))</f>
        <v>1</v>
      </c>
      <c r="O107" s="84" t="str">
        <f>INDEX('Policy Characteristics'!I:I,MATCH(PolicyLevers!$C107,'Policy Characteristics'!$C:$C,0))</f>
        <v>on/off</v>
      </c>
      <c r="P107" s="84" t="str">
        <f>INDEX('Policy Characteristics'!J:J,MATCH(PolicyLevers!$C107,'Policy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7" s="83"/>
      <c r="R107" s="78"/>
      <c r="S107" s="99"/>
      <c r="T107" s="83"/>
    </row>
    <row r="108" spans="1:23" s="75" customFormat="1" x14ac:dyDescent="0.25">
      <c r="A108" s="83" t="str">
        <f>INDEX('Policy Characteristics'!A:A,MATCH(PolicyLevers!$C108,'Standard Descriptions'!$C:$C,0))</f>
        <v>Buildings and Appliances</v>
      </c>
      <c r="B108" s="207" t="str">
        <f>INDEX('Policy Characteristics'!B:B,MATCH(PolicyLevers!$C108,'Standard Descriptions'!$C:$C,0))</f>
        <v>Rebate for Efficient Products</v>
      </c>
      <c r="C108" s="83" t="str">
        <f t="shared" si="21"/>
        <v>Boolean Rebate Program for Efficient Components</v>
      </c>
      <c r="D108" s="72" t="s">
        <v>132</v>
      </c>
      <c r="E108" s="72"/>
      <c r="F108" s="72" t="s">
        <v>138</v>
      </c>
      <c r="G108" s="72"/>
      <c r="H108" s="91">
        <v>29</v>
      </c>
      <c r="I108" s="208" t="s">
        <v>50</v>
      </c>
      <c r="J108" s="84" t="str">
        <f>INDEX('Policy Characteristics'!D:D,MATCH(PolicyLevers!$C108,'Policy Characteristics'!$C:$C,0))</f>
        <v>Rebate for Efficient Products</v>
      </c>
      <c r="K108" s="84" t="str">
        <f>INDEX('Policy Characteristics'!E:E,MATCH(PolicyLevers!$C108,'Policy Characteristics'!$C:$C,0))</f>
        <v>bldgs rebate</v>
      </c>
      <c r="L108" s="84">
        <f>INDEX('Policy Characteristics'!F:F,MATCH(PolicyLevers!$C108,'Policy Characteristics'!$C:$C,0))</f>
        <v>0</v>
      </c>
      <c r="M108" s="84">
        <f>INDEX('Policy Characteristics'!G:G,MATCH(PolicyLevers!$C108,'Policy Characteristics'!$C:$C,0))</f>
        <v>1</v>
      </c>
      <c r="N108" s="84">
        <f>INDEX('Policy Characteristics'!H:H,MATCH(PolicyLevers!$C108,'Policy Characteristics'!$C:$C,0))</f>
        <v>1</v>
      </c>
      <c r="O108" s="84" t="str">
        <f>INDEX('Policy Characteristics'!I:I,MATCH(PolicyLevers!$C108,'Policy Characteristics'!$C:$C,0))</f>
        <v>on/off</v>
      </c>
      <c r="P108" s="84" t="str">
        <f>INDEX('Policy Characteristics'!J:J,MATCH(PolicyLevers!$C108,'Policy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8" s="72" t="s">
        <v>221</v>
      </c>
      <c r="R108" s="78" t="s">
        <v>222</v>
      </c>
      <c r="S108" s="95" t="s">
        <v>83</v>
      </c>
      <c r="T108" s="83"/>
    </row>
    <row r="109" spans="1:23" s="75" customFormat="1" x14ac:dyDescent="0.25">
      <c r="A109" s="83" t="str">
        <f>INDEX('Policy Characteristics'!A:A,MATCH(PolicyLevers!$C109,'Standard Descriptions'!$C:$C,0))</f>
        <v>Buildings and Appliances</v>
      </c>
      <c r="B109" s="207" t="str">
        <f>INDEX('Policy Characteristics'!B:B,MATCH(PolicyLevers!$C109,'Standard Descriptions'!$C:$C,0))</f>
        <v>Rebate for Efficient Products</v>
      </c>
      <c r="C109" s="83" t="str">
        <f t="shared" si="21"/>
        <v>Boolean Rebate Program for Efficient Components</v>
      </c>
      <c r="D109" s="72" t="s">
        <v>133</v>
      </c>
      <c r="E109" s="72"/>
      <c r="F109" s="72" t="s">
        <v>139</v>
      </c>
      <c r="G109" s="72"/>
      <c r="H109" s="91" t="s">
        <v>203</v>
      </c>
      <c r="I109" s="208" t="s">
        <v>50</v>
      </c>
      <c r="J109" s="84" t="str">
        <f>INDEX('Policy Characteristics'!D:D,MATCH(PolicyLevers!$C109,'Policy Characteristics'!$C:$C,0))</f>
        <v>Rebate for Efficient Products</v>
      </c>
      <c r="K109" s="84" t="str">
        <f>INDEX('Policy Characteristics'!E:E,MATCH(PolicyLevers!$C109,'Policy Characteristics'!$C:$C,0))</f>
        <v>bldgs rebate</v>
      </c>
      <c r="L109" s="84">
        <f>INDEX('Policy Characteristics'!F:F,MATCH(PolicyLevers!$C109,'Policy Characteristics'!$C:$C,0))</f>
        <v>0</v>
      </c>
      <c r="M109" s="84">
        <f>INDEX('Policy Characteristics'!G:G,MATCH(PolicyLevers!$C109,'Policy Characteristics'!$C:$C,0))</f>
        <v>1</v>
      </c>
      <c r="N109" s="84">
        <f>INDEX('Policy Characteristics'!H:H,MATCH(PolicyLevers!$C109,'Policy Characteristics'!$C:$C,0))</f>
        <v>1</v>
      </c>
      <c r="O109" s="84" t="str">
        <f>INDEX('Policy Characteristics'!I:I,MATCH(PolicyLevers!$C109,'Policy Characteristics'!$C:$C,0))</f>
        <v>on/off</v>
      </c>
      <c r="P109" s="84" t="str">
        <f>INDEX('Policy Characteristics'!J:J,MATCH(PolicyLevers!$C109,'Policy Characteristics'!$C:$C,0))</f>
        <v>**Description:** This policy represents a modest rebate paid to customers who purchase energy-efficient heating equipment. Typical rebate amounts represented by this policy are $50-100 for a clothes washer and $25-50 for a dishwasher or refrigerator. //**Guidance for setting values: **</v>
      </c>
      <c r="Q109" s="83"/>
      <c r="R109" s="78"/>
      <c r="S109" s="99"/>
      <c r="T109" s="83"/>
    </row>
    <row r="110" spans="1:23" s="71" customFormat="1" x14ac:dyDescent="0.25">
      <c r="A110" s="78" t="str">
        <f>INDEX('Policy Characteristics'!A:A,MATCH(PolicyLevers!$C110,'Standard Descriptions'!$C:$C,0))</f>
        <v>Electricity Supply</v>
      </c>
      <c r="B110" s="206" t="str">
        <f>INDEX('Policy Characteristics'!B:B,MATCH(PolicyLevers!$C110,'Standard Descriptions'!$C:$C,0))</f>
        <v>Ban New Power Plants</v>
      </c>
      <c r="C110" s="78" t="s">
        <v>377</v>
      </c>
      <c r="D110" s="72" t="s">
        <v>451</v>
      </c>
      <c r="E110" s="72"/>
      <c r="F110" s="72" t="s">
        <v>450</v>
      </c>
      <c r="G110" s="78"/>
      <c r="H110" s="79">
        <v>167</v>
      </c>
      <c r="I110" s="213" t="s">
        <v>50</v>
      </c>
      <c r="J110" s="76" t="str">
        <f>INDEX('Policy Characteristics'!D:D,MATCH(PolicyLevers!$C110,'Policy Characteristics'!$C:$C,0))</f>
        <v>Ban New Power Plants</v>
      </c>
      <c r="K110" s="76" t="str">
        <f>INDEX('Policy Characteristics'!E:E,MATCH(PolicyLevers!$C110,'Policy Characteristics'!$C:$C,0))</f>
        <v>elec ban new power plants</v>
      </c>
      <c r="L110" s="76">
        <f>INDEX('Policy Characteristics'!F:F,MATCH(PolicyLevers!$C110,'Policy Characteristics'!$C:$C,0))</f>
        <v>0</v>
      </c>
      <c r="M110" s="76">
        <f>INDEX('Policy Characteristics'!G:G,MATCH(PolicyLevers!$C110,'Policy Characteristics'!$C:$C,0))</f>
        <v>1</v>
      </c>
      <c r="N110" s="76">
        <f>INDEX('Policy Characteristics'!H:H,MATCH(PolicyLevers!$C110,'Policy Characteristics'!$C:$C,0))</f>
        <v>1</v>
      </c>
      <c r="O110" s="76" t="str">
        <f>INDEX('Policy Characteristics'!I:I,MATCH(PolicyLevers!$C110,'Policy Characteristics'!$C:$C,0))</f>
        <v>on/off</v>
      </c>
      <c r="P110" s="76" t="str">
        <f>INDEX('Policy Characteristics'!J:J,MATCH(PolicyLevers!$C110,'Policy Characteristics'!$C:$C,0))</f>
        <v>**Description:** This policy prevents new capacity of the selected type(s) from being built or deployed. //**Guidance for setting values: **//**Natural Gas Nonpeaker : **</v>
      </c>
      <c r="Q110" s="72" t="s">
        <v>378</v>
      </c>
      <c r="R110" s="78" t="s">
        <v>379</v>
      </c>
      <c r="S110" s="95"/>
      <c r="T110" s="78"/>
    </row>
    <row r="111" spans="1:23" s="75" customFormat="1" x14ac:dyDescent="0.25">
      <c r="A111" s="83" t="str">
        <f>INDEX('Policy Characteristics'!A:A,MATCH(PolicyLevers!$C111,'Standard Descriptions'!$C:$C,0))</f>
        <v>Electricity Supply</v>
      </c>
      <c r="B111" s="207" t="str">
        <f>INDEX('Policy Characteristics'!B:B,MATCH(PolicyLevers!$C111,'Standard Descriptions'!$C:$C,0))</f>
        <v>Ban New Power Plants</v>
      </c>
      <c r="C111" s="83" t="str">
        <f t="shared" ref="B111:C120" si="22">C$110</f>
        <v>Boolean Ban New Power Plants</v>
      </c>
      <c r="D111" s="78" t="s">
        <v>343</v>
      </c>
      <c r="E111" s="72"/>
      <c r="F111" s="78" t="s">
        <v>344</v>
      </c>
      <c r="G111" s="72"/>
      <c r="H111" s="91">
        <v>168</v>
      </c>
      <c r="I111" s="208" t="s">
        <v>49</v>
      </c>
      <c r="J111" s="84" t="str">
        <f>INDEX('Policy Characteristics'!D:D,MATCH(PolicyLevers!$C111,'Policy Characteristics'!$C:$C,0))</f>
        <v>Ban New Power Plants</v>
      </c>
      <c r="K111" s="84" t="str">
        <f>INDEX('Policy Characteristics'!E:E,MATCH(PolicyLevers!$C111,'Policy Characteristics'!$C:$C,0))</f>
        <v>elec ban new power plants</v>
      </c>
      <c r="L111" s="84">
        <f>INDEX('Policy Characteristics'!F:F,MATCH(PolicyLevers!$C111,'Policy Characteristics'!$C:$C,0))</f>
        <v>0</v>
      </c>
      <c r="M111" s="84">
        <f>INDEX('Policy Characteristics'!G:G,MATCH(PolicyLevers!$C111,'Policy Characteristics'!$C:$C,0))</f>
        <v>1</v>
      </c>
      <c r="N111" s="84">
        <f>INDEX('Policy Characteristics'!H:H,MATCH(PolicyLevers!$C111,'Policy Characteristics'!$C:$C,0))</f>
        <v>1</v>
      </c>
      <c r="O111" s="84" t="str">
        <f>INDEX('Policy Characteristics'!I:I,MATCH(PolicyLevers!$C111,'Policy Characteristics'!$C:$C,0))</f>
        <v>on/off</v>
      </c>
      <c r="P111" s="84" t="str">
        <f>INDEX('Policy Characteristics'!J:J,MATCH(PolicyLevers!$C111,'Policy Characteristics'!$C:$C,0))</f>
        <v>**Description:** This policy prevents new capacity of the selected type(s) from being built or deployed. //**Guidance for setting values: **//**Natural Gas Nonpeaker : **</v>
      </c>
      <c r="Q111" s="83" t="str">
        <f t="shared" ref="L111:R113" si="23">Q$110</f>
        <v>electricity-sector-main.html#ban</v>
      </c>
      <c r="R111" s="83" t="str">
        <f t="shared" si="23"/>
        <v>ban-new-capacity.html</v>
      </c>
      <c r="S111" s="99"/>
      <c r="T111" s="83"/>
    </row>
    <row r="112" spans="1:23" s="75" customFormat="1" x14ac:dyDescent="0.25">
      <c r="A112" s="83" t="str">
        <f>INDEX('Policy Characteristics'!A:A,MATCH(PolicyLevers!$C112,'Standard Descriptions'!$C:$C,0))</f>
        <v>Electricity Supply</v>
      </c>
      <c r="B112" s="207" t="str">
        <f>INDEX('Policy Characteristics'!B:B,MATCH(PolicyLevers!$C112,'Standard Descriptions'!$C:$C,0))</f>
        <v>Ban New Power Plants</v>
      </c>
      <c r="C112" s="83" t="str">
        <f t="shared" si="22"/>
        <v>Boolean Ban New Power Plants</v>
      </c>
      <c r="D112" s="78" t="s">
        <v>86</v>
      </c>
      <c r="E112" s="72"/>
      <c r="F112" s="78" t="s">
        <v>100</v>
      </c>
      <c r="G112" s="72"/>
      <c r="H112" s="79">
        <v>169</v>
      </c>
      <c r="I112" s="208" t="s">
        <v>50</v>
      </c>
      <c r="J112" s="84" t="str">
        <f>INDEX('Policy Characteristics'!D:D,MATCH(PolicyLevers!$C112,'Policy Characteristics'!$C:$C,0))</f>
        <v>Ban New Power Plants</v>
      </c>
      <c r="K112" s="84" t="str">
        <f>INDEX('Policy Characteristics'!E:E,MATCH(PolicyLevers!$C112,'Policy Characteristics'!$C:$C,0))</f>
        <v>elec ban new power plants</v>
      </c>
      <c r="L112" s="84">
        <f>INDEX('Policy Characteristics'!F:F,MATCH(PolicyLevers!$C112,'Policy Characteristics'!$C:$C,0))</f>
        <v>0</v>
      </c>
      <c r="M112" s="84">
        <f>INDEX('Policy Characteristics'!G:G,MATCH(PolicyLevers!$C112,'Policy Characteristics'!$C:$C,0))</f>
        <v>1</v>
      </c>
      <c r="N112" s="84">
        <f>INDEX('Policy Characteristics'!H:H,MATCH(PolicyLevers!$C112,'Policy Characteristics'!$C:$C,0))</f>
        <v>1</v>
      </c>
      <c r="O112" s="84" t="str">
        <f>INDEX('Policy Characteristics'!I:I,MATCH(PolicyLevers!$C112,'Policy Characteristics'!$C:$C,0))</f>
        <v>on/off</v>
      </c>
      <c r="P112" s="84" t="str">
        <f>INDEX('Policy Characteristics'!J:J,MATCH(PolicyLevers!$C112,'Policy Characteristics'!$C:$C,0))</f>
        <v>**Description:** This policy prevents new capacity of the selected type(s) from being built or deployed. //**Guidance for setting values: **//**Natural Gas Nonpeaker : **</v>
      </c>
      <c r="Q112" s="83" t="str">
        <f t="shared" si="23"/>
        <v>electricity-sector-main.html#ban</v>
      </c>
      <c r="R112" s="83" t="str">
        <f t="shared" si="23"/>
        <v>ban-new-capacity.html</v>
      </c>
      <c r="S112" s="99"/>
      <c r="T112" s="83"/>
    </row>
    <row r="113" spans="1:20" s="75" customFormat="1" x14ac:dyDescent="0.25">
      <c r="A113" s="83" t="str">
        <f>INDEX('Policy Characteristics'!A:A,MATCH(PolicyLevers!$C113,'Standard Descriptions'!$C:$C,0))</f>
        <v>Electricity Supply</v>
      </c>
      <c r="B113" s="207" t="str">
        <f>INDEX('Policy Characteristics'!B:B,MATCH(PolicyLevers!$C113,'Standard Descriptions'!$C:$C,0))</f>
        <v>Ban New Power Plants</v>
      </c>
      <c r="C113" s="83" t="str">
        <f t="shared" si="22"/>
        <v>Boolean Ban New Power Plants</v>
      </c>
      <c r="D113" s="78" t="s">
        <v>87</v>
      </c>
      <c r="E113" s="72"/>
      <c r="F113" s="78" t="s">
        <v>101</v>
      </c>
      <c r="G113" s="72"/>
      <c r="H113" s="91">
        <v>170</v>
      </c>
      <c r="I113" s="208" t="s">
        <v>50</v>
      </c>
      <c r="J113" s="84" t="str">
        <f>INDEX('Policy Characteristics'!D:D,MATCH(PolicyLevers!$C113,'Policy Characteristics'!$C:$C,0))</f>
        <v>Ban New Power Plants</v>
      </c>
      <c r="K113" s="84" t="str">
        <f>INDEX('Policy Characteristics'!E:E,MATCH(PolicyLevers!$C113,'Policy Characteristics'!$C:$C,0))</f>
        <v>elec ban new power plants</v>
      </c>
      <c r="L113" s="84">
        <f>INDEX('Policy Characteristics'!F:F,MATCH(PolicyLevers!$C113,'Policy Characteristics'!$C:$C,0))</f>
        <v>0</v>
      </c>
      <c r="M113" s="84">
        <f>INDEX('Policy Characteristics'!G:G,MATCH(PolicyLevers!$C113,'Policy Characteristics'!$C:$C,0))</f>
        <v>1</v>
      </c>
      <c r="N113" s="84">
        <f>INDEX('Policy Characteristics'!H:H,MATCH(PolicyLevers!$C113,'Policy Characteristics'!$C:$C,0))</f>
        <v>1</v>
      </c>
      <c r="O113" s="84" t="str">
        <f>INDEX('Policy Characteristics'!I:I,MATCH(PolicyLevers!$C113,'Policy Characteristics'!$C:$C,0))</f>
        <v>on/off</v>
      </c>
      <c r="P113" s="84" t="str">
        <f>INDEX('Policy Characteristics'!J:J,MATCH(PolicyLevers!$C113,'Policy Characteristics'!$C:$C,0))</f>
        <v>**Description:** This policy prevents new capacity of the selected type(s) from being built or deployed. //**Guidance for setting values: **//**Natural Gas Nonpeaker : **</v>
      </c>
      <c r="Q113" s="83" t="str">
        <f t="shared" si="23"/>
        <v>electricity-sector-main.html#ban</v>
      </c>
      <c r="R113" s="83" t="str">
        <f t="shared" si="23"/>
        <v>ban-new-capacity.html</v>
      </c>
      <c r="S113" s="99"/>
      <c r="T113" s="83"/>
    </row>
    <row r="114" spans="1:20" s="75" customFormat="1" x14ac:dyDescent="0.25">
      <c r="A114" s="83" t="str">
        <f>INDEX('Policy Characteristics'!A:A,MATCH(PolicyLevers!$C114,'Standard Descriptions'!$C:$C,0))</f>
        <v>Electricity Supply</v>
      </c>
      <c r="B114" s="207" t="str">
        <f>INDEX('Policy Characteristics'!B:B,MATCH(PolicyLevers!$C114,'Standard Descriptions'!$C:$C,0))</f>
        <v>Ban New Power Plants</v>
      </c>
      <c r="C114" s="83" t="str">
        <f t="shared" si="22"/>
        <v>Boolean Ban New Power Plants</v>
      </c>
      <c r="D114" s="78" t="s">
        <v>452</v>
      </c>
      <c r="E114" s="72"/>
      <c r="F114" s="78" t="s">
        <v>458</v>
      </c>
      <c r="G114" s="72"/>
      <c r="H114" s="91"/>
      <c r="I114" s="208" t="s">
        <v>50</v>
      </c>
      <c r="J114" s="84" t="str">
        <f>INDEX('Policy Characteristics'!D:D,MATCH(PolicyLevers!$C114,'Policy Characteristics'!$C:$C,0))</f>
        <v>Ban New Power Plants</v>
      </c>
      <c r="K114" s="84" t="str">
        <f>INDEX('Policy Characteristics'!E:E,MATCH(PolicyLevers!$C114,'Policy Characteristics'!$C:$C,0))</f>
        <v>elec ban new power plants</v>
      </c>
      <c r="L114" s="84">
        <f>INDEX('Policy Characteristics'!F:F,MATCH(PolicyLevers!$C114,'Policy Characteristics'!$C:$C,0))</f>
        <v>0</v>
      </c>
      <c r="M114" s="84">
        <f>INDEX('Policy Characteristics'!G:G,MATCH(PolicyLevers!$C114,'Policy Characteristics'!$C:$C,0))</f>
        <v>1</v>
      </c>
      <c r="N114" s="84">
        <f>INDEX('Policy Characteristics'!H:H,MATCH(PolicyLevers!$C114,'Policy Characteristics'!$C:$C,0))</f>
        <v>1</v>
      </c>
      <c r="O114" s="84" t="str">
        <f>INDEX('Policy Characteristics'!I:I,MATCH(PolicyLevers!$C114,'Policy Characteristics'!$C:$C,0))</f>
        <v>on/off</v>
      </c>
      <c r="P114" s="84" t="str">
        <f>INDEX('Policy Characteristics'!J:J,MATCH(PolicyLevers!$C114,'Policy Characteristics'!$C:$C,0))</f>
        <v>**Description:** This policy prevents new capacity of the selected type(s) from being built or deployed. //**Guidance for setting values: **//**Natural Gas Nonpeaker : **</v>
      </c>
      <c r="Q114" s="83"/>
      <c r="R114" s="78"/>
      <c r="S114" s="99"/>
      <c r="T114" s="83"/>
    </row>
    <row r="115" spans="1:20" s="75" customFormat="1" x14ac:dyDescent="0.25">
      <c r="A115" s="83" t="str">
        <f>INDEX('Policy Characteristics'!A:A,MATCH(PolicyLevers!$C115,'Standard Descriptions'!$C:$C,0))</f>
        <v>Electricity Supply</v>
      </c>
      <c r="B115" s="207" t="str">
        <f>INDEX('Policy Characteristics'!B:B,MATCH(PolicyLevers!$C115,'Standard Descriptions'!$C:$C,0))</f>
        <v>Ban New Power Plants</v>
      </c>
      <c r="C115" s="83" t="str">
        <f t="shared" si="22"/>
        <v>Boolean Ban New Power Plants</v>
      </c>
      <c r="D115" s="78" t="s">
        <v>88</v>
      </c>
      <c r="E115" s="72"/>
      <c r="F115" s="78" t="s">
        <v>102</v>
      </c>
      <c r="G115" s="72"/>
      <c r="H115" s="91"/>
      <c r="I115" s="208" t="s">
        <v>50</v>
      </c>
      <c r="J115" s="84" t="str">
        <f>INDEX('Policy Characteristics'!D:D,MATCH(PolicyLevers!$C115,'Policy Characteristics'!$C:$C,0))</f>
        <v>Ban New Power Plants</v>
      </c>
      <c r="K115" s="84" t="str">
        <f>INDEX('Policy Characteristics'!E:E,MATCH(PolicyLevers!$C115,'Policy Characteristics'!$C:$C,0))</f>
        <v>elec ban new power plants</v>
      </c>
      <c r="L115" s="84">
        <f>INDEX('Policy Characteristics'!F:F,MATCH(PolicyLevers!$C115,'Policy Characteristics'!$C:$C,0))</f>
        <v>0</v>
      </c>
      <c r="M115" s="84">
        <f>INDEX('Policy Characteristics'!G:G,MATCH(PolicyLevers!$C115,'Policy Characteristics'!$C:$C,0))</f>
        <v>1</v>
      </c>
      <c r="N115" s="84">
        <f>INDEX('Policy Characteristics'!H:H,MATCH(PolicyLevers!$C115,'Policy Characteristics'!$C:$C,0))</f>
        <v>1</v>
      </c>
      <c r="O115" s="84" t="str">
        <f>INDEX('Policy Characteristics'!I:I,MATCH(PolicyLevers!$C115,'Policy Characteristics'!$C:$C,0))</f>
        <v>on/off</v>
      </c>
      <c r="P115" s="84" t="str">
        <f>INDEX('Policy Characteristics'!J:J,MATCH(PolicyLevers!$C115,'Policy Characteristics'!$C:$C,0))</f>
        <v>**Description:** This policy prevents new capacity of the selected type(s) from being built or deployed. //**Guidance for setting values: **//**Natural Gas Nonpeaker : **</v>
      </c>
      <c r="Q115" s="83"/>
      <c r="R115" s="78"/>
      <c r="S115" s="99"/>
      <c r="T115" s="83"/>
    </row>
    <row r="116" spans="1:20" s="75" customFormat="1" x14ac:dyDescent="0.25">
      <c r="A116" s="83" t="str">
        <f>INDEX('Policy Characteristics'!A:A,MATCH(PolicyLevers!$C116,'Standard Descriptions'!$C:$C,0))</f>
        <v>Electricity Supply</v>
      </c>
      <c r="B116" s="207" t="str">
        <f>INDEX('Policy Characteristics'!B:B,MATCH(PolicyLevers!$C116,'Standard Descriptions'!$C:$C,0))</f>
        <v>Ban New Power Plants</v>
      </c>
      <c r="C116" s="83" t="str">
        <f t="shared" si="22"/>
        <v>Boolean Ban New Power Plants</v>
      </c>
      <c r="D116" s="78" t="s">
        <v>89</v>
      </c>
      <c r="E116" s="72"/>
      <c r="F116" s="78" t="s">
        <v>103</v>
      </c>
      <c r="G116" s="72"/>
      <c r="H116" s="91"/>
      <c r="I116" s="208" t="s">
        <v>50</v>
      </c>
      <c r="J116" s="84" t="str">
        <f>INDEX('Policy Characteristics'!D:D,MATCH(PolicyLevers!$C116,'Policy Characteristics'!$C:$C,0))</f>
        <v>Ban New Power Plants</v>
      </c>
      <c r="K116" s="84" t="str">
        <f>INDEX('Policy Characteristics'!E:E,MATCH(PolicyLevers!$C116,'Policy Characteristics'!$C:$C,0))</f>
        <v>elec ban new power plants</v>
      </c>
      <c r="L116" s="84">
        <f>INDEX('Policy Characteristics'!F:F,MATCH(PolicyLevers!$C116,'Policy Characteristics'!$C:$C,0))</f>
        <v>0</v>
      </c>
      <c r="M116" s="84">
        <f>INDEX('Policy Characteristics'!G:G,MATCH(PolicyLevers!$C116,'Policy Characteristics'!$C:$C,0))</f>
        <v>1</v>
      </c>
      <c r="N116" s="84">
        <f>INDEX('Policy Characteristics'!H:H,MATCH(PolicyLevers!$C116,'Policy Characteristics'!$C:$C,0))</f>
        <v>1</v>
      </c>
      <c r="O116" s="84" t="str">
        <f>INDEX('Policy Characteristics'!I:I,MATCH(PolicyLevers!$C116,'Policy Characteristics'!$C:$C,0))</f>
        <v>on/off</v>
      </c>
      <c r="P116" s="84" t="str">
        <f>INDEX('Policy Characteristics'!J:J,MATCH(PolicyLevers!$C116,'Policy Characteristics'!$C:$C,0))</f>
        <v>**Description:** This policy prevents new capacity of the selected type(s) from being built or deployed. //**Guidance for setting values: **//**Natural Gas Nonpeaker : **</v>
      </c>
      <c r="Q116" s="83"/>
      <c r="R116" s="78"/>
      <c r="S116" s="99"/>
      <c r="T116" s="83"/>
    </row>
    <row r="117" spans="1:20" s="75" customFormat="1" x14ac:dyDescent="0.25">
      <c r="A117" s="83" t="str">
        <f>INDEX('Policy Characteristics'!A:A,MATCH(PolicyLevers!$C117,'Standard Descriptions'!$C:$C,0))</f>
        <v>Electricity Supply</v>
      </c>
      <c r="B117" s="207" t="str">
        <f>INDEX('Policy Characteristics'!B:B,MATCH(PolicyLevers!$C117,'Standard Descriptions'!$C:$C,0))</f>
        <v>Ban New Power Plants</v>
      </c>
      <c r="C117" s="83" t="str">
        <f t="shared" si="22"/>
        <v>Boolean Ban New Power Plants</v>
      </c>
      <c r="D117" s="78" t="s">
        <v>90</v>
      </c>
      <c r="E117" s="72"/>
      <c r="F117" s="78" t="s">
        <v>104</v>
      </c>
      <c r="G117" s="72"/>
      <c r="H117" s="91"/>
      <c r="I117" s="208" t="s">
        <v>50</v>
      </c>
      <c r="J117" s="84" t="str">
        <f>INDEX('Policy Characteristics'!D:D,MATCH(PolicyLevers!$C117,'Policy Characteristics'!$C:$C,0))</f>
        <v>Ban New Power Plants</v>
      </c>
      <c r="K117" s="84" t="str">
        <f>INDEX('Policy Characteristics'!E:E,MATCH(PolicyLevers!$C117,'Policy Characteristics'!$C:$C,0))</f>
        <v>elec ban new power plants</v>
      </c>
      <c r="L117" s="84">
        <f>INDEX('Policy Characteristics'!F:F,MATCH(PolicyLevers!$C117,'Policy Characteristics'!$C:$C,0))</f>
        <v>0</v>
      </c>
      <c r="M117" s="84">
        <f>INDEX('Policy Characteristics'!G:G,MATCH(PolicyLevers!$C117,'Policy Characteristics'!$C:$C,0))</f>
        <v>1</v>
      </c>
      <c r="N117" s="84">
        <f>INDEX('Policy Characteristics'!H:H,MATCH(PolicyLevers!$C117,'Policy Characteristics'!$C:$C,0))</f>
        <v>1</v>
      </c>
      <c r="O117" s="84" t="str">
        <f>INDEX('Policy Characteristics'!I:I,MATCH(PolicyLevers!$C117,'Policy Characteristics'!$C:$C,0))</f>
        <v>on/off</v>
      </c>
      <c r="P117" s="84" t="str">
        <f>INDEX('Policy Characteristics'!J:J,MATCH(PolicyLevers!$C117,'Policy Characteristics'!$C:$C,0))</f>
        <v>**Description:** This policy prevents new capacity of the selected type(s) from being built or deployed. //**Guidance for setting values: **//**Natural Gas Nonpeaker : **</v>
      </c>
      <c r="Q117" s="83"/>
      <c r="R117" s="78"/>
      <c r="S117" s="99"/>
      <c r="T117" s="83"/>
    </row>
    <row r="118" spans="1:20" s="75" customFormat="1" x14ac:dyDescent="0.25">
      <c r="A118" s="83" t="str">
        <f>INDEX('Policy Characteristics'!A:A,MATCH(PolicyLevers!$C118,'Standard Descriptions'!$C:$C,0))</f>
        <v>Electricity Supply</v>
      </c>
      <c r="B118" s="207" t="str">
        <f>INDEX('Policy Characteristics'!B:B,MATCH(PolicyLevers!$C118,'Standard Descriptions'!$C:$C,0))</f>
        <v>Ban New Power Plants</v>
      </c>
      <c r="C118" s="83" t="str">
        <f t="shared" si="22"/>
        <v>Boolean Ban New Power Plants</v>
      </c>
      <c r="D118" s="78" t="s">
        <v>345</v>
      </c>
      <c r="E118" s="72"/>
      <c r="F118" s="78" t="s">
        <v>347</v>
      </c>
      <c r="G118" s="72"/>
      <c r="H118" s="91"/>
      <c r="I118" s="208" t="s">
        <v>50</v>
      </c>
      <c r="J118" s="84" t="str">
        <f>INDEX('Policy Characteristics'!D:D,MATCH(PolicyLevers!$C118,'Policy Characteristics'!$C:$C,0))</f>
        <v>Ban New Power Plants</v>
      </c>
      <c r="K118" s="84" t="str">
        <f>INDEX('Policy Characteristics'!E:E,MATCH(PolicyLevers!$C118,'Policy Characteristics'!$C:$C,0))</f>
        <v>elec ban new power plants</v>
      </c>
      <c r="L118" s="84">
        <f>INDEX('Policy Characteristics'!F:F,MATCH(PolicyLevers!$C118,'Policy Characteristics'!$C:$C,0))</f>
        <v>0</v>
      </c>
      <c r="M118" s="84">
        <f>INDEX('Policy Characteristics'!G:G,MATCH(PolicyLevers!$C118,'Policy Characteristics'!$C:$C,0))</f>
        <v>1</v>
      </c>
      <c r="N118" s="84">
        <f>INDEX('Policy Characteristics'!H:H,MATCH(PolicyLevers!$C118,'Policy Characteristics'!$C:$C,0))</f>
        <v>1</v>
      </c>
      <c r="O118" s="84" t="str">
        <f>INDEX('Policy Characteristics'!I:I,MATCH(PolicyLevers!$C118,'Policy Characteristics'!$C:$C,0))</f>
        <v>on/off</v>
      </c>
      <c r="P118" s="84" t="str">
        <f>INDEX('Policy Characteristics'!J:J,MATCH(PolicyLevers!$C118,'Policy Characteristics'!$C:$C,0))</f>
        <v>**Description:** This policy prevents new capacity of the selected type(s) from being built or deployed. //**Guidance for setting values: **//**Natural Gas Nonpeaker : **</v>
      </c>
      <c r="Q118" s="83"/>
      <c r="R118" s="78"/>
      <c r="S118" s="99"/>
      <c r="T118" s="83"/>
    </row>
    <row r="119" spans="1:20" s="75" customFormat="1" x14ac:dyDescent="0.25">
      <c r="A119" s="83" t="str">
        <f>INDEX('Policy Characteristics'!A:A,MATCH(PolicyLevers!$C119,'Standard Descriptions'!$C:$C,0))</f>
        <v>Electricity Supply</v>
      </c>
      <c r="B119" s="207" t="str">
        <f>INDEX('Policy Characteristics'!B:B,MATCH(PolicyLevers!$C119,'Standard Descriptions'!$C:$C,0))</f>
        <v>Ban New Power Plants</v>
      </c>
      <c r="C119" s="83" t="str">
        <f t="shared" si="22"/>
        <v>Boolean Ban New Power Plants</v>
      </c>
      <c r="D119" s="78" t="s">
        <v>346</v>
      </c>
      <c r="E119" s="72"/>
      <c r="F119" s="78" t="s">
        <v>348</v>
      </c>
      <c r="G119" s="72"/>
      <c r="H119" s="91"/>
      <c r="I119" s="208" t="s">
        <v>50</v>
      </c>
      <c r="J119" s="84" t="str">
        <f>INDEX('Policy Characteristics'!D:D,MATCH(PolicyLevers!$C119,'Policy Characteristics'!$C:$C,0))</f>
        <v>Ban New Power Plants</v>
      </c>
      <c r="K119" s="84" t="str">
        <f>INDEX('Policy Characteristics'!E:E,MATCH(PolicyLevers!$C119,'Policy Characteristics'!$C:$C,0))</f>
        <v>elec ban new power plants</v>
      </c>
      <c r="L119" s="84">
        <f>INDEX('Policy Characteristics'!F:F,MATCH(PolicyLevers!$C119,'Policy Characteristics'!$C:$C,0))</f>
        <v>0</v>
      </c>
      <c r="M119" s="84">
        <f>INDEX('Policy Characteristics'!G:G,MATCH(PolicyLevers!$C119,'Policy Characteristics'!$C:$C,0))</f>
        <v>1</v>
      </c>
      <c r="N119" s="84">
        <f>INDEX('Policy Characteristics'!H:H,MATCH(PolicyLevers!$C119,'Policy Characteristics'!$C:$C,0))</f>
        <v>1</v>
      </c>
      <c r="O119" s="84" t="str">
        <f>INDEX('Policy Characteristics'!I:I,MATCH(PolicyLevers!$C119,'Policy Characteristics'!$C:$C,0))</f>
        <v>on/off</v>
      </c>
      <c r="P119" s="84" t="str">
        <f>INDEX('Policy Characteristics'!J:J,MATCH(PolicyLevers!$C119,'Policy Characteristics'!$C:$C,0))</f>
        <v>**Description:** This policy prevents new capacity of the selected type(s) from being built or deployed. //**Guidance for setting values: **//**Natural Gas Nonpeaker : **</v>
      </c>
      <c r="Q119" s="83"/>
      <c r="R119" s="78"/>
      <c r="S119" s="99"/>
      <c r="T119" s="83"/>
    </row>
    <row r="120" spans="1:20" s="75" customFormat="1" x14ac:dyDescent="0.25">
      <c r="A120" s="83" t="str">
        <f>INDEX('Policy Characteristics'!A:A,MATCH(PolicyLevers!$C120,'Standard Descriptions'!$C:$C,0))</f>
        <v>Electricity Supply</v>
      </c>
      <c r="B120" s="207" t="str">
        <f>INDEX('Policy Characteristics'!B:B,MATCH(PolicyLevers!$C120,'Standard Descriptions'!$C:$C,0))</f>
        <v>Ban New Power Plants</v>
      </c>
      <c r="C120" s="83" t="str">
        <f t="shared" si="22"/>
        <v>Boolean Ban New Power Plants</v>
      </c>
      <c r="D120" s="78" t="s">
        <v>448</v>
      </c>
      <c r="E120" s="72"/>
      <c r="F120" s="78" t="s">
        <v>447</v>
      </c>
      <c r="G120" s="72"/>
      <c r="H120" s="91"/>
      <c r="I120" s="208" t="s">
        <v>50</v>
      </c>
      <c r="J120" s="84" t="str">
        <f>INDEX('Policy Characteristics'!D:D,MATCH(PolicyLevers!$C120,'Policy Characteristics'!$C:$C,0))</f>
        <v>Ban New Power Plants</v>
      </c>
      <c r="K120" s="84" t="str">
        <f>INDEX('Policy Characteristics'!E:E,MATCH(PolicyLevers!$C120,'Policy Characteristics'!$C:$C,0))</f>
        <v>elec ban new power plants</v>
      </c>
      <c r="L120" s="84">
        <f>INDEX('Policy Characteristics'!F:F,MATCH(PolicyLevers!$C120,'Policy Characteristics'!$C:$C,0))</f>
        <v>0</v>
      </c>
      <c r="M120" s="84">
        <f>INDEX('Policy Characteristics'!G:G,MATCH(PolicyLevers!$C120,'Policy Characteristics'!$C:$C,0))</f>
        <v>1</v>
      </c>
      <c r="N120" s="84">
        <f>INDEX('Policy Characteristics'!H:H,MATCH(PolicyLevers!$C120,'Policy Characteristics'!$C:$C,0))</f>
        <v>1</v>
      </c>
      <c r="O120" s="84" t="str">
        <f>INDEX('Policy Characteristics'!I:I,MATCH(PolicyLevers!$C120,'Policy Characteristics'!$C:$C,0))</f>
        <v>on/off</v>
      </c>
      <c r="P120" s="84" t="str">
        <f>INDEX('Policy Characteristics'!J:J,MATCH(PolicyLevers!$C120,'Policy Characteristics'!$C:$C,0))</f>
        <v>**Description:** This policy prevents new capacity of the selected type(s) from being built or deployed. //**Guidance for setting values: **//**Natural Gas Nonpeaker : **</v>
      </c>
      <c r="Q120" s="83" t="str">
        <f t="shared" ref="Q120:R120" si="24">Q$110</f>
        <v>electricity-sector-main.html#ban</v>
      </c>
      <c r="R120" s="83" t="str">
        <f t="shared" si="24"/>
        <v>ban-new-capacity.html</v>
      </c>
      <c r="S120" s="99"/>
      <c r="T120" s="83"/>
    </row>
    <row r="121" spans="1:20" s="75" customFormat="1" x14ac:dyDescent="0.25">
      <c r="A121" s="83" t="str">
        <f>INDEX('Policy Characteristics'!A:A,MATCH(PolicyLevers!$C121,'Standard Descriptions'!$C:$C,0))</f>
        <v>Electricity Supply</v>
      </c>
      <c r="B121" s="207" t="str">
        <f>INDEX('Policy Characteristics'!B:B,MATCH(PolicyLevers!$C121,'Standard Descriptions'!$C:$C,0))</f>
        <v>Ban New Power Plants</v>
      </c>
      <c r="C121" s="83" t="str">
        <f t="shared" ref="A112:C121" si="25">C$110</f>
        <v>Boolean Ban New Power Plants</v>
      </c>
      <c r="D121" s="78" t="s">
        <v>460</v>
      </c>
      <c r="E121" s="72"/>
      <c r="F121" s="78" t="s">
        <v>461</v>
      </c>
      <c r="G121" s="72"/>
      <c r="H121" s="91"/>
      <c r="I121" s="208" t="s">
        <v>50</v>
      </c>
      <c r="J121" s="84" t="str">
        <f>INDEX('Policy Characteristics'!D:D,MATCH(PolicyLevers!$C121,'Policy Characteristics'!$C:$C,0))</f>
        <v>Ban New Power Plants</v>
      </c>
      <c r="K121" s="84" t="str">
        <f>INDEX('Policy Characteristics'!E:E,MATCH(PolicyLevers!$C121,'Policy Characteristics'!$C:$C,0))</f>
        <v>elec ban new power plants</v>
      </c>
      <c r="L121" s="84">
        <f>INDEX('Policy Characteristics'!F:F,MATCH(PolicyLevers!$C121,'Policy Characteristics'!$C:$C,0))</f>
        <v>0</v>
      </c>
      <c r="M121" s="84">
        <f>INDEX('Policy Characteristics'!G:G,MATCH(PolicyLevers!$C121,'Policy Characteristics'!$C:$C,0))</f>
        <v>1</v>
      </c>
      <c r="N121" s="84">
        <f>INDEX('Policy Characteristics'!H:H,MATCH(PolicyLevers!$C121,'Policy Characteristics'!$C:$C,0))</f>
        <v>1</v>
      </c>
      <c r="O121" s="84" t="str">
        <f>INDEX('Policy Characteristics'!I:I,MATCH(PolicyLevers!$C121,'Policy Characteristics'!$C:$C,0))</f>
        <v>on/off</v>
      </c>
      <c r="P121" s="84" t="str">
        <f>INDEX('Policy Characteristics'!J:J,MATCH(PolicyLevers!$C121,'Policy Characteristics'!$C:$C,0))</f>
        <v>**Description:** This policy prevents new capacity of the selected type(s) from being built or deployed. //**Guidance for setting values: **//**Natural Gas Nonpeaker : **</v>
      </c>
      <c r="Q121" s="83"/>
      <c r="R121" s="78"/>
      <c r="S121" s="99"/>
      <c r="T121" s="83"/>
    </row>
    <row r="122" spans="1:20" s="71" customFormat="1" x14ac:dyDescent="0.25">
      <c r="A122" s="78" t="str">
        <f>INDEX('Policy Characteristics'!A:A,MATCH(PolicyLevers!$C122,'Standard Descriptions'!$C:$C,0))</f>
        <v>Electricity Supply</v>
      </c>
      <c r="B122" s="206" t="str">
        <f>INDEX('Policy Characteristics'!B:B,MATCH(PolicyLevers!$C122,'Standard Descriptions'!$C:$C,0))</f>
        <v>Change Electricity Exports</v>
      </c>
      <c r="C122" s="78" t="s">
        <v>300</v>
      </c>
      <c r="D122" s="78"/>
      <c r="E122" s="78"/>
      <c r="F122" s="78"/>
      <c r="G122" s="78"/>
      <c r="H122" s="79">
        <v>148</v>
      </c>
      <c r="I122" s="208" t="s">
        <v>49</v>
      </c>
      <c r="J122" s="76" t="str">
        <f>INDEX('Policy Characteristics'!D:D,MATCH(PolicyLevers!$C122,'Policy Characteristics'!$C:$C,0))</f>
        <v>Electricity Imports and Exports</v>
      </c>
      <c r="K122" s="76" t="str">
        <f>INDEX('Policy Characteristics'!E:E,MATCH(PolicyLevers!$C122,'Policy Characteristics'!$C:$C,0))</f>
        <v>elec change exports</v>
      </c>
      <c r="L122" s="76">
        <f>INDEX('Policy Characteristics'!F:F,MATCH(PolicyLevers!$C122,'Policy Characteristics'!$C:$C,0))</f>
        <v>-1</v>
      </c>
      <c r="M122" s="76">
        <f>INDEX('Policy Characteristics'!G:G,MATCH(PolicyLevers!$C122,'Policy Characteristics'!$C:$C,0))</f>
        <v>1</v>
      </c>
      <c r="N122" s="76">
        <f>INDEX('Policy Characteristics'!H:H,MATCH(PolicyLevers!$C122,'Policy Characteristics'!$C:$C,0))</f>
        <v>0.02</v>
      </c>
      <c r="O122" s="76" t="str">
        <f>INDEX('Policy Characteristics'!I:I,MATCH(PolicyLevers!$C122,'Policy Characteristics'!$C:$C,0))</f>
        <v>% change in exports</v>
      </c>
      <c r="P122" s="76" t="str">
        <f>INDEX('Policy Characteristics'!J:J,MATCH(PolicyLevers!$C122,'Policy Characteristics'!$C:$C,0))</f>
        <v>**Description:** This policy increases or decreases the amount of electricity exported from California to other jurisdictions. It does not cause the construction of transmission lines providing the necessary capacity. //**Guidance for setting values: **</v>
      </c>
      <c r="Q122" s="72" t="s">
        <v>303</v>
      </c>
      <c r="R122" s="78" t="s">
        <v>305</v>
      </c>
      <c r="S122" s="95" t="s">
        <v>1194</v>
      </c>
      <c r="T122" s="78"/>
    </row>
    <row r="123" spans="1:20" s="71" customFormat="1" x14ac:dyDescent="0.25">
      <c r="A123" s="78" t="str">
        <f>INDEX('Policy Characteristics'!A:A,MATCH(PolicyLevers!$C123,'Standard Descriptions'!$C:$C,0))</f>
        <v>Electricity Supply</v>
      </c>
      <c r="B123" s="206" t="str">
        <f>INDEX('Policy Characteristics'!B:B,MATCH(PolicyLevers!$C123,'Standard Descriptions'!$C:$C,0))</f>
        <v>Change Electricity Imports</v>
      </c>
      <c r="C123" s="78" t="s">
        <v>299</v>
      </c>
      <c r="D123" s="78"/>
      <c r="E123" s="78"/>
      <c r="F123" s="78"/>
      <c r="G123" s="78"/>
      <c r="H123" s="79">
        <v>149</v>
      </c>
      <c r="I123" s="208" t="s">
        <v>49</v>
      </c>
      <c r="J123" s="76" t="str">
        <f>INDEX('Policy Characteristics'!D:D,MATCH(PolicyLevers!$C123,'Policy Characteristics'!$C:$C,0))</f>
        <v>Electricity Imports and Exports</v>
      </c>
      <c r="K123" s="76" t="str">
        <f>INDEX('Policy Characteristics'!E:E,MATCH(PolicyLevers!$C123,'Policy Characteristics'!$C:$C,0))</f>
        <v>elec change imports</v>
      </c>
      <c r="L123" s="76">
        <f>INDEX('Policy Characteristics'!F:F,MATCH(PolicyLevers!$C123,'Policy Characteristics'!$C:$C,0))</f>
        <v>-1</v>
      </c>
      <c r="M123" s="76">
        <f>INDEX('Policy Characteristics'!G:G,MATCH(PolicyLevers!$C123,'Policy Characteristics'!$C:$C,0))</f>
        <v>1</v>
      </c>
      <c r="N123" s="76">
        <f>INDEX('Policy Characteristics'!H:H,MATCH(PolicyLevers!$C123,'Policy Characteristics'!$C:$C,0))</f>
        <v>0.02</v>
      </c>
      <c r="O123" s="76" t="str">
        <f>INDEX('Policy Characteristics'!I:I,MATCH(PolicyLevers!$C123,'Policy Characteristics'!$C:$C,0))</f>
        <v>% change in imports</v>
      </c>
      <c r="P123" s="76" t="str">
        <f>INDEX('Policy Characteristics'!J:J,MATCH(PolicyLevers!$C123,'Policy Characteristics'!$C:$C,0))</f>
        <v>**Description:** This policy increases or decreases the amount of electricity imported to California from other jurisdictions. It does not cause the construction of transmission lines providing the necessary capacity. //**Guidance for setting values: **</v>
      </c>
      <c r="Q123" s="72" t="s">
        <v>304</v>
      </c>
      <c r="R123" s="78" t="s">
        <v>305</v>
      </c>
      <c r="S123" s="95" t="s">
        <v>1194</v>
      </c>
      <c r="T123" s="78"/>
    </row>
    <row r="124" spans="1:20" x14ac:dyDescent="0.25">
      <c r="A124" s="72" t="str">
        <f>INDEX('Policy Characteristics'!A:A,MATCH(PolicyLevers!$C124,'Standard Descriptions'!$C:$C,0))</f>
        <v>Electricity Supply</v>
      </c>
      <c r="B124" s="208" t="str">
        <f>INDEX('Policy Characteristics'!B:B,MATCH(PolicyLevers!$C124,'Standard Descriptions'!$C:$C,0))</f>
        <v>Non BAU Guaranteed Dispatch</v>
      </c>
      <c r="C124" s="72" t="s">
        <v>339</v>
      </c>
      <c r="D124" s="72"/>
      <c r="E124" s="72"/>
      <c r="F124" s="72"/>
      <c r="G124" s="72"/>
      <c r="H124" s="91" t="s">
        <v>203</v>
      </c>
      <c r="I124" s="208" t="s">
        <v>50</v>
      </c>
      <c r="J124" s="80" t="str">
        <f>INDEX('Policy Characteristics'!D:D,MATCH(PolicyLevers!$C124,'Policy Characteristics'!$C:$C,0))</f>
        <v>Non BAU Guaranteed Dispatch</v>
      </c>
      <c r="K124" s="80" t="str">
        <f>INDEX('Policy Characteristics'!E:E,MATCH(PolicyLevers!$C124,'Policy Characteristics'!$C:$C,0))</f>
        <v>elec non BAU guaranteed dispatch</v>
      </c>
      <c r="L124" s="80">
        <f>INDEX('Policy Characteristics'!F:F,MATCH(PolicyLevers!$C124,'Policy Characteristics'!$C:$C,0))</f>
        <v>0</v>
      </c>
      <c r="M124" s="80">
        <f>INDEX('Policy Characteristics'!G:G,MATCH(PolicyLevers!$C124,'Policy Characteristics'!$C:$C,0))</f>
        <v>0</v>
      </c>
      <c r="N124" s="80">
        <f>INDEX('Policy Characteristics'!H:H,MATCH(PolicyLevers!$C124,'Policy Characteristics'!$C:$C,0))</f>
        <v>0</v>
      </c>
      <c r="O124" s="80">
        <f>INDEX('Policy Characteristics'!I:I,MATCH(PolicyLevers!$C124,'Policy Characteristics'!$C:$C,0))</f>
        <v>0</v>
      </c>
      <c r="P124" s="80" t="str">
        <f>INDEX('Policy Characteristics'!J:J,MATCH(PolicyLevers!$C124,'Policy Characteristics'!$C:$C,0))</f>
        <v>**Description:**0</v>
      </c>
      <c r="Q124" s="72"/>
      <c r="R124" s="78"/>
      <c r="S124" s="92"/>
      <c r="T124" s="72"/>
    </row>
    <row r="125" spans="1:20" x14ac:dyDescent="0.25">
      <c r="A125" s="72" t="str">
        <f>INDEX('Policy Characteristics'!A:A,MATCH(PolicyLevers!$C125,'Standard Descriptions'!$C:$C,0))</f>
        <v>Electricity Supply</v>
      </c>
      <c r="B125" s="208" t="str">
        <f>INDEX('Policy Characteristics'!B:B,MATCH(PolicyLevers!$C125,'Standard Descriptions'!$C:$C,0))</f>
        <v>Demand Response</v>
      </c>
      <c r="C125" s="72" t="s">
        <v>29</v>
      </c>
      <c r="D125" s="72"/>
      <c r="E125" s="72"/>
      <c r="F125" s="72"/>
      <c r="G125" s="72"/>
      <c r="H125" s="91">
        <v>30</v>
      </c>
      <c r="I125" s="208" t="s">
        <v>49</v>
      </c>
      <c r="J125" s="80" t="str">
        <f>INDEX('Policy Characteristics'!D:D,MATCH(PolicyLevers!$C125,'Policy Characteristics'!$C:$C,0))</f>
        <v>Demand Response</v>
      </c>
      <c r="K125" s="80" t="str">
        <f>INDEX('Policy Characteristics'!E:E,MATCH(PolicyLevers!$C125,'Policy Characteristics'!$C:$C,0))</f>
        <v>elec demand response</v>
      </c>
      <c r="L125" s="80">
        <f>INDEX('Policy Characteristics'!F:F,MATCH(PolicyLevers!$C125,'Policy Characteristics'!$C:$C,0))</f>
        <v>0</v>
      </c>
      <c r="M125" s="80">
        <f>INDEX('Policy Characteristics'!G:G,MATCH(PolicyLevers!$C125,'Policy Characteristics'!$C:$C,0))</f>
        <v>1</v>
      </c>
      <c r="N125" s="80">
        <f>INDEX('Policy Characteristics'!H:H,MATCH(PolicyLevers!$C125,'Policy Characteristics'!$C:$C,0))</f>
        <v>0.01</v>
      </c>
      <c r="O125" s="80" t="str">
        <f>INDEX('Policy Characteristics'!I:I,MATCH(PolicyLevers!$C125,'Policy Characteristics'!$C:$C,0))</f>
        <v>% of potential achieved</v>
      </c>
      <c r="P125" s="80" t="str">
        <f>INDEX('Policy Characteristics'!J:J,MATCH(PolicyLevers!$C125,'Policy Characteristics'!$C:$C,0))</f>
        <v>**Description:** This policy represents regulations that cause more demand response (DR) capacity to be added to the electric grid. // **Guidance for setting values: ** In the BAU Scenario, Demand Response is constant at 1753 MW based on assumptions used in the California Public Utilities Commission's "Integrated Resource Plan and Long Term Procurement Plan" proceeding. The shift type of demand response, involving sustained efforts to shift loads away from peak times, is understood to be a cost-effective and large potential resource. The additional potential for demand response of the shift variety is estimated to reach 6500 MW in 2025, drawing on the California Demand Response Potential Study led by Lawrence Berkeley National Laboratory.</v>
      </c>
      <c r="Q125" s="72" t="s">
        <v>223</v>
      </c>
      <c r="R125" s="78" t="s">
        <v>224</v>
      </c>
      <c r="S125" s="14" t="s">
        <v>1155</v>
      </c>
      <c r="T125" s="72" t="s">
        <v>1156</v>
      </c>
    </row>
    <row r="126" spans="1:20" ht="57" customHeight="1" x14ac:dyDescent="0.25">
      <c r="A126" s="72" t="str">
        <f>INDEX('Policy Characteristics'!A:A,MATCH(PolicyLevers!$C126,'Standard Descriptions'!$C:$C,0))</f>
        <v>Electricity Supply</v>
      </c>
      <c r="B126" s="208" t="str">
        <f>INDEX('Policy Characteristics'!B:B,MATCH(PolicyLevers!$C126,'Standard Descriptions'!$C:$C,0))</f>
        <v>Early Retirement of Power Plants</v>
      </c>
      <c r="C126" s="72" t="s">
        <v>141</v>
      </c>
      <c r="D126" s="72" t="s">
        <v>451</v>
      </c>
      <c r="E126" s="72"/>
      <c r="F126" s="72" t="s">
        <v>450</v>
      </c>
      <c r="G126" s="72"/>
      <c r="H126" s="91">
        <v>31</v>
      </c>
      <c r="I126" s="208" t="s">
        <v>50</v>
      </c>
      <c r="J126" s="80" t="str">
        <f>INDEX('Policy Characteristics'!D:D,MATCH(PolicyLevers!$C126,'Policy Characteristics'!$C:$C,0))</f>
        <v>Early Retirement of Power Plants</v>
      </c>
      <c r="K126" s="80" t="str">
        <f>INDEX('Policy Characteristics'!E:E,MATCH(PolicyLevers!$C126,'Policy Characteristics'!$C:$C,0))</f>
        <v>elec early retirement</v>
      </c>
      <c r="L126" s="80">
        <f>INDEX('Policy Characteristics'!F:F,MATCH(PolicyLevers!$C126,'Policy Characteristics'!$C:$C,0))</f>
        <v>0</v>
      </c>
      <c r="M126" s="80">
        <f>INDEX('Policy Characteristics'!G:G,MATCH(PolicyLevers!$C126,'Policy Characteristics'!$C:$C,0))</f>
        <v>10000</v>
      </c>
      <c r="N126" s="80">
        <f>INDEX('Policy Characteristics'!H:H,MATCH(PolicyLevers!$C126,'Policy Characteristics'!$C:$C,0))</f>
        <v>250</v>
      </c>
      <c r="O126" s="80" t="str">
        <f>INDEX('Policy Characteristics'!I:I,MATCH(PolicyLevers!$C126,'Policy Characteristics'!$C:$C,0))</f>
        <v>MW/year</v>
      </c>
      <c r="P126" s="80" t="str">
        <f>INDEX('Policy Characteristics'!J:J,MATCH(PolicyLevers!$C126,'Policy Characteristics'!$C:$C,0))</f>
        <v>**Description:**This policy causes the specified quantity of otherwise non-retiring capacity of the selected type(s) to be retired each year.// **Guidance for setting values: **</v>
      </c>
      <c r="Q126" s="72" t="s">
        <v>225</v>
      </c>
      <c r="R126" s="78" t="s">
        <v>226</v>
      </c>
      <c r="S126" s="92" t="s">
        <v>1195</v>
      </c>
      <c r="T126" s="72" t="s">
        <v>202</v>
      </c>
    </row>
    <row r="127" spans="1:20" x14ac:dyDescent="0.25">
      <c r="A127" s="83" t="str">
        <f>INDEX('Policy Characteristics'!A:A,MATCH(PolicyLevers!$C127,'Standard Descriptions'!$C:$C,0))</f>
        <v>Electricity Supply</v>
      </c>
      <c r="B127" s="207" t="str">
        <f>INDEX('Policy Characteristics'!B:B,MATCH(PolicyLevers!$C127,'Standard Descriptions'!$C:$C,0))</f>
        <v>Early Retirement of Power Plants</v>
      </c>
      <c r="C127" s="83" t="str">
        <f t="shared" ref="A127:C137" si="26">C$126</f>
        <v>Annual Additional Capacity Retired due to Early Retirement Policy</v>
      </c>
      <c r="D127" s="78" t="s">
        <v>343</v>
      </c>
      <c r="E127" s="72"/>
      <c r="F127" s="78" t="s">
        <v>344</v>
      </c>
      <c r="G127" s="72"/>
      <c r="H127" s="91" t="s">
        <v>203</v>
      </c>
      <c r="I127" s="208" t="s">
        <v>50</v>
      </c>
      <c r="J127" s="84" t="str">
        <f>INDEX('Policy Characteristics'!D:D,MATCH(PolicyLevers!$C127,'Policy Characteristics'!$C:$C,0))</f>
        <v>Early Retirement of Power Plants</v>
      </c>
      <c r="K127" s="84" t="str">
        <f>INDEX('Policy Characteristics'!E:E,MATCH(PolicyLevers!$C127,'Policy Characteristics'!$C:$C,0))</f>
        <v>elec early retirement</v>
      </c>
      <c r="L127" s="84">
        <f>INDEX('Policy Characteristics'!F:F,MATCH(PolicyLevers!$C127,'Policy Characteristics'!$C:$C,0))</f>
        <v>0</v>
      </c>
      <c r="M127" s="84">
        <f>INDEX('Policy Characteristics'!G:G,MATCH(PolicyLevers!$C127,'Policy Characteristics'!$C:$C,0))</f>
        <v>10000</v>
      </c>
      <c r="N127" s="84">
        <f>INDEX('Policy Characteristics'!H:H,MATCH(PolicyLevers!$C127,'Policy Characteristics'!$C:$C,0))</f>
        <v>250</v>
      </c>
      <c r="O127" s="84" t="str">
        <f>INDEX('Policy Characteristics'!I:I,MATCH(PolicyLevers!$C127,'Policy Characteristics'!$C:$C,0))</f>
        <v>MW/year</v>
      </c>
      <c r="P127" s="84" t="str">
        <f>INDEX('Policy Characteristics'!J:J,MATCH(PolicyLevers!$C127,'Policy Characteristics'!$C:$C,0))</f>
        <v>**Description:**This policy causes the specified quantity of otherwise non-retiring capacity of the selected type(s) to be retired each year.// **Guidance for setting values: **</v>
      </c>
      <c r="Q127" s="72"/>
      <c r="R127" s="78"/>
      <c r="S127" s="92"/>
      <c r="T127" s="72"/>
    </row>
    <row r="128" spans="1:20" x14ac:dyDescent="0.25">
      <c r="A128" s="83" t="str">
        <f>INDEX('Policy Characteristics'!A:A,MATCH(PolicyLevers!$C128,'Standard Descriptions'!$C:$C,0))</f>
        <v>Electricity Supply</v>
      </c>
      <c r="B128" s="207" t="str">
        <f>INDEX('Policy Characteristics'!B:B,MATCH(PolicyLevers!$C128,'Standard Descriptions'!$C:$C,0))</f>
        <v>Early Retirement of Power Plants</v>
      </c>
      <c r="C128" s="83" t="str">
        <f t="shared" si="26"/>
        <v>Annual Additional Capacity Retired due to Early Retirement Policy</v>
      </c>
      <c r="D128" s="78" t="s">
        <v>86</v>
      </c>
      <c r="E128" s="72"/>
      <c r="F128" s="78" t="s">
        <v>100</v>
      </c>
      <c r="G128" s="72"/>
      <c r="H128" s="91">
        <v>32</v>
      </c>
      <c r="I128" s="208" t="s">
        <v>50</v>
      </c>
      <c r="J128" s="84" t="str">
        <f>INDEX('Policy Characteristics'!D:D,MATCH(PolicyLevers!$C128,'Policy Characteristics'!$C:$C,0))</f>
        <v>Early Retirement of Power Plants</v>
      </c>
      <c r="K128" s="84" t="str">
        <f>INDEX('Policy Characteristics'!E:E,MATCH(PolicyLevers!$C128,'Policy Characteristics'!$C:$C,0))</f>
        <v>elec early retirement</v>
      </c>
      <c r="L128" s="84">
        <f>INDEX('Policy Characteristics'!F:F,MATCH(PolicyLevers!$C128,'Policy Characteristics'!$C:$C,0))</f>
        <v>0</v>
      </c>
      <c r="M128" s="84">
        <f>INDEX('Policy Characteristics'!G:G,MATCH(PolicyLevers!$C128,'Policy Characteristics'!$C:$C,0))</f>
        <v>10000</v>
      </c>
      <c r="N128" s="84">
        <f>INDEX('Policy Characteristics'!H:H,MATCH(PolicyLevers!$C128,'Policy Characteristics'!$C:$C,0))</f>
        <v>250</v>
      </c>
      <c r="O128" s="84" t="str">
        <f>INDEX('Policy Characteristics'!I:I,MATCH(PolicyLevers!$C128,'Policy Characteristics'!$C:$C,0))</f>
        <v>MW/year</v>
      </c>
      <c r="P128" s="84" t="str">
        <f>INDEX('Policy Characteristics'!J:J,MATCH(PolicyLevers!$C128,'Policy Characteristics'!$C:$C,0))</f>
        <v>**Description:**This policy causes the specified quantity of otherwise non-retiring capacity of the selected type(s) to be retired each year.// **Guidance for setting values: **</v>
      </c>
      <c r="Q128" s="72" t="s">
        <v>225</v>
      </c>
      <c r="R128" s="78" t="s">
        <v>226</v>
      </c>
      <c r="S128" s="92" t="s">
        <v>185</v>
      </c>
      <c r="T128" s="72"/>
    </row>
    <row r="129" spans="1:20" x14ac:dyDescent="0.25">
      <c r="A129" s="83" t="str">
        <f>INDEX('Policy Characteristics'!A:A,MATCH(PolicyLevers!$C129,'Standard Descriptions'!$C:$C,0))</f>
        <v>Electricity Supply</v>
      </c>
      <c r="B129" s="207" t="str">
        <f>INDEX('Policy Characteristics'!B:B,MATCH(PolicyLevers!$C129,'Standard Descriptions'!$C:$C,0))</f>
        <v>Early Retirement of Power Plants</v>
      </c>
      <c r="C129" s="83" t="str">
        <f t="shared" si="26"/>
        <v>Annual Additional Capacity Retired due to Early Retirement Policy</v>
      </c>
      <c r="D129" s="78" t="s">
        <v>87</v>
      </c>
      <c r="E129" s="72"/>
      <c r="F129" s="78" t="s">
        <v>101</v>
      </c>
      <c r="G129" s="72"/>
      <c r="H129" s="91" t="s">
        <v>203</v>
      </c>
      <c r="I129" s="208" t="s">
        <v>50</v>
      </c>
      <c r="J129" s="84" t="str">
        <f>INDEX('Policy Characteristics'!D:D,MATCH(PolicyLevers!$C129,'Policy Characteristics'!$C:$C,0))</f>
        <v>Early Retirement of Power Plants</v>
      </c>
      <c r="K129" s="84" t="str">
        <f>INDEX('Policy Characteristics'!E:E,MATCH(PolicyLevers!$C129,'Policy Characteristics'!$C:$C,0))</f>
        <v>elec early retirement</v>
      </c>
      <c r="L129" s="84">
        <f>INDEX('Policy Characteristics'!F:F,MATCH(PolicyLevers!$C129,'Policy Characteristics'!$C:$C,0))</f>
        <v>0</v>
      </c>
      <c r="M129" s="84">
        <f>INDEX('Policy Characteristics'!G:G,MATCH(PolicyLevers!$C129,'Policy Characteristics'!$C:$C,0))</f>
        <v>10000</v>
      </c>
      <c r="N129" s="84">
        <f>INDEX('Policy Characteristics'!H:H,MATCH(PolicyLevers!$C129,'Policy Characteristics'!$C:$C,0))</f>
        <v>250</v>
      </c>
      <c r="O129" s="84" t="str">
        <f>INDEX('Policy Characteristics'!I:I,MATCH(PolicyLevers!$C129,'Policy Characteristics'!$C:$C,0))</f>
        <v>MW/year</v>
      </c>
      <c r="P129" s="84" t="str">
        <f>INDEX('Policy Characteristics'!J:J,MATCH(PolicyLevers!$C129,'Policy Characteristics'!$C:$C,0))</f>
        <v>**Description:**This policy causes the specified quantity of otherwise non-retiring capacity of the selected type(s) to be retired each year.// **Guidance for setting values: **</v>
      </c>
      <c r="Q129" s="72"/>
      <c r="R129" s="78"/>
      <c r="S129" s="92"/>
      <c r="T129" s="72"/>
    </row>
    <row r="130" spans="1:20" x14ac:dyDescent="0.25">
      <c r="A130" s="83" t="str">
        <f>INDEX('Policy Characteristics'!A:A,MATCH(PolicyLevers!$C130,'Standard Descriptions'!$C:$C,0))</f>
        <v>Electricity Supply</v>
      </c>
      <c r="B130" s="207" t="str">
        <f>INDEX('Policy Characteristics'!B:B,MATCH(PolicyLevers!$C130,'Standard Descriptions'!$C:$C,0))</f>
        <v>Early Retirement of Power Plants</v>
      </c>
      <c r="C130" s="83" t="str">
        <f t="shared" si="26"/>
        <v>Annual Additional Capacity Retired due to Early Retirement Policy</v>
      </c>
      <c r="D130" s="78" t="s">
        <v>452</v>
      </c>
      <c r="E130" s="72"/>
      <c r="F130" s="78" t="s">
        <v>458</v>
      </c>
      <c r="G130" s="72"/>
      <c r="H130" s="91" t="s">
        <v>203</v>
      </c>
      <c r="I130" s="208" t="s">
        <v>50</v>
      </c>
      <c r="J130" s="84" t="str">
        <f>INDEX('Policy Characteristics'!D:D,MATCH(PolicyLevers!$C130,'Policy Characteristics'!$C:$C,0))</f>
        <v>Early Retirement of Power Plants</v>
      </c>
      <c r="K130" s="84" t="str">
        <f>INDEX('Policy Characteristics'!E:E,MATCH(PolicyLevers!$C130,'Policy Characteristics'!$C:$C,0))</f>
        <v>elec early retirement</v>
      </c>
      <c r="L130" s="84">
        <f>INDEX('Policy Characteristics'!F:F,MATCH(PolicyLevers!$C130,'Policy Characteristics'!$C:$C,0))</f>
        <v>0</v>
      </c>
      <c r="M130" s="84">
        <f>INDEX('Policy Characteristics'!G:G,MATCH(PolicyLevers!$C130,'Policy Characteristics'!$C:$C,0))</f>
        <v>10000</v>
      </c>
      <c r="N130" s="84">
        <f>INDEX('Policy Characteristics'!H:H,MATCH(PolicyLevers!$C130,'Policy Characteristics'!$C:$C,0))</f>
        <v>250</v>
      </c>
      <c r="O130" s="84" t="str">
        <f>INDEX('Policy Characteristics'!I:I,MATCH(PolicyLevers!$C130,'Policy Characteristics'!$C:$C,0))</f>
        <v>MW/year</v>
      </c>
      <c r="P130" s="84" t="str">
        <f>INDEX('Policy Characteristics'!J:J,MATCH(PolicyLevers!$C130,'Policy Characteristics'!$C:$C,0))</f>
        <v>**Description:**This policy causes the specified quantity of otherwise non-retiring capacity of the selected type(s) to be retired each year.// **Guidance for setting values: **</v>
      </c>
      <c r="Q130" s="72"/>
      <c r="R130" s="78"/>
      <c r="S130" s="92"/>
      <c r="T130" s="72"/>
    </row>
    <row r="131" spans="1:20" x14ac:dyDescent="0.25">
      <c r="A131" s="83" t="str">
        <f>INDEX('Policy Characteristics'!A:A,MATCH(PolicyLevers!$C131,'Standard Descriptions'!$C:$C,0))</f>
        <v>Electricity Supply</v>
      </c>
      <c r="B131" s="207" t="str">
        <f>INDEX('Policy Characteristics'!B:B,MATCH(PolicyLevers!$C131,'Standard Descriptions'!$C:$C,0))</f>
        <v>Early Retirement of Power Plants</v>
      </c>
      <c r="C131" s="83" t="str">
        <f t="shared" si="26"/>
        <v>Annual Additional Capacity Retired due to Early Retirement Policy</v>
      </c>
      <c r="D131" s="78" t="s">
        <v>88</v>
      </c>
      <c r="E131" s="72"/>
      <c r="F131" s="78" t="s">
        <v>102</v>
      </c>
      <c r="G131" s="72"/>
      <c r="H131" s="91" t="s">
        <v>203</v>
      </c>
      <c r="I131" s="208" t="s">
        <v>50</v>
      </c>
      <c r="J131" s="84" t="str">
        <f>INDEX('Policy Characteristics'!D:D,MATCH(PolicyLevers!$C131,'Policy Characteristics'!$C:$C,0))</f>
        <v>Early Retirement of Power Plants</v>
      </c>
      <c r="K131" s="84" t="str">
        <f>INDEX('Policy Characteristics'!E:E,MATCH(PolicyLevers!$C131,'Policy Characteristics'!$C:$C,0))</f>
        <v>elec early retirement</v>
      </c>
      <c r="L131" s="84">
        <f>INDEX('Policy Characteristics'!F:F,MATCH(PolicyLevers!$C131,'Policy Characteristics'!$C:$C,0))</f>
        <v>0</v>
      </c>
      <c r="M131" s="84">
        <f>INDEX('Policy Characteristics'!G:G,MATCH(PolicyLevers!$C131,'Policy Characteristics'!$C:$C,0))</f>
        <v>10000</v>
      </c>
      <c r="N131" s="84">
        <f>INDEX('Policy Characteristics'!H:H,MATCH(PolicyLevers!$C131,'Policy Characteristics'!$C:$C,0))</f>
        <v>250</v>
      </c>
      <c r="O131" s="84" t="str">
        <f>INDEX('Policy Characteristics'!I:I,MATCH(PolicyLevers!$C131,'Policy Characteristics'!$C:$C,0))</f>
        <v>MW/year</v>
      </c>
      <c r="P131" s="84" t="str">
        <f>INDEX('Policy Characteristics'!J:J,MATCH(PolicyLevers!$C131,'Policy Characteristics'!$C:$C,0))</f>
        <v>**Description:**This policy causes the specified quantity of otherwise non-retiring capacity of the selected type(s) to be retired each year.// **Guidance for setting values: **</v>
      </c>
      <c r="Q131" s="72"/>
      <c r="R131" s="78"/>
      <c r="S131" s="92"/>
      <c r="T131" s="72"/>
    </row>
    <row r="132" spans="1:20" x14ac:dyDescent="0.25">
      <c r="A132" s="83" t="str">
        <f>INDEX('Policy Characteristics'!A:A,MATCH(PolicyLevers!$C132,'Standard Descriptions'!$C:$C,0))</f>
        <v>Electricity Supply</v>
      </c>
      <c r="B132" s="207" t="str">
        <f>INDEX('Policy Characteristics'!B:B,MATCH(PolicyLevers!$C132,'Standard Descriptions'!$C:$C,0))</f>
        <v>Early Retirement of Power Plants</v>
      </c>
      <c r="C132" s="83" t="str">
        <f t="shared" si="26"/>
        <v>Annual Additional Capacity Retired due to Early Retirement Policy</v>
      </c>
      <c r="D132" s="78" t="s">
        <v>89</v>
      </c>
      <c r="E132" s="72"/>
      <c r="F132" s="78" t="s">
        <v>103</v>
      </c>
      <c r="G132" s="72"/>
      <c r="H132" s="91" t="s">
        <v>203</v>
      </c>
      <c r="I132" s="208" t="s">
        <v>50</v>
      </c>
      <c r="J132" s="84" t="str">
        <f>INDEX('Policy Characteristics'!D:D,MATCH(PolicyLevers!$C132,'Policy Characteristics'!$C:$C,0))</f>
        <v>Early Retirement of Power Plants</v>
      </c>
      <c r="K132" s="84" t="str">
        <f>INDEX('Policy Characteristics'!E:E,MATCH(PolicyLevers!$C132,'Policy Characteristics'!$C:$C,0))</f>
        <v>elec early retirement</v>
      </c>
      <c r="L132" s="84">
        <f>INDEX('Policy Characteristics'!F:F,MATCH(PolicyLevers!$C132,'Policy Characteristics'!$C:$C,0))</f>
        <v>0</v>
      </c>
      <c r="M132" s="84">
        <f>INDEX('Policy Characteristics'!G:G,MATCH(PolicyLevers!$C132,'Policy Characteristics'!$C:$C,0))</f>
        <v>10000</v>
      </c>
      <c r="N132" s="84">
        <f>INDEX('Policy Characteristics'!H:H,MATCH(PolicyLevers!$C132,'Policy Characteristics'!$C:$C,0))</f>
        <v>250</v>
      </c>
      <c r="O132" s="84" t="str">
        <f>INDEX('Policy Characteristics'!I:I,MATCH(PolicyLevers!$C132,'Policy Characteristics'!$C:$C,0))</f>
        <v>MW/year</v>
      </c>
      <c r="P132" s="84" t="str">
        <f>INDEX('Policy Characteristics'!J:J,MATCH(PolicyLevers!$C132,'Policy Characteristics'!$C:$C,0))</f>
        <v>**Description:**This policy causes the specified quantity of otherwise non-retiring capacity of the selected type(s) to be retired each year.// **Guidance for setting values: **</v>
      </c>
      <c r="Q132" s="72"/>
      <c r="R132" s="78"/>
      <c r="S132" s="92"/>
      <c r="T132" s="72"/>
    </row>
    <row r="133" spans="1:20" x14ac:dyDescent="0.25">
      <c r="A133" s="83" t="str">
        <f>INDEX('Policy Characteristics'!A:A,MATCH(PolicyLevers!$C133,'Standard Descriptions'!$C:$C,0))</f>
        <v>Electricity Supply</v>
      </c>
      <c r="B133" s="207" t="str">
        <f>INDEX('Policy Characteristics'!B:B,MATCH(PolicyLevers!$C133,'Standard Descriptions'!$C:$C,0))</f>
        <v>Early Retirement of Power Plants</v>
      </c>
      <c r="C133" s="83" t="str">
        <f t="shared" si="26"/>
        <v>Annual Additional Capacity Retired due to Early Retirement Policy</v>
      </c>
      <c r="D133" s="78" t="s">
        <v>90</v>
      </c>
      <c r="E133" s="72"/>
      <c r="F133" s="78" t="s">
        <v>104</v>
      </c>
      <c r="G133" s="72"/>
      <c r="H133" s="91" t="s">
        <v>203</v>
      </c>
      <c r="I133" s="208" t="s">
        <v>50</v>
      </c>
      <c r="J133" s="84" t="str">
        <f>INDEX('Policy Characteristics'!D:D,MATCH(PolicyLevers!$C133,'Policy Characteristics'!$C:$C,0))</f>
        <v>Early Retirement of Power Plants</v>
      </c>
      <c r="K133" s="84" t="str">
        <f>INDEX('Policy Characteristics'!E:E,MATCH(PolicyLevers!$C133,'Policy Characteristics'!$C:$C,0))</f>
        <v>elec early retirement</v>
      </c>
      <c r="L133" s="84">
        <f>INDEX('Policy Characteristics'!F:F,MATCH(PolicyLevers!$C133,'Policy Characteristics'!$C:$C,0))</f>
        <v>0</v>
      </c>
      <c r="M133" s="84">
        <f>INDEX('Policy Characteristics'!G:G,MATCH(PolicyLevers!$C133,'Policy Characteristics'!$C:$C,0))</f>
        <v>10000</v>
      </c>
      <c r="N133" s="84">
        <f>INDEX('Policy Characteristics'!H:H,MATCH(PolicyLevers!$C133,'Policy Characteristics'!$C:$C,0))</f>
        <v>250</v>
      </c>
      <c r="O133" s="84" t="str">
        <f>INDEX('Policy Characteristics'!I:I,MATCH(PolicyLevers!$C133,'Policy Characteristics'!$C:$C,0))</f>
        <v>MW/year</v>
      </c>
      <c r="P133" s="84" t="str">
        <f>INDEX('Policy Characteristics'!J:J,MATCH(PolicyLevers!$C133,'Policy Characteristics'!$C:$C,0))</f>
        <v>**Description:**This policy causes the specified quantity of otherwise non-retiring capacity of the selected type(s) to be retired each year.// **Guidance for setting values: **</v>
      </c>
      <c r="Q133" s="72"/>
      <c r="R133" s="78"/>
      <c r="S133" s="92"/>
      <c r="T133" s="72"/>
    </row>
    <row r="134" spans="1:20" x14ac:dyDescent="0.25">
      <c r="A134" s="83" t="str">
        <f>INDEX('Policy Characteristics'!A:A,MATCH(PolicyLevers!$C134,'Standard Descriptions'!$C:$C,0))</f>
        <v>Electricity Supply</v>
      </c>
      <c r="B134" s="207" t="str">
        <f>INDEX('Policy Characteristics'!B:B,MATCH(PolicyLevers!$C134,'Standard Descriptions'!$C:$C,0))</f>
        <v>Early Retirement of Power Plants</v>
      </c>
      <c r="C134" s="83" t="str">
        <f t="shared" si="26"/>
        <v>Annual Additional Capacity Retired due to Early Retirement Policy</v>
      </c>
      <c r="D134" s="78" t="s">
        <v>345</v>
      </c>
      <c r="E134" s="72"/>
      <c r="F134" s="78" t="s">
        <v>347</v>
      </c>
      <c r="G134" s="72"/>
      <c r="H134" s="91"/>
      <c r="I134" s="208" t="s">
        <v>50</v>
      </c>
      <c r="J134" s="84" t="str">
        <f>INDEX('Policy Characteristics'!D:D,MATCH(PolicyLevers!$C134,'Policy Characteristics'!$C:$C,0))</f>
        <v>Early Retirement of Power Plants</v>
      </c>
      <c r="K134" s="84" t="str">
        <f>INDEX('Policy Characteristics'!E:E,MATCH(PolicyLevers!$C134,'Policy Characteristics'!$C:$C,0))</f>
        <v>elec early retirement</v>
      </c>
      <c r="L134" s="84">
        <f>INDEX('Policy Characteristics'!F:F,MATCH(PolicyLevers!$C134,'Policy Characteristics'!$C:$C,0))</f>
        <v>0</v>
      </c>
      <c r="M134" s="84">
        <f>INDEX('Policy Characteristics'!G:G,MATCH(PolicyLevers!$C134,'Policy Characteristics'!$C:$C,0))</f>
        <v>10000</v>
      </c>
      <c r="N134" s="84">
        <f>INDEX('Policy Characteristics'!H:H,MATCH(PolicyLevers!$C134,'Policy Characteristics'!$C:$C,0))</f>
        <v>250</v>
      </c>
      <c r="O134" s="84" t="str">
        <f>INDEX('Policy Characteristics'!I:I,MATCH(PolicyLevers!$C134,'Policy Characteristics'!$C:$C,0))</f>
        <v>MW/year</v>
      </c>
      <c r="P134" s="84" t="str">
        <f>INDEX('Policy Characteristics'!J:J,MATCH(PolicyLevers!$C134,'Policy Characteristics'!$C:$C,0))</f>
        <v>**Description:**This policy causes the specified quantity of otherwise non-retiring capacity of the selected type(s) to be retired each year.// **Guidance for setting values: **</v>
      </c>
      <c r="Q134" s="72"/>
      <c r="R134" s="78"/>
      <c r="S134" s="92"/>
      <c r="T134" s="72"/>
    </row>
    <row r="135" spans="1:20" x14ac:dyDescent="0.25">
      <c r="A135" s="83" t="str">
        <f>INDEX('Policy Characteristics'!A:A,MATCH(PolicyLevers!$C135,'Standard Descriptions'!$C:$C,0))</f>
        <v>Electricity Supply</v>
      </c>
      <c r="B135" s="207" t="str">
        <f>INDEX('Policy Characteristics'!B:B,MATCH(PolicyLevers!$C135,'Standard Descriptions'!$C:$C,0))</f>
        <v>Early Retirement of Power Plants</v>
      </c>
      <c r="C135" s="83" t="str">
        <f t="shared" si="26"/>
        <v>Annual Additional Capacity Retired due to Early Retirement Policy</v>
      </c>
      <c r="D135" s="78" t="s">
        <v>346</v>
      </c>
      <c r="E135" s="72"/>
      <c r="F135" s="78" t="s">
        <v>348</v>
      </c>
      <c r="G135" s="72"/>
      <c r="H135" s="91"/>
      <c r="I135" s="208" t="s">
        <v>50</v>
      </c>
      <c r="J135" s="84" t="str">
        <f>INDEX('Policy Characteristics'!D:D,MATCH(PolicyLevers!$C135,'Policy Characteristics'!$C:$C,0))</f>
        <v>Early Retirement of Power Plants</v>
      </c>
      <c r="K135" s="84" t="str">
        <f>INDEX('Policy Characteristics'!E:E,MATCH(PolicyLevers!$C135,'Policy Characteristics'!$C:$C,0))</f>
        <v>elec early retirement</v>
      </c>
      <c r="L135" s="84">
        <f>INDEX('Policy Characteristics'!F:F,MATCH(PolicyLevers!$C135,'Policy Characteristics'!$C:$C,0))</f>
        <v>0</v>
      </c>
      <c r="M135" s="84">
        <f>INDEX('Policy Characteristics'!G:G,MATCH(PolicyLevers!$C135,'Policy Characteristics'!$C:$C,0))</f>
        <v>10000</v>
      </c>
      <c r="N135" s="84">
        <f>INDEX('Policy Characteristics'!H:H,MATCH(PolicyLevers!$C135,'Policy Characteristics'!$C:$C,0))</f>
        <v>250</v>
      </c>
      <c r="O135" s="84" t="str">
        <f>INDEX('Policy Characteristics'!I:I,MATCH(PolicyLevers!$C135,'Policy Characteristics'!$C:$C,0))</f>
        <v>MW/year</v>
      </c>
      <c r="P135" s="84" t="str">
        <f>INDEX('Policy Characteristics'!J:J,MATCH(PolicyLevers!$C135,'Policy Characteristics'!$C:$C,0))</f>
        <v>**Description:**This policy causes the specified quantity of otherwise non-retiring capacity of the selected type(s) to be retired each year.// **Guidance for setting values: **</v>
      </c>
      <c r="Q135" s="72"/>
      <c r="R135" s="78"/>
      <c r="S135" s="92"/>
      <c r="T135" s="72"/>
    </row>
    <row r="136" spans="1:20" x14ac:dyDescent="0.25">
      <c r="A136" s="83" t="str">
        <f>INDEX('Policy Characteristics'!A:A,MATCH(PolicyLevers!$C136,'Standard Descriptions'!$C:$C,0))</f>
        <v>Electricity Supply</v>
      </c>
      <c r="B136" s="207" t="str">
        <f>INDEX('Policy Characteristics'!B:B,MATCH(PolicyLevers!$C136,'Standard Descriptions'!$C:$C,0))</f>
        <v>Early Retirement of Power Plants</v>
      </c>
      <c r="C136" s="83" t="str">
        <f t="shared" si="26"/>
        <v>Annual Additional Capacity Retired due to Early Retirement Policy</v>
      </c>
      <c r="D136" s="78" t="s">
        <v>448</v>
      </c>
      <c r="E136" s="72"/>
      <c r="F136" s="78" t="s">
        <v>447</v>
      </c>
      <c r="G136" s="72"/>
      <c r="H136" s="91"/>
      <c r="I136" s="208" t="s">
        <v>50</v>
      </c>
      <c r="J136" s="84" t="str">
        <f>INDEX('Policy Characteristics'!D:D,MATCH(PolicyLevers!$C136,'Policy Characteristics'!$C:$C,0))</f>
        <v>Early Retirement of Power Plants</v>
      </c>
      <c r="K136" s="84" t="str">
        <f>INDEX('Policy Characteristics'!E:E,MATCH(PolicyLevers!$C136,'Policy Characteristics'!$C:$C,0))</f>
        <v>elec early retirement</v>
      </c>
      <c r="L136" s="84">
        <f>INDEX('Policy Characteristics'!F:F,MATCH(PolicyLevers!$C136,'Policy Characteristics'!$C:$C,0))</f>
        <v>0</v>
      </c>
      <c r="M136" s="84">
        <f>INDEX('Policy Characteristics'!G:G,MATCH(PolicyLevers!$C136,'Policy Characteristics'!$C:$C,0))</f>
        <v>10000</v>
      </c>
      <c r="N136" s="84">
        <f>INDEX('Policy Characteristics'!H:H,MATCH(PolicyLevers!$C136,'Policy Characteristics'!$C:$C,0))</f>
        <v>250</v>
      </c>
      <c r="O136" s="84" t="str">
        <f>INDEX('Policy Characteristics'!I:I,MATCH(PolicyLevers!$C136,'Policy Characteristics'!$C:$C,0))</f>
        <v>MW/year</v>
      </c>
      <c r="P136" s="84" t="str">
        <f>INDEX('Policy Characteristics'!J:J,MATCH(PolicyLevers!$C136,'Policy Characteristics'!$C:$C,0))</f>
        <v>**Description:**This policy causes the specified quantity of otherwise non-retiring capacity of the selected type(s) to be retired each year.// **Guidance for setting values: **</v>
      </c>
      <c r="Q136" s="72"/>
      <c r="R136" s="78"/>
      <c r="S136" s="92"/>
      <c r="T136" s="72"/>
    </row>
    <row r="137" spans="1:20" x14ac:dyDescent="0.25">
      <c r="A137" s="83" t="str">
        <f>INDEX('Policy Characteristics'!A:A,MATCH(PolicyLevers!$C137,'Standard Descriptions'!$C:$C,0))</f>
        <v>Electricity Supply</v>
      </c>
      <c r="B137" s="207" t="str">
        <f>INDEX('Policy Characteristics'!B:B,MATCH(PolicyLevers!$C137,'Standard Descriptions'!$C:$C,0))</f>
        <v>Early Retirement of Power Plants</v>
      </c>
      <c r="C137" s="83" t="str">
        <f t="shared" si="26"/>
        <v>Annual Additional Capacity Retired due to Early Retirement Policy</v>
      </c>
      <c r="D137" s="78" t="s">
        <v>460</v>
      </c>
      <c r="E137" s="72"/>
      <c r="F137" s="78" t="s">
        <v>461</v>
      </c>
      <c r="G137" s="72"/>
      <c r="H137" s="91"/>
      <c r="I137" s="208" t="s">
        <v>50</v>
      </c>
      <c r="J137" s="84" t="str">
        <f>INDEX('Policy Characteristics'!D:D,MATCH(PolicyLevers!$C137,'Policy Characteristics'!$C:$C,0))</f>
        <v>Early Retirement of Power Plants</v>
      </c>
      <c r="K137" s="84" t="str">
        <f>INDEX('Policy Characteristics'!E:E,MATCH(PolicyLevers!$C137,'Policy Characteristics'!$C:$C,0))</f>
        <v>elec early retirement</v>
      </c>
      <c r="L137" s="84">
        <f>INDEX('Policy Characteristics'!F:F,MATCH(PolicyLevers!$C137,'Policy Characteristics'!$C:$C,0))</f>
        <v>0</v>
      </c>
      <c r="M137" s="84">
        <f>INDEX('Policy Characteristics'!G:G,MATCH(PolicyLevers!$C137,'Policy Characteristics'!$C:$C,0))</f>
        <v>10000</v>
      </c>
      <c r="N137" s="84">
        <f>INDEX('Policy Characteristics'!H:H,MATCH(PolicyLevers!$C137,'Policy Characteristics'!$C:$C,0))</f>
        <v>250</v>
      </c>
      <c r="O137" s="84" t="str">
        <f>INDEX('Policy Characteristics'!I:I,MATCH(PolicyLevers!$C137,'Policy Characteristics'!$C:$C,0))</f>
        <v>MW/year</v>
      </c>
      <c r="P137" s="84" t="str">
        <f>INDEX('Policy Characteristics'!J:J,MATCH(PolicyLevers!$C137,'Policy Characteristics'!$C:$C,0))</f>
        <v>**Description:**This policy causes the specified quantity of otherwise non-retiring capacity of the selected type(s) to be retired each year.// **Guidance for setting values: **</v>
      </c>
      <c r="Q137" s="72"/>
      <c r="R137" s="78"/>
      <c r="S137" s="92"/>
      <c r="T137" s="72"/>
    </row>
    <row r="138" spans="1:20" ht="54.4" customHeight="1" x14ac:dyDescent="0.25">
      <c r="A138" s="72" t="str">
        <f>INDEX('Policy Characteristics'!A:A,MATCH(PolicyLevers!$C138,'Standard Descriptions'!$C:$C,0))</f>
        <v>Electricity Supply</v>
      </c>
      <c r="B138" s="208" t="str">
        <f>INDEX('Policy Characteristics'!B:B,MATCH(PolicyLevers!$C138,'Standard Descriptions'!$C:$C,0))</f>
        <v>Grid-Scale Electricity Storage</v>
      </c>
      <c r="C138" s="72" t="s">
        <v>350</v>
      </c>
      <c r="D138" s="72"/>
      <c r="E138" s="72"/>
      <c r="F138" s="72"/>
      <c r="G138" s="72"/>
      <c r="H138" s="91">
        <v>33</v>
      </c>
      <c r="I138" s="208" t="s">
        <v>49</v>
      </c>
      <c r="J138" s="80" t="str">
        <f>INDEX('Policy Characteristics'!D:D,MATCH(PolicyLevers!$C138,'Policy Characteristics'!$C:$C,0))</f>
        <v>Grid-Scale Electricity Storage</v>
      </c>
      <c r="K138" s="80" t="str">
        <f>INDEX('Policy Characteristics'!E:E,MATCH(PolicyLevers!$C138,'Policy Characteristics'!$C:$C,0))</f>
        <v>elec storage growth</v>
      </c>
      <c r="L138" s="80">
        <f>INDEX('Policy Characteristics'!F:F,MATCH(PolicyLevers!$C138,'Policy Characteristics'!$C:$C,0))</f>
        <v>0</v>
      </c>
      <c r="M138" s="80">
        <f>INDEX('Policy Characteristics'!G:G,MATCH(PolicyLevers!$C138,'Policy Characteristics'!$C:$C,0))</f>
        <v>0.1</v>
      </c>
      <c r="N138" s="80">
        <f>INDEX('Policy Characteristics'!H:H,MATCH(PolicyLevers!$C138,'Policy Characteristics'!$C:$C,0))</f>
        <v>5.0000000000000001E-3</v>
      </c>
      <c r="O138" s="80" t="str">
        <f>INDEX('Policy Characteristics'!I:I,MATCH(PolicyLevers!$C138,'Policy Characteristics'!$C:$C,0))</f>
        <v>% annual growth</v>
      </c>
      <c r="P138" s="80" t="str">
        <f>INDEX('Policy Characteristics'!J:J,MATCH(PolicyLevers!$C138,'Policy Characteristics'!$C:$C,0))</f>
        <v xml:space="preserve">**Description:** This policy causes the installed capacity of grid-scale electricity storage from chemical batteries to grow at the specified percentage, annually, above the amount in the BAU Scenario. // **Guidance for setting values: ** Reflecting the findings of long run planning work (Integrated Resource Plan and Long Term Procurement Plan), to support reaching the 60% renewable electricity goal, the BAU Scenario builds 12,400 MW of battery storage by 2030. </v>
      </c>
      <c r="Q138" s="72" t="s">
        <v>227</v>
      </c>
      <c r="R138" s="78" t="s">
        <v>228</v>
      </c>
      <c r="S138" s="6" t="s">
        <v>1196</v>
      </c>
      <c r="T138" s="72" t="s">
        <v>182</v>
      </c>
    </row>
    <row r="139" spans="1:20" ht="43.5" customHeight="1" x14ac:dyDescent="0.25">
      <c r="A139" s="72" t="str">
        <f>INDEX('Policy Characteristics'!A:A,MATCH(PolicyLevers!$C139,'Standard Descriptions'!$C:$C,0))</f>
        <v>Electricity Supply</v>
      </c>
      <c r="B139" s="208" t="str">
        <f>INDEX('Policy Characteristics'!B:B,MATCH(PolicyLevers!$C139,'Standard Descriptions'!$C:$C,0))</f>
        <v>Increase Transmission</v>
      </c>
      <c r="C139" s="72" t="s">
        <v>309</v>
      </c>
      <c r="D139" s="72"/>
      <c r="E139" s="72"/>
      <c r="F139" s="72"/>
      <c r="G139" s="72"/>
      <c r="H139" s="91">
        <v>34</v>
      </c>
      <c r="I139" s="208" t="s">
        <v>50</v>
      </c>
      <c r="J139" s="80" t="str">
        <f>INDEX('Policy Characteristics'!D:D,MATCH(PolicyLevers!$C139,'Policy Characteristics'!$C:$C,0))</f>
        <v>Increase Transmission</v>
      </c>
      <c r="K139" s="80" t="str">
        <f>INDEX('Policy Characteristics'!E:E,MATCH(PolicyLevers!$C139,'Policy Characteristics'!$C:$C,0))</f>
        <v>elec transmission growth</v>
      </c>
      <c r="L139" s="80">
        <f>INDEX('Policy Characteristics'!F:F,MATCH(PolicyLevers!$C139,'Policy Characteristics'!$C:$C,0))</f>
        <v>0</v>
      </c>
      <c r="M139" s="80" t="str">
        <f>INDEX('Policy Characteristics'!G:G,MATCH(PolicyLevers!$C139,'Policy Characteristics'!$C:$C,0))</f>
        <v>N/A</v>
      </c>
      <c r="N139" s="80">
        <f>INDEX('Policy Characteristics'!H:H,MATCH(PolicyLevers!$C139,'Policy Characteristics'!$C:$C,0))</f>
        <v>0.01</v>
      </c>
      <c r="O139" s="80" t="str">
        <f>INDEX('Policy Characteristics'!I:I,MATCH(PolicyLevers!$C139,'Policy Characteristics'!$C:$C,0))</f>
        <v>% increase in transmission capacity</v>
      </c>
      <c r="P139" s="80" t="str">
        <f>INDEX('Policy Characteristics'!J:J,MATCH(PolicyLevers!$C139,'Policy Characteristics'!$C:$C,0))</f>
        <v>**Description:** This policy causes additional transmission capacity to be built relative to the BAU Scenario. Transmission increases the flexibility of the grid, allowing for the integration of more wind and solar PV, if the electricity system is flexibility-constrained. // **Guidance for setting values: **</v>
      </c>
      <c r="Q139" s="72" t="s">
        <v>229</v>
      </c>
      <c r="R139" s="78" t="s">
        <v>230</v>
      </c>
      <c r="S139" s="92" t="s">
        <v>183</v>
      </c>
      <c r="T139" s="72" t="s">
        <v>427</v>
      </c>
    </row>
    <row r="140" spans="1:20" s="75" customFormat="1" x14ac:dyDescent="0.25">
      <c r="A140" s="72" t="str">
        <f>INDEX('Policy Characteristics'!A:A,MATCH(PolicyLevers!$C140,'Standard Descriptions'!$C:$C,0))</f>
        <v>Electricity Supply</v>
      </c>
      <c r="B140" s="208" t="str">
        <f>INDEX('Policy Characteristics'!B:B,MATCH(PolicyLevers!$C140,'Standard Descriptions'!$C:$C,0))</f>
        <v>Geothermal Capacity Procurement</v>
      </c>
      <c r="C140" s="72" t="s">
        <v>143</v>
      </c>
      <c r="D140" s="72"/>
      <c r="E140" s="72"/>
      <c r="F140" s="72"/>
      <c r="G140" s="72"/>
      <c r="H140" s="91">
        <v>213</v>
      </c>
      <c r="I140" s="208" t="s">
        <v>50</v>
      </c>
      <c r="J140" s="80" t="str">
        <f>INDEX('Policy Characteristics'!D:D,MATCH(PolicyLevers!$C140,'Policy Characteristics'!$C:$C,0))</f>
        <v>Non BAU Mandated Capacity Construction</v>
      </c>
      <c r="K140" s="80">
        <f>INDEX('Policy Characteristics'!E:E,MATCH(PolicyLevers!$C140,'Policy Characteristics'!$C:$C,0))</f>
        <v>0</v>
      </c>
      <c r="L140" s="80">
        <f>INDEX('Policy Characteristics'!F:F,MATCH(PolicyLevers!$C140,'Policy Characteristics'!$C:$C,0))</f>
        <v>0</v>
      </c>
      <c r="M140" s="80">
        <f>INDEX('Policy Characteristics'!G:G,MATCH(PolicyLevers!$C140,'Policy Characteristics'!$C:$C,0))</f>
        <v>1</v>
      </c>
      <c r="N140" s="80">
        <f>INDEX('Policy Characteristics'!H:H,MATCH(PolicyLevers!$C140,'Policy Characteristics'!$C:$C,0))</f>
        <v>1</v>
      </c>
      <c r="O140" s="80" t="str">
        <f>INDEX('Policy Characteristics'!I:I,MATCH(PolicyLevers!$C140,'Policy Characteristics'!$C:$C,0))</f>
        <v>on/off</v>
      </c>
      <c r="P140" s="80" t="str">
        <f>INDEX('Policy Characteristics'!J:J,MATCH(PolicyLevers!$C140,'Policy Characteristics'!$C:$C,0))</f>
        <v>**Description:** This policy causes additional geothermal electricity generating capacity to be built relative to the BAU Scenario. It may be useful for replicating particular policy scenarios. // **Guidance for setting values: **</v>
      </c>
      <c r="Q140" s="72" t="s">
        <v>1112</v>
      </c>
      <c r="R140" s="101" t="s">
        <v>233</v>
      </c>
      <c r="S140" s="102" t="s">
        <v>1111</v>
      </c>
      <c r="T140" s="83"/>
    </row>
    <row r="141" spans="1:20" s="75" customFormat="1" x14ac:dyDescent="0.25">
      <c r="A141" s="72" t="str">
        <f>INDEX('Policy Characteristics'!A:A,MATCH(PolicyLevers!$C141,'Standard Descriptions'!$C:$C,0))</f>
        <v>Electricity Supply</v>
      </c>
      <c r="B141" s="208" t="str">
        <f>INDEX('Policy Characteristics'!B:B,MATCH(PolicyLevers!$C141,'Standard Descriptions'!$C:$C,0))</f>
        <v>Non BAU RPS Qualifying Resources</v>
      </c>
      <c r="C141" s="72" t="s">
        <v>418</v>
      </c>
      <c r="D141" s="72"/>
      <c r="E141" s="72"/>
      <c r="F141" s="72"/>
      <c r="G141" s="72"/>
      <c r="H141" s="91" t="s">
        <v>203</v>
      </c>
      <c r="I141" s="208" t="s">
        <v>50</v>
      </c>
      <c r="J141" s="80" t="str">
        <f>INDEX('Policy Characteristics'!D:D,MATCH(PolicyLevers!$C141,'Policy Characteristics'!$C:$C,0))</f>
        <v>Non BAU RPS Qualifying Resources</v>
      </c>
      <c r="K141" s="80" t="str">
        <f>INDEX('Policy Characteristics'!E:E,MATCH(PolicyLevers!$C141,'Policy Characteristics'!$C:$C,0))</f>
        <v>elec non BAU RPS qualifying resources</v>
      </c>
      <c r="L141" s="80">
        <f>INDEX('Policy Characteristics'!F:F,MATCH(PolicyLevers!$C141,'Policy Characteristics'!$C:$C,0))</f>
        <v>0</v>
      </c>
      <c r="M141" s="80">
        <f>INDEX('Policy Characteristics'!G:G,MATCH(PolicyLevers!$C141,'Policy Characteristics'!$C:$C,0))</f>
        <v>0</v>
      </c>
      <c r="N141" s="80">
        <f>INDEX('Policy Characteristics'!H:H,MATCH(PolicyLevers!$C141,'Policy Characteristics'!$C:$C,0))</f>
        <v>0</v>
      </c>
      <c r="O141" s="80">
        <f>INDEX('Policy Characteristics'!I:I,MATCH(PolicyLevers!$C141,'Policy Characteristics'!$C:$C,0))</f>
        <v>0</v>
      </c>
      <c r="P141" s="80" t="str">
        <f>INDEX('Policy Characteristics'!J:J,MATCH(PolicyLevers!$C141,'Policy Characteristics'!$C:$C,0))</f>
        <v>**Description:**0**Guidance for setting values: **</v>
      </c>
      <c r="Q141" s="83"/>
      <c r="R141" s="78"/>
      <c r="S141" s="99"/>
      <c r="T141" s="83"/>
    </row>
    <row r="142" spans="1:20" s="75" customFormat="1" x14ac:dyDescent="0.25">
      <c r="A142" s="72" t="str">
        <f>INDEX('Policy Characteristics'!A:A,MATCH(PolicyLevers!$C142,'Standard Descriptions'!$C:$C,0))</f>
        <v>Electricity Supply</v>
      </c>
      <c r="B142" s="208" t="str">
        <f>INDEX('Policy Characteristics'!B:B,MATCH(PolicyLevers!$C142,'Standard Descriptions'!$C:$C,0))</f>
        <v>Nuclear Plant Lifetime Extension</v>
      </c>
      <c r="C142" s="72" t="s">
        <v>553</v>
      </c>
      <c r="D142" s="78"/>
      <c r="E142" s="83"/>
      <c r="F142" s="78"/>
      <c r="G142" s="83"/>
      <c r="H142" s="91">
        <v>35</v>
      </c>
      <c r="I142" s="206" t="s">
        <v>49</v>
      </c>
      <c r="J142" s="80" t="str">
        <f>INDEX('Policy Characteristics'!D:D,MATCH(PolicyLevers!$C142,'Policy Characteristics'!$C:$C,0))</f>
        <v>Nuclear Lifetime Extension</v>
      </c>
      <c r="K142" s="80">
        <f>INDEX('Policy Characteristics'!E:E,MATCH(PolicyLevers!$C142,'Policy Characteristics'!$C:$C,0))</f>
        <v>0</v>
      </c>
      <c r="L142" s="80">
        <f>INDEX('Policy Characteristics'!F:F,MATCH(PolicyLevers!$C142,'Policy Characteristics'!$C:$C,0))</f>
        <v>0</v>
      </c>
      <c r="M142" s="80">
        <f>INDEX('Policy Characteristics'!G:G,MATCH(PolicyLevers!$C142,'Policy Characteristics'!$C:$C,0))</f>
        <v>20</v>
      </c>
      <c r="N142" s="80">
        <f>INDEX('Policy Characteristics'!H:H,MATCH(PolicyLevers!$C142,'Policy Characteristics'!$C:$C,0))</f>
        <v>1</v>
      </c>
      <c r="O142" s="80" t="str">
        <f>INDEX('Policy Characteristics'!I:I,MATCH(PolicyLevers!$C142,'Policy Characteristics'!$C:$C,0))</f>
        <v>year(s)</v>
      </c>
      <c r="P142" s="80" t="str">
        <f>INDEX('Policy Characteristics'!J:J,MATCH(PolicyLevers!$C142,'Policy Characteristics'!$C:$C,0))</f>
        <v xml:space="preserve">**Description:** This policy extends the lifetime of all nuclear plants by the specified number of years. // **Guidance for setting values: ** The BAU Scenario assumes the state carries through with current plans to close California's last nuclear plant by 2025. </v>
      </c>
      <c r="Q142" s="72" t="s">
        <v>231</v>
      </c>
      <c r="R142" s="78" t="s">
        <v>556</v>
      </c>
      <c r="S142" s="95" t="s">
        <v>184</v>
      </c>
      <c r="T142" s="78" t="s">
        <v>184</v>
      </c>
    </row>
    <row r="143" spans="1:20" s="71" customFormat="1" x14ac:dyDescent="0.25">
      <c r="A143" s="78" t="str">
        <f>INDEX('Policy Characteristics'!A:A,MATCH(PolicyLevers!$C143,'Standard Descriptions'!$C:$C,0))</f>
        <v>Electricity Supply</v>
      </c>
      <c r="B143" s="206" t="str">
        <f>INDEX('Policy Characteristics'!B:B,MATCH(PolicyLevers!$C143,'Standard Descriptions'!$C:$C,0))</f>
        <v>Reduce Plant Downtime</v>
      </c>
      <c r="C143" s="78" t="s">
        <v>282</v>
      </c>
      <c r="D143" s="78" t="s">
        <v>451</v>
      </c>
      <c r="E143" s="78" t="s">
        <v>283</v>
      </c>
      <c r="F143" s="72"/>
      <c r="G143" s="78"/>
      <c r="H143" s="79"/>
      <c r="I143" s="206" t="s">
        <v>50</v>
      </c>
      <c r="J143" s="76" t="str">
        <f>INDEX('Policy Characteristics'!D:D,MATCH(PolicyLevers!$C143,'Policy Characteristics'!$C:$C,0))</f>
        <v>Reduce Plant Downtime</v>
      </c>
      <c r="K143" s="76" t="str">
        <f>INDEX('Policy Characteristics'!E:E,MATCH(PolicyLevers!$C143,'Policy Characteristics'!$C:$C,0))</f>
        <v>elec reduce plant downtime</v>
      </c>
      <c r="L143" s="76">
        <f>INDEX('Policy Characteristics'!F:F,MATCH(PolicyLevers!$C143,'Policy Characteristics'!$C:$C,0))</f>
        <v>0</v>
      </c>
      <c r="M143" s="76">
        <f>INDEX('Policy Characteristics'!G:G,MATCH(PolicyLevers!$C143,'Policy Characteristics'!$C:$C,0))</f>
        <v>0</v>
      </c>
      <c r="N143" s="76">
        <f>INDEX('Policy Characteristics'!H:H,MATCH(PolicyLevers!$C143,'Policy Characteristics'!$C:$C,0))</f>
        <v>0</v>
      </c>
      <c r="O143" s="76">
        <f>INDEX('Policy Characteristics'!I:I,MATCH(PolicyLevers!$C143,'Policy Characteristics'!$C:$C,0))</f>
        <v>0</v>
      </c>
      <c r="P143" s="76" t="str">
        <f>INDEX('Policy Characteristics'!J:J,MATCH(PolicyLevers!$C143,'Policy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3" s="78"/>
      <c r="R143" s="78"/>
      <c r="S143" s="95"/>
      <c r="T143" s="78"/>
    </row>
    <row r="144" spans="1:20" s="71" customFormat="1" x14ac:dyDescent="0.25">
      <c r="A144" s="103" t="str">
        <f>INDEX('Policy Characteristics'!A:A,MATCH(PolicyLevers!$C144,'Standard Descriptions'!$C:$C,0))</f>
        <v>Electricity Supply</v>
      </c>
      <c r="B144" s="209" t="str">
        <f>INDEX('Policy Characteristics'!B:B,MATCH(PolicyLevers!$C144,'Standard Descriptions'!$C:$C,0))</f>
        <v>Reduce Plant Downtime</v>
      </c>
      <c r="C144" s="103" t="str">
        <f t="shared" ref="A144:C173" si="27">C$143</f>
        <v>Percentage Reduction in Plant Downtime</v>
      </c>
      <c r="D144" s="78" t="s">
        <v>451</v>
      </c>
      <c r="E144" s="78" t="s">
        <v>284</v>
      </c>
      <c r="F144" s="72"/>
      <c r="G144" s="78"/>
      <c r="H144" s="79"/>
      <c r="I144" s="206" t="s">
        <v>50</v>
      </c>
      <c r="J144" s="94" t="str">
        <f>INDEX('Policy Characteristics'!D:D,MATCH(PolicyLevers!$C144,'Policy Characteristics'!$C:$C,0))</f>
        <v>Reduce Plant Downtime</v>
      </c>
      <c r="K144" s="94" t="str">
        <f>INDEX('Policy Characteristics'!E:E,MATCH(PolicyLevers!$C144,'Policy Characteristics'!$C:$C,0))</f>
        <v>elec reduce plant downtime</v>
      </c>
      <c r="L144" s="94">
        <f>INDEX('Policy Characteristics'!F:F,MATCH(PolicyLevers!$C144,'Policy Characteristics'!$C:$C,0))</f>
        <v>0</v>
      </c>
      <c r="M144" s="94">
        <f>INDEX('Policy Characteristics'!G:G,MATCH(PolicyLevers!$C144,'Policy Characteristics'!$C:$C,0))</f>
        <v>0</v>
      </c>
      <c r="N144" s="94">
        <f>INDEX('Policy Characteristics'!H:H,MATCH(PolicyLevers!$C144,'Policy Characteristics'!$C:$C,0))</f>
        <v>0</v>
      </c>
      <c r="O144" s="94">
        <f>INDEX('Policy Characteristics'!I:I,MATCH(PolicyLevers!$C144,'Policy Characteristics'!$C:$C,0))</f>
        <v>0</v>
      </c>
      <c r="P144" s="94" t="str">
        <f>INDEX('Policy Characteristics'!J:J,MATCH(PolicyLevers!$C144,'Policy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4" s="78"/>
      <c r="R144" s="78"/>
      <c r="S144" s="95"/>
      <c r="T144" s="78"/>
    </row>
    <row r="145" spans="1:20" s="71" customFormat="1" x14ac:dyDescent="0.25">
      <c r="A145" s="103" t="str">
        <f>INDEX('Policy Characteristics'!A:A,MATCH(PolicyLevers!$C145,'Standard Descriptions'!$C:$C,0))</f>
        <v>Electricity Supply</v>
      </c>
      <c r="B145" s="209" t="str">
        <f>INDEX('Policy Characteristics'!B:B,MATCH(PolicyLevers!$C145,'Standard Descriptions'!$C:$C,0))</f>
        <v>Reduce Plant Downtime</v>
      </c>
      <c r="C145" s="103" t="str">
        <f t="shared" si="27"/>
        <v>Percentage Reduction in Plant Downtime</v>
      </c>
      <c r="D145" s="78" t="s">
        <v>451</v>
      </c>
      <c r="E145" s="78" t="s">
        <v>285</v>
      </c>
      <c r="F145" s="72"/>
      <c r="G145" s="78"/>
      <c r="H145" s="79"/>
      <c r="I145" s="206" t="s">
        <v>50</v>
      </c>
      <c r="J145" s="94" t="str">
        <f>INDEX('Policy Characteristics'!D:D,MATCH(PolicyLevers!$C145,'Policy Characteristics'!$C:$C,0))</f>
        <v>Reduce Plant Downtime</v>
      </c>
      <c r="K145" s="94" t="str">
        <f>INDEX('Policy Characteristics'!E:E,MATCH(PolicyLevers!$C145,'Policy Characteristics'!$C:$C,0))</f>
        <v>elec reduce plant downtime</v>
      </c>
      <c r="L145" s="94">
        <f>INDEX('Policy Characteristics'!F:F,MATCH(PolicyLevers!$C145,'Policy Characteristics'!$C:$C,0))</f>
        <v>0</v>
      </c>
      <c r="M145" s="94">
        <f>INDEX('Policy Characteristics'!G:G,MATCH(PolicyLevers!$C145,'Policy Characteristics'!$C:$C,0))</f>
        <v>0</v>
      </c>
      <c r="N145" s="94">
        <f>INDEX('Policy Characteristics'!H:H,MATCH(PolicyLevers!$C145,'Policy Characteristics'!$C:$C,0))</f>
        <v>0</v>
      </c>
      <c r="O145" s="94">
        <f>INDEX('Policy Characteristics'!I:I,MATCH(PolicyLevers!$C145,'Policy Characteristics'!$C:$C,0))</f>
        <v>0</v>
      </c>
      <c r="P145" s="94" t="str">
        <f>INDEX('Policy Characteristics'!J:J,MATCH(PolicyLevers!$C145,'Policy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5" s="78"/>
      <c r="R145" s="78"/>
      <c r="S145" s="95"/>
      <c r="T145" s="78"/>
    </row>
    <row r="146" spans="1:20" s="71" customFormat="1" x14ac:dyDescent="0.25">
      <c r="A146" s="103" t="str">
        <f>INDEX('Policy Characteristics'!A:A,MATCH(PolicyLevers!$C146,'Standard Descriptions'!$C:$C,0))</f>
        <v>Electricity Supply</v>
      </c>
      <c r="B146" s="209" t="str">
        <f>INDEX('Policy Characteristics'!B:B,MATCH(PolicyLevers!$C146,'Standard Descriptions'!$C:$C,0))</f>
        <v>Reduce Plant Downtime</v>
      </c>
      <c r="C146" s="103" t="str">
        <f t="shared" si="27"/>
        <v>Percentage Reduction in Plant Downtime</v>
      </c>
      <c r="D146" s="78" t="s">
        <v>343</v>
      </c>
      <c r="E146" s="78" t="s">
        <v>283</v>
      </c>
      <c r="F146" s="78" t="s">
        <v>342</v>
      </c>
      <c r="G146" s="78" t="s">
        <v>344</v>
      </c>
      <c r="H146" s="79">
        <v>141</v>
      </c>
      <c r="I146" s="206" t="s">
        <v>50</v>
      </c>
      <c r="J146" s="94" t="str">
        <f>INDEX('Policy Characteristics'!D:D,MATCH(PolicyLevers!$C146,'Policy Characteristics'!$C:$C,0))</f>
        <v>Reduce Plant Downtime</v>
      </c>
      <c r="K146" s="94" t="str">
        <f>INDEX('Policy Characteristics'!E:E,MATCH(PolicyLevers!$C146,'Policy Characteristics'!$C:$C,0))</f>
        <v>elec reduce plant downtime</v>
      </c>
      <c r="L146" s="94">
        <f>INDEX('Policy Characteristics'!F:F,MATCH(PolicyLevers!$C146,'Policy Characteristics'!$C:$C,0))</f>
        <v>0</v>
      </c>
      <c r="M146" s="94">
        <f>INDEX('Policy Characteristics'!G:G,MATCH(PolicyLevers!$C146,'Policy Characteristics'!$C:$C,0))</f>
        <v>0</v>
      </c>
      <c r="N146" s="94">
        <f>INDEX('Policy Characteristics'!H:H,MATCH(PolicyLevers!$C146,'Policy Characteristics'!$C:$C,0))</f>
        <v>0</v>
      </c>
      <c r="O146" s="94">
        <f>INDEX('Policy Characteristics'!I:I,MATCH(PolicyLevers!$C146,'Policy Characteristics'!$C:$C,0))</f>
        <v>0</v>
      </c>
      <c r="P146" s="94" t="str">
        <f>INDEX('Policy Characteristics'!J:J,MATCH(PolicyLevers!$C146,'Policy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6" s="78" t="s">
        <v>533</v>
      </c>
      <c r="R146" s="78" t="s">
        <v>286</v>
      </c>
      <c r="S146" s="95" t="s">
        <v>1197</v>
      </c>
      <c r="T146" s="78"/>
    </row>
    <row r="147" spans="1:20" s="71" customFormat="1" x14ac:dyDescent="0.25">
      <c r="A147" s="103" t="str">
        <f>INDEX('Policy Characteristics'!A:A,MATCH(PolicyLevers!$C147,'Standard Descriptions'!$C:$C,0))</f>
        <v>Electricity Supply</v>
      </c>
      <c r="B147" s="209" t="str">
        <f>INDEX('Policy Characteristics'!B:B,MATCH(PolicyLevers!$C147,'Standard Descriptions'!$C:$C,0))</f>
        <v>Reduce Plant Downtime</v>
      </c>
      <c r="C147" s="103" t="str">
        <f t="shared" si="27"/>
        <v>Percentage Reduction in Plant Downtime</v>
      </c>
      <c r="D147" s="78" t="s">
        <v>343</v>
      </c>
      <c r="E147" s="78" t="s">
        <v>284</v>
      </c>
      <c r="F147" s="78"/>
      <c r="G147" s="78"/>
      <c r="H147" s="79"/>
      <c r="I147" s="206" t="s">
        <v>50</v>
      </c>
      <c r="J147" s="94" t="str">
        <f>INDEX('Policy Characteristics'!D:D,MATCH(PolicyLevers!$C147,'Policy Characteristics'!$C:$C,0))</f>
        <v>Reduce Plant Downtime</v>
      </c>
      <c r="K147" s="94" t="str">
        <f>INDEX('Policy Characteristics'!E:E,MATCH(PolicyLevers!$C147,'Policy Characteristics'!$C:$C,0))</f>
        <v>elec reduce plant downtime</v>
      </c>
      <c r="L147" s="94">
        <f>INDEX('Policy Characteristics'!F:F,MATCH(PolicyLevers!$C147,'Policy Characteristics'!$C:$C,0))</f>
        <v>0</v>
      </c>
      <c r="M147" s="94">
        <f>INDEX('Policy Characteristics'!G:G,MATCH(PolicyLevers!$C147,'Policy Characteristics'!$C:$C,0))</f>
        <v>0</v>
      </c>
      <c r="N147" s="94">
        <f>INDEX('Policy Characteristics'!H:H,MATCH(PolicyLevers!$C147,'Policy Characteristics'!$C:$C,0))</f>
        <v>0</v>
      </c>
      <c r="O147" s="94">
        <f>INDEX('Policy Characteristics'!I:I,MATCH(PolicyLevers!$C147,'Policy Characteristics'!$C:$C,0))</f>
        <v>0</v>
      </c>
      <c r="P147" s="94" t="str">
        <f>INDEX('Policy Characteristics'!J:J,MATCH(PolicyLevers!$C147,'Policy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7" s="78"/>
      <c r="R147" s="78"/>
      <c r="S147" s="95"/>
      <c r="T147" s="78"/>
    </row>
    <row r="148" spans="1:20" s="71" customFormat="1" x14ac:dyDescent="0.25">
      <c r="A148" s="103" t="str">
        <f>INDEX('Policy Characteristics'!A:A,MATCH(PolicyLevers!$C148,'Standard Descriptions'!$C:$C,0))</f>
        <v>Electricity Supply</v>
      </c>
      <c r="B148" s="209" t="str">
        <f>INDEX('Policy Characteristics'!B:B,MATCH(PolicyLevers!$C148,'Standard Descriptions'!$C:$C,0))</f>
        <v>Reduce Plant Downtime</v>
      </c>
      <c r="C148" s="103" t="str">
        <f t="shared" si="27"/>
        <v>Percentage Reduction in Plant Downtime</v>
      </c>
      <c r="D148" s="78" t="s">
        <v>343</v>
      </c>
      <c r="E148" s="78" t="s">
        <v>285</v>
      </c>
      <c r="F148" s="78"/>
      <c r="G148" s="78"/>
      <c r="H148" s="79"/>
      <c r="I148" s="206" t="s">
        <v>50</v>
      </c>
      <c r="J148" s="94" t="str">
        <f>INDEX('Policy Characteristics'!D:D,MATCH(PolicyLevers!$C148,'Policy Characteristics'!$C:$C,0))</f>
        <v>Reduce Plant Downtime</v>
      </c>
      <c r="K148" s="94" t="str">
        <f>INDEX('Policy Characteristics'!E:E,MATCH(PolicyLevers!$C148,'Policy Characteristics'!$C:$C,0))</f>
        <v>elec reduce plant downtime</v>
      </c>
      <c r="L148" s="94">
        <f>INDEX('Policy Characteristics'!F:F,MATCH(PolicyLevers!$C148,'Policy Characteristics'!$C:$C,0))</f>
        <v>0</v>
      </c>
      <c r="M148" s="94">
        <f>INDEX('Policy Characteristics'!G:G,MATCH(PolicyLevers!$C148,'Policy Characteristics'!$C:$C,0))</f>
        <v>0</v>
      </c>
      <c r="N148" s="94">
        <f>INDEX('Policy Characteristics'!H:H,MATCH(PolicyLevers!$C148,'Policy Characteristics'!$C:$C,0))</f>
        <v>0</v>
      </c>
      <c r="O148" s="94">
        <f>INDEX('Policy Characteristics'!I:I,MATCH(PolicyLevers!$C148,'Policy Characteristics'!$C:$C,0))</f>
        <v>0</v>
      </c>
      <c r="P148" s="94" t="str">
        <f>INDEX('Policy Characteristics'!J:J,MATCH(PolicyLevers!$C148,'Policy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8" s="78"/>
      <c r="R148" s="78"/>
      <c r="S148" s="95"/>
      <c r="T148" s="78"/>
    </row>
    <row r="149" spans="1:20" s="71" customFormat="1" x14ac:dyDescent="0.25">
      <c r="A149" s="103" t="str">
        <f>INDEX('Policy Characteristics'!A:A,MATCH(PolicyLevers!$C149,'Standard Descriptions'!$C:$C,0))</f>
        <v>Electricity Supply</v>
      </c>
      <c r="B149" s="209" t="str">
        <f>INDEX('Policy Characteristics'!B:B,MATCH(PolicyLevers!$C149,'Standard Descriptions'!$C:$C,0))</f>
        <v>Reduce Plant Downtime</v>
      </c>
      <c r="C149" s="103" t="str">
        <f t="shared" si="27"/>
        <v>Percentage Reduction in Plant Downtime</v>
      </c>
      <c r="D149" s="78" t="s">
        <v>86</v>
      </c>
      <c r="E149" s="78" t="s">
        <v>283</v>
      </c>
      <c r="F149" s="78"/>
      <c r="G149" s="78"/>
      <c r="H149" s="79"/>
      <c r="I149" s="206" t="s">
        <v>50</v>
      </c>
      <c r="J149" s="94" t="str">
        <f>INDEX('Policy Characteristics'!D:D,MATCH(PolicyLevers!$C149,'Policy Characteristics'!$C:$C,0))</f>
        <v>Reduce Plant Downtime</v>
      </c>
      <c r="K149" s="94" t="str">
        <f>INDEX('Policy Characteristics'!E:E,MATCH(PolicyLevers!$C149,'Policy Characteristics'!$C:$C,0))</f>
        <v>elec reduce plant downtime</v>
      </c>
      <c r="L149" s="94">
        <f>INDEX('Policy Characteristics'!F:F,MATCH(PolicyLevers!$C149,'Policy Characteristics'!$C:$C,0))</f>
        <v>0</v>
      </c>
      <c r="M149" s="94">
        <f>INDEX('Policy Characteristics'!G:G,MATCH(PolicyLevers!$C149,'Policy Characteristics'!$C:$C,0))</f>
        <v>0</v>
      </c>
      <c r="N149" s="94">
        <f>INDEX('Policy Characteristics'!H:H,MATCH(PolicyLevers!$C149,'Policy Characteristics'!$C:$C,0))</f>
        <v>0</v>
      </c>
      <c r="O149" s="94">
        <f>INDEX('Policy Characteristics'!I:I,MATCH(PolicyLevers!$C149,'Policy Characteristics'!$C:$C,0))</f>
        <v>0</v>
      </c>
      <c r="P149" s="94" t="str">
        <f>INDEX('Policy Characteristics'!J:J,MATCH(PolicyLevers!$C149,'Policy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49" s="78"/>
      <c r="R149" s="78"/>
      <c r="S149" s="95"/>
      <c r="T149" s="78"/>
    </row>
    <row r="150" spans="1:20" s="71" customFormat="1" x14ac:dyDescent="0.25">
      <c r="A150" s="103" t="str">
        <f>INDEX('Policy Characteristics'!A:A,MATCH(PolicyLevers!$C150,'Standard Descriptions'!$C:$C,0))</f>
        <v>Electricity Supply</v>
      </c>
      <c r="B150" s="209" t="str">
        <f>INDEX('Policy Characteristics'!B:B,MATCH(PolicyLevers!$C150,'Standard Descriptions'!$C:$C,0))</f>
        <v>Reduce Plant Downtime</v>
      </c>
      <c r="C150" s="103" t="str">
        <f t="shared" si="27"/>
        <v>Percentage Reduction in Plant Downtime</v>
      </c>
      <c r="D150" s="78" t="s">
        <v>86</v>
      </c>
      <c r="E150" s="78" t="s">
        <v>284</v>
      </c>
      <c r="F150" s="78"/>
      <c r="G150" s="78"/>
      <c r="H150" s="79"/>
      <c r="I150" s="206" t="s">
        <v>50</v>
      </c>
      <c r="J150" s="94" t="str">
        <f>INDEX('Policy Characteristics'!D:D,MATCH(PolicyLevers!$C150,'Policy Characteristics'!$C:$C,0))</f>
        <v>Reduce Plant Downtime</v>
      </c>
      <c r="K150" s="94" t="str">
        <f>INDEX('Policy Characteristics'!E:E,MATCH(PolicyLevers!$C150,'Policy Characteristics'!$C:$C,0))</f>
        <v>elec reduce plant downtime</v>
      </c>
      <c r="L150" s="94">
        <f>INDEX('Policy Characteristics'!F:F,MATCH(PolicyLevers!$C150,'Policy Characteristics'!$C:$C,0))</f>
        <v>0</v>
      </c>
      <c r="M150" s="94">
        <f>INDEX('Policy Characteristics'!G:G,MATCH(PolicyLevers!$C150,'Policy Characteristics'!$C:$C,0))</f>
        <v>0</v>
      </c>
      <c r="N150" s="94">
        <f>INDEX('Policy Characteristics'!H:H,MATCH(PolicyLevers!$C150,'Policy Characteristics'!$C:$C,0))</f>
        <v>0</v>
      </c>
      <c r="O150" s="94">
        <f>INDEX('Policy Characteristics'!I:I,MATCH(PolicyLevers!$C150,'Policy Characteristics'!$C:$C,0))</f>
        <v>0</v>
      </c>
      <c r="P150" s="94" t="str">
        <f>INDEX('Policy Characteristics'!J:J,MATCH(PolicyLevers!$C150,'Policy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0" s="78"/>
      <c r="R150" s="78"/>
      <c r="S150" s="95"/>
      <c r="T150" s="78"/>
    </row>
    <row r="151" spans="1:20" s="71" customFormat="1" x14ac:dyDescent="0.25">
      <c r="A151" s="103" t="str">
        <f>INDEX('Policy Characteristics'!A:A,MATCH(PolicyLevers!$C151,'Standard Descriptions'!$C:$C,0))</f>
        <v>Electricity Supply</v>
      </c>
      <c r="B151" s="209" t="str">
        <f>INDEX('Policy Characteristics'!B:B,MATCH(PolicyLevers!$C151,'Standard Descriptions'!$C:$C,0))</f>
        <v>Reduce Plant Downtime</v>
      </c>
      <c r="C151" s="103" t="str">
        <f t="shared" si="27"/>
        <v>Percentage Reduction in Plant Downtime</v>
      </c>
      <c r="D151" s="78" t="s">
        <v>86</v>
      </c>
      <c r="E151" s="78" t="s">
        <v>285</v>
      </c>
      <c r="F151" s="78"/>
      <c r="G151" s="78"/>
      <c r="H151" s="79"/>
      <c r="I151" s="206" t="s">
        <v>50</v>
      </c>
      <c r="J151" s="94" t="str">
        <f>INDEX('Policy Characteristics'!D:D,MATCH(PolicyLevers!$C151,'Policy Characteristics'!$C:$C,0))</f>
        <v>Reduce Plant Downtime</v>
      </c>
      <c r="K151" s="94" t="str">
        <f>INDEX('Policy Characteristics'!E:E,MATCH(PolicyLevers!$C151,'Policy Characteristics'!$C:$C,0))</f>
        <v>elec reduce plant downtime</v>
      </c>
      <c r="L151" s="94">
        <f>INDEX('Policy Characteristics'!F:F,MATCH(PolicyLevers!$C151,'Policy Characteristics'!$C:$C,0))</f>
        <v>0</v>
      </c>
      <c r="M151" s="94">
        <f>INDEX('Policy Characteristics'!G:G,MATCH(PolicyLevers!$C151,'Policy Characteristics'!$C:$C,0))</f>
        <v>0</v>
      </c>
      <c r="N151" s="94">
        <f>INDEX('Policy Characteristics'!H:H,MATCH(PolicyLevers!$C151,'Policy Characteristics'!$C:$C,0))</f>
        <v>0</v>
      </c>
      <c r="O151" s="94">
        <f>INDEX('Policy Characteristics'!I:I,MATCH(PolicyLevers!$C151,'Policy Characteristics'!$C:$C,0))</f>
        <v>0</v>
      </c>
      <c r="P151" s="94" t="str">
        <f>INDEX('Policy Characteristics'!J:J,MATCH(PolicyLevers!$C151,'Policy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1" s="78"/>
      <c r="R151" s="78"/>
      <c r="S151" s="95"/>
      <c r="T151" s="78"/>
    </row>
    <row r="152" spans="1:20" s="71" customFormat="1" x14ac:dyDescent="0.25">
      <c r="A152" s="103" t="str">
        <f>INDEX('Policy Characteristics'!A:A,MATCH(PolicyLevers!$C152,'Standard Descriptions'!$C:$C,0))</f>
        <v>Electricity Supply</v>
      </c>
      <c r="B152" s="209" t="str">
        <f>INDEX('Policy Characteristics'!B:B,MATCH(PolicyLevers!$C152,'Standard Descriptions'!$C:$C,0))</f>
        <v>Reduce Plant Downtime</v>
      </c>
      <c r="C152" s="103" t="str">
        <f t="shared" si="27"/>
        <v>Percentage Reduction in Plant Downtime</v>
      </c>
      <c r="D152" s="78" t="s">
        <v>87</v>
      </c>
      <c r="E152" s="78" t="s">
        <v>283</v>
      </c>
      <c r="F152" s="78"/>
      <c r="G152" s="78"/>
      <c r="H152" s="79"/>
      <c r="I152" s="206" t="s">
        <v>50</v>
      </c>
      <c r="J152" s="94" t="str">
        <f>INDEX('Policy Characteristics'!D:D,MATCH(PolicyLevers!$C152,'Policy Characteristics'!$C:$C,0))</f>
        <v>Reduce Plant Downtime</v>
      </c>
      <c r="K152" s="94" t="str">
        <f>INDEX('Policy Characteristics'!E:E,MATCH(PolicyLevers!$C152,'Policy Characteristics'!$C:$C,0))</f>
        <v>elec reduce plant downtime</v>
      </c>
      <c r="L152" s="94">
        <f>INDEX('Policy Characteristics'!F:F,MATCH(PolicyLevers!$C152,'Policy Characteristics'!$C:$C,0))</f>
        <v>0</v>
      </c>
      <c r="M152" s="94">
        <f>INDEX('Policy Characteristics'!G:G,MATCH(PolicyLevers!$C152,'Policy Characteristics'!$C:$C,0))</f>
        <v>0</v>
      </c>
      <c r="N152" s="94">
        <f>INDEX('Policy Characteristics'!H:H,MATCH(PolicyLevers!$C152,'Policy Characteristics'!$C:$C,0))</f>
        <v>0</v>
      </c>
      <c r="O152" s="94">
        <f>INDEX('Policy Characteristics'!I:I,MATCH(PolicyLevers!$C152,'Policy Characteristics'!$C:$C,0))</f>
        <v>0</v>
      </c>
      <c r="P152" s="94" t="str">
        <f>INDEX('Policy Characteristics'!J:J,MATCH(PolicyLevers!$C152,'Policy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2" s="78"/>
      <c r="R152" s="78"/>
      <c r="S152" s="95"/>
      <c r="T152" s="78"/>
    </row>
    <row r="153" spans="1:20" s="71" customFormat="1" x14ac:dyDescent="0.25">
      <c r="A153" s="103" t="str">
        <f>INDEX('Policy Characteristics'!A:A,MATCH(PolicyLevers!$C153,'Standard Descriptions'!$C:$C,0))</f>
        <v>Electricity Supply</v>
      </c>
      <c r="B153" s="209" t="str">
        <f>INDEX('Policy Characteristics'!B:B,MATCH(PolicyLevers!$C153,'Standard Descriptions'!$C:$C,0))</f>
        <v>Reduce Plant Downtime</v>
      </c>
      <c r="C153" s="103" t="str">
        <f t="shared" si="27"/>
        <v>Percentage Reduction in Plant Downtime</v>
      </c>
      <c r="D153" s="78" t="s">
        <v>87</v>
      </c>
      <c r="E153" s="78" t="s">
        <v>284</v>
      </c>
      <c r="F153" s="78"/>
      <c r="G153" s="78"/>
      <c r="H153" s="79"/>
      <c r="I153" s="206" t="s">
        <v>50</v>
      </c>
      <c r="J153" s="94" t="str">
        <f>INDEX('Policy Characteristics'!D:D,MATCH(PolicyLevers!$C153,'Policy Characteristics'!$C:$C,0))</f>
        <v>Reduce Plant Downtime</v>
      </c>
      <c r="K153" s="94" t="str">
        <f>INDEX('Policy Characteristics'!E:E,MATCH(PolicyLevers!$C153,'Policy Characteristics'!$C:$C,0))</f>
        <v>elec reduce plant downtime</v>
      </c>
      <c r="L153" s="94">
        <f>INDEX('Policy Characteristics'!F:F,MATCH(PolicyLevers!$C153,'Policy Characteristics'!$C:$C,0))</f>
        <v>0</v>
      </c>
      <c r="M153" s="94">
        <f>INDEX('Policy Characteristics'!G:G,MATCH(PolicyLevers!$C153,'Policy Characteristics'!$C:$C,0))</f>
        <v>0</v>
      </c>
      <c r="N153" s="94">
        <f>INDEX('Policy Characteristics'!H:H,MATCH(PolicyLevers!$C153,'Policy Characteristics'!$C:$C,0))</f>
        <v>0</v>
      </c>
      <c r="O153" s="94">
        <f>INDEX('Policy Characteristics'!I:I,MATCH(PolicyLevers!$C153,'Policy Characteristics'!$C:$C,0))</f>
        <v>0</v>
      </c>
      <c r="P153" s="94" t="str">
        <f>INDEX('Policy Characteristics'!J:J,MATCH(PolicyLevers!$C153,'Policy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3" s="78"/>
      <c r="R153" s="78"/>
      <c r="S153" s="95"/>
      <c r="T153" s="78"/>
    </row>
    <row r="154" spans="1:20" s="71" customFormat="1" x14ac:dyDescent="0.25">
      <c r="A154" s="103" t="str">
        <f>INDEX('Policy Characteristics'!A:A,MATCH(PolicyLevers!$C154,'Standard Descriptions'!$C:$C,0))</f>
        <v>Electricity Supply</v>
      </c>
      <c r="B154" s="209" t="str">
        <f>INDEX('Policy Characteristics'!B:B,MATCH(PolicyLevers!$C154,'Standard Descriptions'!$C:$C,0))</f>
        <v>Reduce Plant Downtime</v>
      </c>
      <c r="C154" s="103" t="str">
        <f t="shared" si="27"/>
        <v>Percentage Reduction in Plant Downtime</v>
      </c>
      <c r="D154" s="78" t="s">
        <v>87</v>
      </c>
      <c r="E154" s="78" t="s">
        <v>285</v>
      </c>
      <c r="F154" s="78"/>
      <c r="G154" s="78"/>
      <c r="H154" s="79"/>
      <c r="I154" s="206" t="s">
        <v>50</v>
      </c>
      <c r="J154" s="94" t="str">
        <f>INDEX('Policy Characteristics'!D:D,MATCH(PolicyLevers!$C154,'Policy Characteristics'!$C:$C,0))</f>
        <v>Reduce Plant Downtime</v>
      </c>
      <c r="K154" s="94" t="str">
        <f>INDEX('Policy Characteristics'!E:E,MATCH(PolicyLevers!$C154,'Policy Characteristics'!$C:$C,0))</f>
        <v>elec reduce plant downtime</v>
      </c>
      <c r="L154" s="94">
        <f>INDEX('Policy Characteristics'!F:F,MATCH(PolicyLevers!$C154,'Policy Characteristics'!$C:$C,0))</f>
        <v>0</v>
      </c>
      <c r="M154" s="94">
        <f>INDEX('Policy Characteristics'!G:G,MATCH(PolicyLevers!$C154,'Policy Characteristics'!$C:$C,0))</f>
        <v>0</v>
      </c>
      <c r="N154" s="94">
        <f>INDEX('Policy Characteristics'!H:H,MATCH(PolicyLevers!$C154,'Policy Characteristics'!$C:$C,0))</f>
        <v>0</v>
      </c>
      <c r="O154" s="94">
        <f>INDEX('Policy Characteristics'!I:I,MATCH(PolicyLevers!$C154,'Policy Characteristics'!$C:$C,0))</f>
        <v>0</v>
      </c>
      <c r="P154" s="94" t="str">
        <f>INDEX('Policy Characteristics'!J:J,MATCH(PolicyLevers!$C154,'Policy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4" s="78"/>
      <c r="R154" s="78"/>
      <c r="S154" s="95"/>
      <c r="T154" s="78"/>
    </row>
    <row r="155" spans="1:20" s="71" customFormat="1" x14ac:dyDescent="0.25">
      <c r="A155" s="103" t="str">
        <f>INDEX('Policy Characteristics'!A:A,MATCH(PolicyLevers!$C155,'Standard Descriptions'!$C:$C,0))</f>
        <v>Electricity Supply</v>
      </c>
      <c r="B155" s="209" t="str">
        <f>INDEX('Policy Characteristics'!B:B,MATCH(PolicyLevers!$C155,'Standard Descriptions'!$C:$C,0))</f>
        <v>Reduce Plant Downtime</v>
      </c>
      <c r="C155" s="103" t="str">
        <f t="shared" si="27"/>
        <v>Percentage Reduction in Plant Downtime</v>
      </c>
      <c r="D155" s="78" t="s">
        <v>452</v>
      </c>
      <c r="E155" s="78" t="s">
        <v>283</v>
      </c>
      <c r="F155" s="78"/>
      <c r="G155" s="78"/>
      <c r="H155" s="79"/>
      <c r="I155" s="206" t="s">
        <v>50</v>
      </c>
      <c r="J155" s="94" t="str">
        <f>INDEX('Policy Characteristics'!D:D,MATCH(PolicyLevers!$C155,'Policy Characteristics'!$C:$C,0))</f>
        <v>Reduce Plant Downtime</v>
      </c>
      <c r="K155" s="94" t="str">
        <f>INDEX('Policy Characteristics'!E:E,MATCH(PolicyLevers!$C155,'Policy Characteristics'!$C:$C,0))</f>
        <v>elec reduce plant downtime</v>
      </c>
      <c r="L155" s="94">
        <f>INDEX('Policy Characteristics'!F:F,MATCH(PolicyLevers!$C155,'Policy Characteristics'!$C:$C,0))</f>
        <v>0</v>
      </c>
      <c r="M155" s="94">
        <f>INDEX('Policy Characteristics'!G:G,MATCH(PolicyLevers!$C155,'Policy Characteristics'!$C:$C,0))</f>
        <v>0</v>
      </c>
      <c r="N155" s="94">
        <f>INDEX('Policy Characteristics'!H:H,MATCH(PolicyLevers!$C155,'Policy Characteristics'!$C:$C,0))</f>
        <v>0</v>
      </c>
      <c r="O155" s="94">
        <f>INDEX('Policy Characteristics'!I:I,MATCH(PolicyLevers!$C155,'Policy Characteristics'!$C:$C,0))</f>
        <v>0</v>
      </c>
      <c r="P155" s="94" t="str">
        <f>INDEX('Policy Characteristics'!J:J,MATCH(PolicyLevers!$C155,'Policy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5" s="78"/>
      <c r="R155" s="78"/>
      <c r="S155" s="95"/>
      <c r="T155" s="78"/>
    </row>
    <row r="156" spans="1:20" s="71" customFormat="1" x14ac:dyDescent="0.25">
      <c r="A156" s="103" t="str">
        <f>INDEX('Policy Characteristics'!A:A,MATCH(PolicyLevers!$C156,'Standard Descriptions'!$C:$C,0))</f>
        <v>Electricity Supply</v>
      </c>
      <c r="B156" s="209" t="str">
        <f>INDEX('Policy Characteristics'!B:B,MATCH(PolicyLevers!$C156,'Standard Descriptions'!$C:$C,0))</f>
        <v>Reduce Plant Downtime</v>
      </c>
      <c r="C156" s="103" t="str">
        <f t="shared" si="27"/>
        <v>Percentage Reduction in Plant Downtime</v>
      </c>
      <c r="D156" s="78" t="s">
        <v>452</v>
      </c>
      <c r="E156" s="78" t="s">
        <v>284</v>
      </c>
      <c r="F156" s="78"/>
      <c r="G156" s="78"/>
      <c r="H156" s="79"/>
      <c r="I156" s="206" t="s">
        <v>50</v>
      </c>
      <c r="J156" s="94" t="str">
        <f>INDEX('Policy Characteristics'!D:D,MATCH(PolicyLevers!$C156,'Policy Characteristics'!$C:$C,0))</f>
        <v>Reduce Plant Downtime</v>
      </c>
      <c r="K156" s="94" t="str">
        <f>INDEX('Policy Characteristics'!E:E,MATCH(PolicyLevers!$C156,'Policy Characteristics'!$C:$C,0))</f>
        <v>elec reduce plant downtime</v>
      </c>
      <c r="L156" s="94">
        <f>INDEX('Policy Characteristics'!F:F,MATCH(PolicyLevers!$C156,'Policy Characteristics'!$C:$C,0))</f>
        <v>0</v>
      </c>
      <c r="M156" s="94">
        <f>INDEX('Policy Characteristics'!G:G,MATCH(PolicyLevers!$C156,'Policy Characteristics'!$C:$C,0))</f>
        <v>0</v>
      </c>
      <c r="N156" s="94">
        <f>INDEX('Policy Characteristics'!H:H,MATCH(PolicyLevers!$C156,'Policy Characteristics'!$C:$C,0))</f>
        <v>0</v>
      </c>
      <c r="O156" s="94">
        <f>INDEX('Policy Characteristics'!I:I,MATCH(PolicyLevers!$C156,'Policy Characteristics'!$C:$C,0))</f>
        <v>0</v>
      </c>
      <c r="P156" s="94" t="str">
        <f>INDEX('Policy Characteristics'!J:J,MATCH(PolicyLevers!$C156,'Policy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6" s="78"/>
      <c r="R156" s="78"/>
      <c r="S156" s="95"/>
      <c r="T156" s="78"/>
    </row>
    <row r="157" spans="1:20" s="71" customFormat="1" x14ac:dyDescent="0.25">
      <c r="A157" s="103" t="str">
        <f>INDEX('Policy Characteristics'!A:A,MATCH(PolicyLevers!$C157,'Standard Descriptions'!$C:$C,0))</f>
        <v>Electricity Supply</v>
      </c>
      <c r="B157" s="209" t="str">
        <f>INDEX('Policy Characteristics'!B:B,MATCH(PolicyLevers!$C157,'Standard Descriptions'!$C:$C,0))</f>
        <v>Reduce Plant Downtime</v>
      </c>
      <c r="C157" s="103" t="str">
        <f t="shared" si="27"/>
        <v>Percentage Reduction in Plant Downtime</v>
      </c>
      <c r="D157" s="78" t="s">
        <v>452</v>
      </c>
      <c r="E157" s="78" t="s">
        <v>285</v>
      </c>
      <c r="F157" s="78" t="s">
        <v>349</v>
      </c>
      <c r="G157" s="78" t="s">
        <v>458</v>
      </c>
      <c r="H157" s="79">
        <v>143</v>
      </c>
      <c r="I157" s="206" t="s">
        <v>49</v>
      </c>
      <c r="J157" s="94" t="str">
        <f>INDEX('Policy Characteristics'!D:D,MATCH(PolicyLevers!$C157,'Policy Characteristics'!$C:$C,0))</f>
        <v>Reduce Plant Downtime</v>
      </c>
      <c r="K157" s="94" t="str">
        <f>INDEX('Policy Characteristics'!E:E,MATCH(PolicyLevers!$C157,'Policy Characteristics'!$C:$C,0))</f>
        <v>elec reduce plant downtime</v>
      </c>
      <c r="L157" s="94">
        <f>INDEX('Policy Characteristics'!F:F,MATCH(PolicyLevers!$C157,'Policy Characteristics'!$C:$C,0))</f>
        <v>0</v>
      </c>
      <c r="M157" s="94">
        <f>INDEX('Policy Characteristics'!G:G,MATCH(PolicyLevers!$C157,'Policy Characteristics'!$C:$C,0))</f>
        <v>0</v>
      </c>
      <c r="N157" s="94">
        <f>INDEX('Policy Characteristics'!H:H,MATCH(PolicyLevers!$C157,'Policy Characteristics'!$C:$C,0))</f>
        <v>0</v>
      </c>
      <c r="O157" s="94">
        <f>INDEX('Policy Characteristics'!I:I,MATCH(PolicyLevers!$C157,'Policy Characteristics'!$C:$C,0))</f>
        <v>0</v>
      </c>
      <c r="P157" s="94" t="str">
        <f>INDEX('Policy Characteristics'!J:J,MATCH(PolicyLevers!$C157,'Policy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7" s="78" t="s">
        <v>533</v>
      </c>
      <c r="R157" s="78" t="s">
        <v>286</v>
      </c>
      <c r="S157" s="95" t="s">
        <v>1198</v>
      </c>
      <c r="T157" s="78"/>
    </row>
    <row r="158" spans="1:20" s="71" customFormat="1" x14ac:dyDescent="0.25">
      <c r="A158" s="103" t="str">
        <f>INDEX('Policy Characteristics'!A:A,MATCH(PolicyLevers!$C158,'Standard Descriptions'!$C:$C,0))</f>
        <v>Electricity Supply</v>
      </c>
      <c r="B158" s="209" t="str">
        <f>INDEX('Policy Characteristics'!B:B,MATCH(PolicyLevers!$C158,'Standard Descriptions'!$C:$C,0))</f>
        <v>Reduce Plant Downtime</v>
      </c>
      <c r="C158" s="103" t="str">
        <f t="shared" si="27"/>
        <v>Percentage Reduction in Plant Downtime</v>
      </c>
      <c r="D158" s="78" t="s">
        <v>88</v>
      </c>
      <c r="E158" s="78" t="s">
        <v>283</v>
      </c>
      <c r="F158" s="78"/>
      <c r="G158" s="78"/>
      <c r="H158" s="79"/>
      <c r="I158" s="206" t="s">
        <v>50</v>
      </c>
      <c r="J158" s="94" t="str">
        <f>INDEX('Policy Characteristics'!D:D,MATCH(PolicyLevers!$C158,'Policy Characteristics'!$C:$C,0))</f>
        <v>Reduce Plant Downtime</v>
      </c>
      <c r="K158" s="94" t="str">
        <f>INDEX('Policy Characteristics'!E:E,MATCH(PolicyLevers!$C158,'Policy Characteristics'!$C:$C,0))</f>
        <v>elec reduce plant downtime</v>
      </c>
      <c r="L158" s="94">
        <f>INDEX('Policy Characteristics'!F:F,MATCH(PolicyLevers!$C158,'Policy Characteristics'!$C:$C,0))</f>
        <v>0</v>
      </c>
      <c r="M158" s="94">
        <f>INDEX('Policy Characteristics'!G:G,MATCH(PolicyLevers!$C158,'Policy Characteristics'!$C:$C,0))</f>
        <v>0</v>
      </c>
      <c r="N158" s="94">
        <f>INDEX('Policy Characteristics'!H:H,MATCH(PolicyLevers!$C158,'Policy Characteristics'!$C:$C,0))</f>
        <v>0</v>
      </c>
      <c r="O158" s="94">
        <f>INDEX('Policy Characteristics'!I:I,MATCH(PolicyLevers!$C158,'Policy Characteristics'!$C:$C,0))</f>
        <v>0</v>
      </c>
      <c r="P158" s="94" t="str">
        <f>INDEX('Policy Characteristics'!J:J,MATCH(PolicyLevers!$C158,'Policy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8" s="78"/>
      <c r="R158" s="78"/>
      <c r="S158" s="95"/>
      <c r="T158" s="78"/>
    </row>
    <row r="159" spans="1:20" s="71" customFormat="1" x14ac:dyDescent="0.25">
      <c r="A159" s="103" t="str">
        <f>INDEX('Policy Characteristics'!A:A,MATCH(PolicyLevers!$C159,'Standard Descriptions'!$C:$C,0))</f>
        <v>Electricity Supply</v>
      </c>
      <c r="B159" s="209" t="str">
        <f>INDEX('Policy Characteristics'!B:B,MATCH(PolicyLevers!$C159,'Standard Descriptions'!$C:$C,0))</f>
        <v>Reduce Plant Downtime</v>
      </c>
      <c r="C159" s="103" t="str">
        <f t="shared" si="27"/>
        <v>Percentage Reduction in Plant Downtime</v>
      </c>
      <c r="D159" s="78" t="s">
        <v>88</v>
      </c>
      <c r="E159" s="78" t="s">
        <v>284</v>
      </c>
      <c r="F159" s="78"/>
      <c r="G159" s="78"/>
      <c r="H159" s="79"/>
      <c r="I159" s="206" t="s">
        <v>50</v>
      </c>
      <c r="J159" s="94" t="str">
        <f>INDEX('Policy Characteristics'!D:D,MATCH(PolicyLevers!$C159,'Policy Characteristics'!$C:$C,0))</f>
        <v>Reduce Plant Downtime</v>
      </c>
      <c r="K159" s="94" t="str">
        <f>INDEX('Policy Characteristics'!E:E,MATCH(PolicyLevers!$C159,'Policy Characteristics'!$C:$C,0))</f>
        <v>elec reduce plant downtime</v>
      </c>
      <c r="L159" s="94">
        <f>INDEX('Policy Characteristics'!F:F,MATCH(PolicyLevers!$C159,'Policy Characteristics'!$C:$C,0))</f>
        <v>0</v>
      </c>
      <c r="M159" s="94">
        <f>INDEX('Policy Characteristics'!G:G,MATCH(PolicyLevers!$C159,'Policy Characteristics'!$C:$C,0))</f>
        <v>0</v>
      </c>
      <c r="N159" s="94">
        <f>INDEX('Policy Characteristics'!H:H,MATCH(PolicyLevers!$C159,'Policy Characteristics'!$C:$C,0))</f>
        <v>0</v>
      </c>
      <c r="O159" s="94">
        <f>INDEX('Policy Characteristics'!I:I,MATCH(PolicyLevers!$C159,'Policy Characteristics'!$C:$C,0))</f>
        <v>0</v>
      </c>
      <c r="P159" s="94" t="str">
        <f>INDEX('Policy Characteristics'!J:J,MATCH(PolicyLevers!$C159,'Policy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59" s="78"/>
      <c r="R159" s="78"/>
      <c r="S159" s="95"/>
      <c r="T159" s="78"/>
    </row>
    <row r="160" spans="1:20" s="71" customFormat="1" x14ac:dyDescent="0.25">
      <c r="A160" s="103" t="str">
        <f>INDEX('Policy Characteristics'!A:A,MATCH(PolicyLevers!$C160,'Standard Descriptions'!$C:$C,0))</f>
        <v>Electricity Supply</v>
      </c>
      <c r="B160" s="209" t="str">
        <f>INDEX('Policy Characteristics'!B:B,MATCH(PolicyLevers!$C160,'Standard Descriptions'!$C:$C,0))</f>
        <v>Reduce Plant Downtime</v>
      </c>
      <c r="C160" s="103" t="str">
        <f t="shared" si="27"/>
        <v>Percentage Reduction in Plant Downtime</v>
      </c>
      <c r="D160" s="78" t="s">
        <v>88</v>
      </c>
      <c r="E160" s="78" t="s">
        <v>285</v>
      </c>
      <c r="F160" s="78" t="s">
        <v>349</v>
      </c>
      <c r="G160" s="78" t="s">
        <v>102</v>
      </c>
      <c r="H160" s="79">
        <v>144</v>
      </c>
      <c r="I160" s="206" t="s">
        <v>49</v>
      </c>
      <c r="J160" s="94" t="str">
        <f>INDEX('Policy Characteristics'!D:D,MATCH(PolicyLevers!$C160,'Policy Characteristics'!$C:$C,0))</f>
        <v>Reduce Plant Downtime</v>
      </c>
      <c r="K160" s="94" t="str">
        <f>INDEX('Policy Characteristics'!E:E,MATCH(PolicyLevers!$C160,'Policy Characteristics'!$C:$C,0))</f>
        <v>elec reduce plant downtime</v>
      </c>
      <c r="L160" s="94">
        <f>INDEX('Policy Characteristics'!F:F,MATCH(PolicyLevers!$C160,'Policy Characteristics'!$C:$C,0))</f>
        <v>0</v>
      </c>
      <c r="M160" s="94">
        <f>INDEX('Policy Characteristics'!G:G,MATCH(PolicyLevers!$C160,'Policy Characteristics'!$C:$C,0))</f>
        <v>0</v>
      </c>
      <c r="N160" s="94">
        <f>INDEX('Policy Characteristics'!H:H,MATCH(PolicyLevers!$C160,'Policy Characteristics'!$C:$C,0))</f>
        <v>0</v>
      </c>
      <c r="O160" s="94">
        <f>INDEX('Policy Characteristics'!I:I,MATCH(PolicyLevers!$C160,'Policy Characteristics'!$C:$C,0))</f>
        <v>0</v>
      </c>
      <c r="P160" s="94" t="str">
        <f>INDEX('Policy Characteristics'!J:J,MATCH(PolicyLevers!$C160,'Policy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0" s="78" t="s">
        <v>533</v>
      </c>
      <c r="R160" s="78" t="s">
        <v>286</v>
      </c>
      <c r="S160" s="95" t="s">
        <v>1199</v>
      </c>
      <c r="T160" s="78"/>
    </row>
    <row r="161" spans="1:20" s="71" customFormat="1" x14ac:dyDescent="0.25">
      <c r="A161" s="103" t="str">
        <f>INDEX('Policy Characteristics'!A:A,MATCH(PolicyLevers!$C161,'Standard Descriptions'!$C:$C,0))</f>
        <v>Electricity Supply</v>
      </c>
      <c r="B161" s="209" t="str">
        <f>INDEX('Policy Characteristics'!B:B,MATCH(PolicyLevers!$C161,'Standard Descriptions'!$C:$C,0))</f>
        <v>Reduce Plant Downtime</v>
      </c>
      <c r="C161" s="103" t="str">
        <f t="shared" si="27"/>
        <v>Percentage Reduction in Plant Downtime</v>
      </c>
      <c r="D161" s="78" t="s">
        <v>89</v>
      </c>
      <c r="E161" s="78" t="s">
        <v>283</v>
      </c>
      <c r="F161" s="78"/>
      <c r="G161" s="78"/>
      <c r="H161" s="79"/>
      <c r="I161" s="206" t="s">
        <v>50</v>
      </c>
      <c r="J161" s="94" t="str">
        <f>INDEX('Policy Characteristics'!D:D,MATCH(PolicyLevers!$C161,'Policy Characteristics'!$C:$C,0))</f>
        <v>Reduce Plant Downtime</v>
      </c>
      <c r="K161" s="94" t="str">
        <f>INDEX('Policy Characteristics'!E:E,MATCH(PolicyLevers!$C161,'Policy Characteristics'!$C:$C,0))</f>
        <v>elec reduce plant downtime</v>
      </c>
      <c r="L161" s="94">
        <f>INDEX('Policy Characteristics'!F:F,MATCH(PolicyLevers!$C161,'Policy Characteristics'!$C:$C,0))</f>
        <v>0</v>
      </c>
      <c r="M161" s="94">
        <f>INDEX('Policy Characteristics'!G:G,MATCH(PolicyLevers!$C161,'Policy Characteristics'!$C:$C,0))</f>
        <v>0</v>
      </c>
      <c r="N161" s="94">
        <f>INDEX('Policy Characteristics'!H:H,MATCH(PolicyLevers!$C161,'Policy Characteristics'!$C:$C,0))</f>
        <v>0</v>
      </c>
      <c r="O161" s="94">
        <f>INDEX('Policy Characteristics'!I:I,MATCH(PolicyLevers!$C161,'Policy Characteristics'!$C:$C,0))</f>
        <v>0</v>
      </c>
      <c r="P161" s="94" t="str">
        <f>INDEX('Policy Characteristics'!J:J,MATCH(PolicyLevers!$C161,'Policy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1" s="78"/>
      <c r="R161" s="78"/>
      <c r="S161" s="95"/>
      <c r="T161" s="78"/>
    </row>
    <row r="162" spans="1:20" s="71" customFormat="1" x14ac:dyDescent="0.25">
      <c r="A162" s="103" t="str">
        <f>INDEX('Policy Characteristics'!A:A,MATCH(PolicyLevers!$C162,'Standard Descriptions'!$C:$C,0))</f>
        <v>Electricity Supply</v>
      </c>
      <c r="B162" s="209" t="str">
        <f>INDEX('Policy Characteristics'!B:B,MATCH(PolicyLevers!$C162,'Standard Descriptions'!$C:$C,0))</f>
        <v>Reduce Plant Downtime</v>
      </c>
      <c r="C162" s="103" t="str">
        <f t="shared" si="27"/>
        <v>Percentage Reduction in Plant Downtime</v>
      </c>
      <c r="D162" s="78" t="s">
        <v>89</v>
      </c>
      <c r="E162" s="78" t="s">
        <v>284</v>
      </c>
      <c r="F162" s="78"/>
      <c r="G162" s="78"/>
      <c r="H162" s="79"/>
      <c r="I162" s="206" t="s">
        <v>50</v>
      </c>
      <c r="J162" s="94" t="str">
        <f>INDEX('Policy Characteristics'!D:D,MATCH(PolicyLevers!$C162,'Policy Characteristics'!$C:$C,0))</f>
        <v>Reduce Plant Downtime</v>
      </c>
      <c r="K162" s="94" t="str">
        <f>INDEX('Policy Characteristics'!E:E,MATCH(PolicyLevers!$C162,'Policy Characteristics'!$C:$C,0))</f>
        <v>elec reduce plant downtime</v>
      </c>
      <c r="L162" s="94">
        <f>INDEX('Policy Characteristics'!F:F,MATCH(PolicyLevers!$C162,'Policy Characteristics'!$C:$C,0))</f>
        <v>0</v>
      </c>
      <c r="M162" s="94">
        <f>INDEX('Policy Characteristics'!G:G,MATCH(PolicyLevers!$C162,'Policy Characteristics'!$C:$C,0))</f>
        <v>0</v>
      </c>
      <c r="N162" s="94">
        <f>INDEX('Policy Characteristics'!H:H,MATCH(PolicyLevers!$C162,'Policy Characteristics'!$C:$C,0))</f>
        <v>0</v>
      </c>
      <c r="O162" s="94">
        <f>INDEX('Policy Characteristics'!I:I,MATCH(PolicyLevers!$C162,'Policy Characteristics'!$C:$C,0))</f>
        <v>0</v>
      </c>
      <c r="P162" s="94" t="str">
        <f>INDEX('Policy Characteristics'!J:J,MATCH(PolicyLevers!$C162,'Policy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2" s="78"/>
      <c r="R162" s="78"/>
      <c r="S162" s="95"/>
      <c r="T162" s="78"/>
    </row>
    <row r="163" spans="1:20" s="71" customFormat="1" x14ac:dyDescent="0.25">
      <c r="A163" s="103" t="str">
        <f>INDEX('Policy Characteristics'!A:A,MATCH(PolicyLevers!$C163,'Standard Descriptions'!$C:$C,0))</f>
        <v>Electricity Supply</v>
      </c>
      <c r="B163" s="209" t="str">
        <f>INDEX('Policy Characteristics'!B:B,MATCH(PolicyLevers!$C163,'Standard Descriptions'!$C:$C,0))</f>
        <v>Reduce Plant Downtime</v>
      </c>
      <c r="C163" s="103" t="str">
        <f t="shared" si="27"/>
        <v>Percentage Reduction in Plant Downtime</v>
      </c>
      <c r="D163" s="78" t="s">
        <v>89</v>
      </c>
      <c r="E163" s="78" t="s">
        <v>285</v>
      </c>
      <c r="F163" s="78"/>
      <c r="G163" s="78"/>
      <c r="H163" s="79"/>
      <c r="I163" s="206" t="s">
        <v>50</v>
      </c>
      <c r="J163" s="94" t="str">
        <f>INDEX('Policy Characteristics'!D:D,MATCH(PolicyLevers!$C163,'Policy Characteristics'!$C:$C,0))</f>
        <v>Reduce Plant Downtime</v>
      </c>
      <c r="K163" s="94" t="str">
        <f>INDEX('Policy Characteristics'!E:E,MATCH(PolicyLevers!$C163,'Policy Characteristics'!$C:$C,0))</f>
        <v>elec reduce plant downtime</v>
      </c>
      <c r="L163" s="94">
        <f>INDEX('Policy Characteristics'!F:F,MATCH(PolicyLevers!$C163,'Policy Characteristics'!$C:$C,0))</f>
        <v>0</v>
      </c>
      <c r="M163" s="94">
        <f>INDEX('Policy Characteristics'!G:G,MATCH(PolicyLevers!$C163,'Policy Characteristics'!$C:$C,0))</f>
        <v>0</v>
      </c>
      <c r="N163" s="94">
        <f>INDEX('Policy Characteristics'!H:H,MATCH(PolicyLevers!$C163,'Policy Characteristics'!$C:$C,0))</f>
        <v>0</v>
      </c>
      <c r="O163" s="94">
        <f>INDEX('Policy Characteristics'!I:I,MATCH(PolicyLevers!$C163,'Policy Characteristics'!$C:$C,0))</f>
        <v>0</v>
      </c>
      <c r="P163" s="94" t="str">
        <f>INDEX('Policy Characteristics'!J:J,MATCH(PolicyLevers!$C163,'Policy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3" s="78"/>
      <c r="R163" s="78"/>
      <c r="S163" s="95"/>
      <c r="T163" s="78"/>
    </row>
    <row r="164" spans="1:20" s="71" customFormat="1" x14ac:dyDescent="0.25">
      <c r="A164" s="103" t="str">
        <f>INDEX('Policy Characteristics'!A:A,MATCH(PolicyLevers!$C164,'Standard Descriptions'!$C:$C,0))</f>
        <v>Electricity Supply</v>
      </c>
      <c r="B164" s="209" t="str">
        <f>INDEX('Policy Characteristics'!B:B,MATCH(PolicyLevers!$C164,'Standard Descriptions'!$C:$C,0))</f>
        <v>Reduce Plant Downtime</v>
      </c>
      <c r="C164" s="103" t="str">
        <f t="shared" si="27"/>
        <v>Percentage Reduction in Plant Downtime</v>
      </c>
      <c r="D164" s="78" t="s">
        <v>90</v>
      </c>
      <c r="E164" s="78" t="s">
        <v>283</v>
      </c>
      <c r="F164" s="78"/>
      <c r="G164" s="78"/>
      <c r="H164" s="79"/>
      <c r="I164" s="206" t="s">
        <v>50</v>
      </c>
      <c r="J164" s="94" t="str">
        <f>INDEX('Policy Characteristics'!D:D,MATCH(PolicyLevers!$C164,'Policy Characteristics'!$C:$C,0))</f>
        <v>Reduce Plant Downtime</v>
      </c>
      <c r="K164" s="94" t="str">
        <f>INDEX('Policy Characteristics'!E:E,MATCH(PolicyLevers!$C164,'Policy Characteristics'!$C:$C,0))</f>
        <v>elec reduce plant downtime</v>
      </c>
      <c r="L164" s="94">
        <f>INDEX('Policy Characteristics'!F:F,MATCH(PolicyLevers!$C164,'Policy Characteristics'!$C:$C,0))</f>
        <v>0</v>
      </c>
      <c r="M164" s="94">
        <f>INDEX('Policy Characteristics'!G:G,MATCH(PolicyLevers!$C164,'Policy Characteristics'!$C:$C,0))</f>
        <v>0</v>
      </c>
      <c r="N164" s="94">
        <f>INDEX('Policy Characteristics'!H:H,MATCH(PolicyLevers!$C164,'Policy Characteristics'!$C:$C,0))</f>
        <v>0</v>
      </c>
      <c r="O164" s="94">
        <f>INDEX('Policy Characteristics'!I:I,MATCH(PolicyLevers!$C164,'Policy Characteristics'!$C:$C,0))</f>
        <v>0</v>
      </c>
      <c r="P164" s="94" t="str">
        <f>INDEX('Policy Characteristics'!J:J,MATCH(PolicyLevers!$C164,'Policy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4" s="78"/>
      <c r="R164" s="78"/>
      <c r="S164" s="95"/>
      <c r="T164" s="78"/>
    </row>
    <row r="165" spans="1:20" s="71" customFormat="1" x14ac:dyDescent="0.25">
      <c r="A165" s="103" t="str">
        <f>INDEX('Policy Characteristics'!A:A,MATCH(PolicyLevers!$C165,'Standard Descriptions'!$C:$C,0))</f>
        <v>Electricity Supply</v>
      </c>
      <c r="B165" s="209" t="str">
        <f>INDEX('Policy Characteristics'!B:B,MATCH(PolicyLevers!$C165,'Standard Descriptions'!$C:$C,0))</f>
        <v>Reduce Plant Downtime</v>
      </c>
      <c r="C165" s="103" t="str">
        <f t="shared" si="27"/>
        <v>Percentage Reduction in Plant Downtime</v>
      </c>
      <c r="D165" s="78" t="s">
        <v>90</v>
      </c>
      <c r="E165" s="78" t="s">
        <v>284</v>
      </c>
      <c r="F165" s="78"/>
      <c r="G165" s="78"/>
      <c r="H165" s="79"/>
      <c r="I165" s="206" t="s">
        <v>50</v>
      </c>
      <c r="J165" s="94" t="str">
        <f>INDEX('Policy Characteristics'!D:D,MATCH(PolicyLevers!$C165,'Policy Characteristics'!$C:$C,0))</f>
        <v>Reduce Plant Downtime</v>
      </c>
      <c r="K165" s="94" t="str">
        <f>INDEX('Policy Characteristics'!E:E,MATCH(PolicyLevers!$C165,'Policy Characteristics'!$C:$C,0))</f>
        <v>elec reduce plant downtime</v>
      </c>
      <c r="L165" s="94">
        <f>INDEX('Policy Characteristics'!F:F,MATCH(PolicyLevers!$C165,'Policy Characteristics'!$C:$C,0))</f>
        <v>0</v>
      </c>
      <c r="M165" s="94">
        <f>INDEX('Policy Characteristics'!G:G,MATCH(PolicyLevers!$C165,'Policy Characteristics'!$C:$C,0))</f>
        <v>0</v>
      </c>
      <c r="N165" s="94">
        <f>INDEX('Policy Characteristics'!H:H,MATCH(PolicyLevers!$C165,'Policy Characteristics'!$C:$C,0))</f>
        <v>0</v>
      </c>
      <c r="O165" s="94">
        <f>INDEX('Policy Characteristics'!I:I,MATCH(PolicyLevers!$C165,'Policy Characteristics'!$C:$C,0))</f>
        <v>0</v>
      </c>
      <c r="P165" s="94" t="str">
        <f>INDEX('Policy Characteristics'!J:J,MATCH(PolicyLevers!$C165,'Policy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5" s="78"/>
      <c r="R165" s="78"/>
      <c r="S165" s="95"/>
      <c r="T165" s="78"/>
    </row>
    <row r="166" spans="1:20" s="71" customFormat="1" x14ac:dyDescent="0.25">
      <c r="A166" s="103" t="str">
        <f>INDEX('Policy Characteristics'!A:A,MATCH(PolicyLevers!$C166,'Standard Descriptions'!$C:$C,0))</f>
        <v>Electricity Supply</v>
      </c>
      <c r="B166" s="209" t="str">
        <f>INDEX('Policy Characteristics'!B:B,MATCH(PolicyLevers!$C166,'Standard Descriptions'!$C:$C,0))</f>
        <v>Reduce Plant Downtime</v>
      </c>
      <c r="C166" s="103" t="str">
        <f t="shared" si="27"/>
        <v>Percentage Reduction in Plant Downtime</v>
      </c>
      <c r="D166" s="78" t="s">
        <v>90</v>
      </c>
      <c r="E166" s="78" t="s">
        <v>285</v>
      </c>
      <c r="F166" s="78"/>
      <c r="G166" s="78"/>
      <c r="H166" s="79"/>
      <c r="I166" s="206" t="s">
        <v>50</v>
      </c>
      <c r="J166" s="94" t="str">
        <f>INDEX('Policy Characteristics'!D:D,MATCH(PolicyLevers!$C166,'Policy Characteristics'!$C:$C,0))</f>
        <v>Reduce Plant Downtime</v>
      </c>
      <c r="K166" s="94" t="str">
        <f>INDEX('Policy Characteristics'!E:E,MATCH(PolicyLevers!$C166,'Policy Characteristics'!$C:$C,0))</f>
        <v>elec reduce plant downtime</v>
      </c>
      <c r="L166" s="94">
        <f>INDEX('Policy Characteristics'!F:F,MATCH(PolicyLevers!$C166,'Policy Characteristics'!$C:$C,0))</f>
        <v>0</v>
      </c>
      <c r="M166" s="94">
        <f>INDEX('Policy Characteristics'!G:G,MATCH(PolicyLevers!$C166,'Policy Characteristics'!$C:$C,0))</f>
        <v>0</v>
      </c>
      <c r="N166" s="94">
        <f>INDEX('Policy Characteristics'!H:H,MATCH(PolicyLevers!$C166,'Policy Characteristics'!$C:$C,0))</f>
        <v>0</v>
      </c>
      <c r="O166" s="94">
        <f>INDEX('Policy Characteristics'!I:I,MATCH(PolicyLevers!$C166,'Policy Characteristics'!$C:$C,0))</f>
        <v>0</v>
      </c>
      <c r="P166" s="94" t="str">
        <f>INDEX('Policy Characteristics'!J:J,MATCH(PolicyLevers!$C166,'Policy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6" s="78"/>
      <c r="R166" s="78"/>
      <c r="S166" s="95"/>
      <c r="T166" s="78"/>
    </row>
    <row r="167" spans="1:20" s="71" customFormat="1" x14ac:dyDescent="0.25">
      <c r="A167" s="103" t="str">
        <f>INDEX('Policy Characteristics'!A:A,MATCH(PolicyLevers!$C167,'Standard Descriptions'!$C:$C,0))</f>
        <v>Electricity Supply</v>
      </c>
      <c r="B167" s="209" t="str">
        <f>INDEX('Policy Characteristics'!B:B,MATCH(PolicyLevers!$C167,'Standard Descriptions'!$C:$C,0))</f>
        <v>Reduce Plant Downtime</v>
      </c>
      <c r="C167" s="103" t="str">
        <f t="shared" si="27"/>
        <v>Percentage Reduction in Plant Downtime</v>
      </c>
      <c r="D167" s="78" t="s">
        <v>345</v>
      </c>
      <c r="E167" s="78" t="s">
        <v>283</v>
      </c>
      <c r="F167" s="78"/>
      <c r="G167" s="78"/>
      <c r="H167" s="79"/>
      <c r="I167" s="206" t="s">
        <v>50</v>
      </c>
      <c r="J167" s="94" t="str">
        <f>INDEX('Policy Characteristics'!D:D,MATCH(PolicyLevers!$C167,'Policy Characteristics'!$C:$C,0))</f>
        <v>Reduce Plant Downtime</v>
      </c>
      <c r="K167" s="94" t="str">
        <f>INDEX('Policy Characteristics'!E:E,MATCH(PolicyLevers!$C167,'Policy Characteristics'!$C:$C,0))</f>
        <v>elec reduce plant downtime</v>
      </c>
      <c r="L167" s="94">
        <f>INDEX('Policy Characteristics'!F:F,MATCH(PolicyLevers!$C167,'Policy Characteristics'!$C:$C,0))</f>
        <v>0</v>
      </c>
      <c r="M167" s="94">
        <f>INDEX('Policy Characteristics'!G:G,MATCH(PolicyLevers!$C167,'Policy Characteristics'!$C:$C,0))</f>
        <v>0</v>
      </c>
      <c r="N167" s="94">
        <f>INDEX('Policy Characteristics'!H:H,MATCH(PolicyLevers!$C167,'Policy Characteristics'!$C:$C,0))</f>
        <v>0</v>
      </c>
      <c r="O167" s="94">
        <f>INDEX('Policy Characteristics'!I:I,MATCH(PolicyLevers!$C167,'Policy Characteristics'!$C:$C,0))</f>
        <v>0</v>
      </c>
      <c r="P167" s="94" t="str">
        <f>INDEX('Policy Characteristics'!J:J,MATCH(PolicyLevers!$C167,'Policy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7" s="78"/>
      <c r="R167" s="78"/>
      <c r="S167" s="95"/>
      <c r="T167" s="78"/>
    </row>
    <row r="168" spans="1:20" s="71" customFormat="1" x14ac:dyDescent="0.25">
      <c r="A168" s="103" t="str">
        <f>INDEX('Policy Characteristics'!A:A,MATCH(PolicyLevers!$C168,'Standard Descriptions'!$C:$C,0))</f>
        <v>Electricity Supply</v>
      </c>
      <c r="B168" s="209" t="str">
        <f>INDEX('Policy Characteristics'!B:B,MATCH(PolicyLevers!$C168,'Standard Descriptions'!$C:$C,0))</f>
        <v>Reduce Plant Downtime</v>
      </c>
      <c r="C168" s="103" t="str">
        <f t="shared" si="27"/>
        <v>Percentage Reduction in Plant Downtime</v>
      </c>
      <c r="D168" s="78" t="s">
        <v>345</v>
      </c>
      <c r="E168" s="78" t="s">
        <v>284</v>
      </c>
      <c r="F168" s="78"/>
      <c r="G168" s="78"/>
      <c r="H168" s="79"/>
      <c r="I168" s="206" t="s">
        <v>50</v>
      </c>
      <c r="J168" s="94" t="str">
        <f>INDEX('Policy Characteristics'!D:D,MATCH(PolicyLevers!$C168,'Policy Characteristics'!$C:$C,0))</f>
        <v>Reduce Plant Downtime</v>
      </c>
      <c r="K168" s="94" t="str">
        <f>INDEX('Policy Characteristics'!E:E,MATCH(PolicyLevers!$C168,'Policy Characteristics'!$C:$C,0))</f>
        <v>elec reduce plant downtime</v>
      </c>
      <c r="L168" s="94">
        <f>INDEX('Policy Characteristics'!F:F,MATCH(PolicyLevers!$C168,'Policy Characteristics'!$C:$C,0))</f>
        <v>0</v>
      </c>
      <c r="M168" s="94">
        <f>INDEX('Policy Characteristics'!G:G,MATCH(PolicyLevers!$C168,'Policy Characteristics'!$C:$C,0))</f>
        <v>0</v>
      </c>
      <c r="N168" s="94">
        <f>INDEX('Policy Characteristics'!H:H,MATCH(PolicyLevers!$C168,'Policy Characteristics'!$C:$C,0))</f>
        <v>0</v>
      </c>
      <c r="O168" s="94">
        <f>INDEX('Policy Characteristics'!I:I,MATCH(PolicyLevers!$C168,'Policy Characteristics'!$C:$C,0))</f>
        <v>0</v>
      </c>
      <c r="P168" s="94" t="str">
        <f>INDEX('Policy Characteristics'!J:J,MATCH(PolicyLevers!$C168,'Policy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8" s="78"/>
      <c r="R168" s="78"/>
      <c r="S168" s="95"/>
      <c r="T168" s="78"/>
    </row>
    <row r="169" spans="1:20" s="71" customFormat="1" x14ac:dyDescent="0.25">
      <c r="A169" s="103" t="str">
        <f>INDEX('Policy Characteristics'!A:A,MATCH(PolicyLevers!$C169,'Standard Descriptions'!$C:$C,0))</f>
        <v>Electricity Supply</v>
      </c>
      <c r="B169" s="209" t="str">
        <f>INDEX('Policy Characteristics'!B:B,MATCH(PolicyLevers!$C169,'Standard Descriptions'!$C:$C,0))</f>
        <v>Reduce Plant Downtime</v>
      </c>
      <c r="C169" s="103" t="str">
        <f t="shared" si="27"/>
        <v>Percentage Reduction in Plant Downtime</v>
      </c>
      <c r="D169" s="78" t="s">
        <v>345</v>
      </c>
      <c r="E169" s="78" t="s">
        <v>285</v>
      </c>
      <c r="F169" s="78"/>
      <c r="G169" s="78"/>
      <c r="H169" s="79"/>
      <c r="I169" s="206" t="s">
        <v>50</v>
      </c>
      <c r="J169" s="94" t="str">
        <f>INDEX('Policy Characteristics'!D:D,MATCH(PolicyLevers!$C169,'Policy Characteristics'!$C:$C,0))</f>
        <v>Reduce Plant Downtime</v>
      </c>
      <c r="K169" s="94" t="str">
        <f>INDEX('Policy Characteristics'!E:E,MATCH(PolicyLevers!$C169,'Policy Characteristics'!$C:$C,0))</f>
        <v>elec reduce plant downtime</v>
      </c>
      <c r="L169" s="94">
        <f>INDEX('Policy Characteristics'!F:F,MATCH(PolicyLevers!$C169,'Policy Characteristics'!$C:$C,0))</f>
        <v>0</v>
      </c>
      <c r="M169" s="94">
        <f>INDEX('Policy Characteristics'!G:G,MATCH(PolicyLevers!$C169,'Policy Characteristics'!$C:$C,0))</f>
        <v>0</v>
      </c>
      <c r="N169" s="94">
        <f>INDEX('Policy Characteristics'!H:H,MATCH(PolicyLevers!$C169,'Policy Characteristics'!$C:$C,0))</f>
        <v>0</v>
      </c>
      <c r="O169" s="94">
        <f>INDEX('Policy Characteristics'!I:I,MATCH(PolicyLevers!$C169,'Policy Characteristics'!$C:$C,0))</f>
        <v>0</v>
      </c>
      <c r="P169" s="94" t="str">
        <f>INDEX('Policy Characteristics'!J:J,MATCH(PolicyLevers!$C169,'Policy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69" s="78"/>
      <c r="R169" s="78"/>
      <c r="S169" s="95"/>
      <c r="T169" s="78"/>
    </row>
    <row r="170" spans="1:20" s="71" customFormat="1" x14ac:dyDescent="0.25">
      <c r="A170" s="103" t="str">
        <f>INDEX('Policy Characteristics'!A:A,MATCH(PolicyLevers!$C170,'Standard Descriptions'!$C:$C,0))</f>
        <v>Electricity Supply</v>
      </c>
      <c r="B170" s="209" t="str">
        <f>INDEX('Policy Characteristics'!B:B,MATCH(PolicyLevers!$C170,'Standard Descriptions'!$C:$C,0))</f>
        <v>Reduce Plant Downtime</v>
      </c>
      <c r="C170" s="103" t="str">
        <f t="shared" si="27"/>
        <v>Percentage Reduction in Plant Downtime</v>
      </c>
      <c r="D170" s="78" t="s">
        <v>346</v>
      </c>
      <c r="E170" s="78" t="s">
        <v>283</v>
      </c>
      <c r="F170" s="78"/>
      <c r="G170" s="78"/>
      <c r="H170" s="79"/>
      <c r="I170" s="206" t="s">
        <v>50</v>
      </c>
      <c r="J170" s="94" t="str">
        <f>INDEX('Policy Characteristics'!D:D,MATCH(PolicyLevers!$C170,'Policy Characteristics'!$C:$C,0))</f>
        <v>Reduce Plant Downtime</v>
      </c>
      <c r="K170" s="94" t="str">
        <f>INDEX('Policy Characteristics'!E:E,MATCH(PolicyLevers!$C170,'Policy Characteristics'!$C:$C,0))</f>
        <v>elec reduce plant downtime</v>
      </c>
      <c r="L170" s="94">
        <f>INDEX('Policy Characteristics'!F:F,MATCH(PolicyLevers!$C170,'Policy Characteristics'!$C:$C,0))</f>
        <v>0</v>
      </c>
      <c r="M170" s="94">
        <f>INDEX('Policy Characteristics'!G:G,MATCH(PolicyLevers!$C170,'Policy Characteristics'!$C:$C,0))</f>
        <v>0</v>
      </c>
      <c r="N170" s="94">
        <f>INDEX('Policy Characteristics'!H:H,MATCH(PolicyLevers!$C170,'Policy Characteristics'!$C:$C,0))</f>
        <v>0</v>
      </c>
      <c r="O170" s="94">
        <f>INDEX('Policy Characteristics'!I:I,MATCH(PolicyLevers!$C170,'Policy Characteristics'!$C:$C,0))</f>
        <v>0</v>
      </c>
      <c r="P170" s="94" t="str">
        <f>INDEX('Policy Characteristics'!J:J,MATCH(PolicyLevers!$C170,'Policy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0" s="78"/>
      <c r="R170" s="78"/>
      <c r="S170" s="95"/>
      <c r="T170" s="78"/>
    </row>
    <row r="171" spans="1:20" s="71" customFormat="1" x14ac:dyDescent="0.25">
      <c r="A171" s="103" t="str">
        <f>INDEX('Policy Characteristics'!A:A,MATCH(PolicyLevers!$C171,'Standard Descriptions'!$C:$C,0))</f>
        <v>Electricity Supply</v>
      </c>
      <c r="B171" s="209" t="str">
        <f>INDEX('Policy Characteristics'!B:B,MATCH(PolicyLevers!$C171,'Standard Descriptions'!$C:$C,0))</f>
        <v>Reduce Plant Downtime</v>
      </c>
      <c r="C171" s="103" t="str">
        <f t="shared" si="27"/>
        <v>Percentage Reduction in Plant Downtime</v>
      </c>
      <c r="D171" s="78" t="s">
        <v>346</v>
      </c>
      <c r="E171" s="78" t="s">
        <v>284</v>
      </c>
      <c r="F171" s="78"/>
      <c r="G171" s="78"/>
      <c r="H171" s="79"/>
      <c r="I171" s="206" t="s">
        <v>50</v>
      </c>
      <c r="J171" s="94" t="str">
        <f>INDEX('Policy Characteristics'!D:D,MATCH(PolicyLevers!$C171,'Policy Characteristics'!$C:$C,0))</f>
        <v>Reduce Plant Downtime</v>
      </c>
      <c r="K171" s="94" t="str">
        <f>INDEX('Policy Characteristics'!E:E,MATCH(PolicyLevers!$C171,'Policy Characteristics'!$C:$C,0))</f>
        <v>elec reduce plant downtime</v>
      </c>
      <c r="L171" s="94">
        <f>INDEX('Policy Characteristics'!F:F,MATCH(PolicyLevers!$C171,'Policy Characteristics'!$C:$C,0))</f>
        <v>0</v>
      </c>
      <c r="M171" s="94">
        <f>INDEX('Policy Characteristics'!G:G,MATCH(PolicyLevers!$C171,'Policy Characteristics'!$C:$C,0))</f>
        <v>0</v>
      </c>
      <c r="N171" s="94">
        <f>INDEX('Policy Characteristics'!H:H,MATCH(PolicyLevers!$C171,'Policy Characteristics'!$C:$C,0))</f>
        <v>0</v>
      </c>
      <c r="O171" s="94">
        <f>INDEX('Policy Characteristics'!I:I,MATCH(PolicyLevers!$C171,'Policy Characteristics'!$C:$C,0))</f>
        <v>0</v>
      </c>
      <c r="P171" s="94" t="str">
        <f>INDEX('Policy Characteristics'!J:J,MATCH(PolicyLevers!$C171,'Policy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1" s="78"/>
      <c r="R171" s="78"/>
      <c r="S171" s="95"/>
      <c r="T171" s="78"/>
    </row>
    <row r="172" spans="1:20" s="71" customFormat="1" x14ac:dyDescent="0.25">
      <c r="A172" s="103" t="str">
        <f>INDEX('Policy Characteristics'!A:A,MATCH(PolicyLevers!$C172,'Standard Descriptions'!$C:$C,0))</f>
        <v>Electricity Supply</v>
      </c>
      <c r="B172" s="209" t="str">
        <f>INDEX('Policy Characteristics'!B:B,MATCH(PolicyLevers!$C172,'Standard Descriptions'!$C:$C,0))</f>
        <v>Reduce Plant Downtime</v>
      </c>
      <c r="C172" s="103" t="str">
        <f t="shared" si="27"/>
        <v>Percentage Reduction in Plant Downtime</v>
      </c>
      <c r="D172" s="78" t="s">
        <v>346</v>
      </c>
      <c r="E172" s="78" t="s">
        <v>285</v>
      </c>
      <c r="F172" s="78"/>
      <c r="G172" s="78"/>
      <c r="H172" s="79"/>
      <c r="I172" s="206" t="s">
        <v>50</v>
      </c>
      <c r="J172" s="94" t="str">
        <f>INDEX('Policy Characteristics'!D:D,MATCH(PolicyLevers!$C172,'Policy Characteristics'!$C:$C,0))</f>
        <v>Reduce Plant Downtime</v>
      </c>
      <c r="K172" s="94" t="str">
        <f>INDEX('Policy Characteristics'!E:E,MATCH(PolicyLevers!$C172,'Policy Characteristics'!$C:$C,0))</f>
        <v>elec reduce plant downtime</v>
      </c>
      <c r="L172" s="94">
        <f>INDEX('Policy Characteristics'!F:F,MATCH(PolicyLevers!$C172,'Policy Characteristics'!$C:$C,0))</f>
        <v>0</v>
      </c>
      <c r="M172" s="94">
        <f>INDEX('Policy Characteristics'!G:G,MATCH(PolicyLevers!$C172,'Policy Characteristics'!$C:$C,0))</f>
        <v>0</v>
      </c>
      <c r="N172" s="94">
        <f>INDEX('Policy Characteristics'!H:H,MATCH(PolicyLevers!$C172,'Policy Characteristics'!$C:$C,0))</f>
        <v>0</v>
      </c>
      <c r="O172" s="94">
        <f>INDEX('Policy Characteristics'!I:I,MATCH(PolicyLevers!$C172,'Policy Characteristics'!$C:$C,0))</f>
        <v>0</v>
      </c>
      <c r="P172" s="94" t="str">
        <f>INDEX('Policy Characteristics'!J:J,MATCH(PolicyLevers!$C172,'Policy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2" s="78"/>
      <c r="R172" s="78"/>
      <c r="S172" s="95"/>
      <c r="T172" s="78"/>
    </row>
    <row r="173" spans="1:20" s="71" customFormat="1" x14ac:dyDescent="0.25">
      <c r="A173" s="103" t="str">
        <f>INDEX('Policy Characteristics'!A:A,MATCH(PolicyLevers!$C173,'Standard Descriptions'!$C:$C,0))</f>
        <v>Electricity Supply</v>
      </c>
      <c r="B173" s="209" t="str">
        <f>INDEX('Policy Characteristics'!B:B,MATCH(PolicyLevers!$C173,'Standard Descriptions'!$C:$C,0))</f>
        <v>Reduce Plant Downtime</v>
      </c>
      <c r="C173" s="103" t="str">
        <f t="shared" si="27"/>
        <v>Percentage Reduction in Plant Downtime</v>
      </c>
      <c r="D173" s="78" t="s">
        <v>448</v>
      </c>
      <c r="E173" s="78" t="s">
        <v>283</v>
      </c>
      <c r="F173" s="78"/>
      <c r="G173" s="78"/>
      <c r="H173" s="79"/>
      <c r="I173" s="206" t="s">
        <v>50</v>
      </c>
      <c r="J173" s="94" t="str">
        <f>INDEX('Policy Characteristics'!D:D,MATCH(PolicyLevers!$C173,'Policy Characteristics'!$C:$C,0))</f>
        <v>Reduce Plant Downtime</v>
      </c>
      <c r="K173" s="94" t="str">
        <f>INDEX('Policy Characteristics'!E:E,MATCH(PolicyLevers!$C173,'Policy Characteristics'!$C:$C,0))</f>
        <v>elec reduce plant downtime</v>
      </c>
      <c r="L173" s="94">
        <f>INDEX('Policy Characteristics'!F:F,MATCH(PolicyLevers!$C173,'Policy Characteristics'!$C:$C,0))</f>
        <v>0</v>
      </c>
      <c r="M173" s="94">
        <f>INDEX('Policy Characteristics'!G:G,MATCH(PolicyLevers!$C173,'Policy Characteristics'!$C:$C,0))</f>
        <v>0</v>
      </c>
      <c r="N173" s="94">
        <f>INDEX('Policy Characteristics'!H:H,MATCH(PolicyLevers!$C173,'Policy Characteristics'!$C:$C,0))</f>
        <v>0</v>
      </c>
      <c r="O173" s="94">
        <f>INDEX('Policy Characteristics'!I:I,MATCH(PolicyLevers!$C173,'Policy Characteristics'!$C:$C,0))</f>
        <v>0</v>
      </c>
      <c r="P173" s="94" t="str">
        <f>INDEX('Policy Characteristics'!J:J,MATCH(PolicyLevers!$C173,'Policy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3" s="78"/>
      <c r="R173" s="78"/>
      <c r="S173" s="95"/>
      <c r="T173" s="78"/>
    </row>
    <row r="174" spans="1:20" s="71" customFormat="1" x14ac:dyDescent="0.25">
      <c r="A174" s="103" t="str">
        <f>INDEX('Policy Characteristics'!A:A,MATCH(PolicyLevers!$C174,'Standard Descriptions'!$C:$C,0))</f>
        <v>Electricity Supply</v>
      </c>
      <c r="B174" s="209" t="str">
        <f>INDEX('Policy Characteristics'!B:B,MATCH(PolicyLevers!$C174,'Standard Descriptions'!$C:$C,0))</f>
        <v>Reduce Plant Downtime</v>
      </c>
      <c r="C174" s="103" t="str">
        <f t="shared" ref="A174:C178" si="28">C$143</f>
        <v>Percentage Reduction in Plant Downtime</v>
      </c>
      <c r="D174" s="78" t="s">
        <v>448</v>
      </c>
      <c r="E174" s="78" t="s">
        <v>284</v>
      </c>
      <c r="F174" s="78"/>
      <c r="G174" s="78"/>
      <c r="H174" s="79"/>
      <c r="I174" s="206" t="s">
        <v>50</v>
      </c>
      <c r="J174" s="94" t="str">
        <f>INDEX('Policy Characteristics'!D:D,MATCH(PolicyLevers!$C174,'Policy Characteristics'!$C:$C,0))</f>
        <v>Reduce Plant Downtime</v>
      </c>
      <c r="K174" s="94" t="str">
        <f>INDEX('Policy Characteristics'!E:E,MATCH(PolicyLevers!$C174,'Policy Characteristics'!$C:$C,0))</f>
        <v>elec reduce plant downtime</v>
      </c>
      <c r="L174" s="94">
        <f>INDEX('Policy Characteristics'!F:F,MATCH(PolicyLevers!$C174,'Policy Characteristics'!$C:$C,0))</f>
        <v>0</v>
      </c>
      <c r="M174" s="94">
        <f>INDEX('Policy Characteristics'!G:G,MATCH(PolicyLevers!$C174,'Policy Characteristics'!$C:$C,0))</f>
        <v>0</v>
      </c>
      <c r="N174" s="94">
        <f>INDEX('Policy Characteristics'!H:H,MATCH(PolicyLevers!$C174,'Policy Characteristics'!$C:$C,0))</f>
        <v>0</v>
      </c>
      <c r="O174" s="94">
        <f>INDEX('Policy Characteristics'!I:I,MATCH(PolicyLevers!$C174,'Policy Characteristics'!$C:$C,0))</f>
        <v>0</v>
      </c>
      <c r="P174" s="94" t="str">
        <f>INDEX('Policy Characteristics'!J:J,MATCH(PolicyLevers!$C174,'Policy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4" s="78"/>
      <c r="R174" s="78"/>
      <c r="S174" s="95"/>
      <c r="T174" s="78"/>
    </row>
    <row r="175" spans="1:20" s="71" customFormat="1" x14ac:dyDescent="0.25">
      <c r="A175" s="103" t="str">
        <f>INDEX('Policy Characteristics'!A:A,MATCH(PolicyLevers!$C175,'Standard Descriptions'!$C:$C,0))</f>
        <v>Electricity Supply</v>
      </c>
      <c r="B175" s="209" t="str">
        <f>INDEX('Policy Characteristics'!B:B,MATCH(PolicyLevers!$C175,'Standard Descriptions'!$C:$C,0))</f>
        <v>Reduce Plant Downtime</v>
      </c>
      <c r="C175" s="103" t="str">
        <f t="shared" si="28"/>
        <v>Percentage Reduction in Plant Downtime</v>
      </c>
      <c r="D175" s="78" t="s">
        <v>448</v>
      </c>
      <c r="E175" s="78" t="s">
        <v>285</v>
      </c>
      <c r="F175" s="78"/>
      <c r="G175" s="78"/>
      <c r="H175" s="79"/>
      <c r="I175" s="206" t="s">
        <v>49</v>
      </c>
      <c r="J175" s="94" t="str">
        <f>INDEX('Policy Characteristics'!D:D,MATCH(PolicyLevers!$C175,'Policy Characteristics'!$C:$C,0))</f>
        <v>Reduce Plant Downtime</v>
      </c>
      <c r="K175" s="94" t="str">
        <f>INDEX('Policy Characteristics'!E:E,MATCH(PolicyLevers!$C175,'Policy Characteristics'!$C:$C,0))</f>
        <v>elec reduce plant downtime</v>
      </c>
      <c r="L175" s="94">
        <f>INDEX('Policy Characteristics'!F:F,MATCH(PolicyLevers!$C175,'Policy Characteristics'!$C:$C,0))</f>
        <v>0</v>
      </c>
      <c r="M175" s="94">
        <f>INDEX('Policy Characteristics'!G:G,MATCH(PolicyLevers!$C175,'Policy Characteristics'!$C:$C,0))</f>
        <v>0</v>
      </c>
      <c r="N175" s="94">
        <f>INDEX('Policy Characteristics'!H:H,MATCH(PolicyLevers!$C175,'Policy Characteristics'!$C:$C,0))</f>
        <v>0</v>
      </c>
      <c r="O175" s="94">
        <f>INDEX('Policy Characteristics'!I:I,MATCH(PolicyLevers!$C175,'Policy Characteristics'!$C:$C,0))</f>
        <v>0</v>
      </c>
      <c r="P175" s="94" t="str">
        <f>INDEX('Policy Characteristics'!J:J,MATCH(PolicyLevers!$C175,'Policy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5" s="78"/>
      <c r="R175" s="78"/>
      <c r="S175" s="95"/>
      <c r="T175" s="78"/>
    </row>
    <row r="176" spans="1:20" s="71" customFormat="1" x14ac:dyDescent="0.25">
      <c r="A176" s="103" t="str">
        <f>INDEX('Policy Characteristics'!A:A,MATCH(PolicyLevers!$C176,'Standard Descriptions'!$C:$C,0))</f>
        <v>Electricity Supply</v>
      </c>
      <c r="B176" s="209" t="str">
        <f>INDEX('Policy Characteristics'!B:B,MATCH(PolicyLevers!$C176,'Standard Descriptions'!$C:$C,0))</f>
        <v>Reduce Plant Downtime</v>
      </c>
      <c r="C176" s="103" t="str">
        <f t="shared" si="28"/>
        <v>Percentage Reduction in Plant Downtime</v>
      </c>
      <c r="D176" s="78" t="s">
        <v>460</v>
      </c>
      <c r="E176" s="78" t="s">
        <v>283</v>
      </c>
      <c r="F176" s="78"/>
      <c r="G176" s="78"/>
      <c r="H176" s="79"/>
      <c r="I176" s="206" t="s">
        <v>50</v>
      </c>
      <c r="J176" s="94" t="str">
        <f>INDEX('Policy Characteristics'!D:D,MATCH(PolicyLevers!$C176,'Policy Characteristics'!$C:$C,0))</f>
        <v>Reduce Plant Downtime</v>
      </c>
      <c r="K176" s="94" t="str">
        <f>INDEX('Policy Characteristics'!E:E,MATCH(PolicyLevers!$C176,'Policy Characteristics'!$C:$C,0))</f>
        <v>elec reduce plant downtime</v>
      </c>
      <c r="L176" s="94">
        <f>INDEX('Policy Characteristics'!F:F,MATCH(PolicyLevers!$C176,'Policy Characteristics'!$C:$C,0))</f>
        <v>0</v>
      </c>
      <c r="M176" s="94">
        <f>INDEX('Policy Characteristics'!G:G,MATCH(PolicyLevers!$C176,'Policy Characteristics'!$C:$C,0))</f>
        <v>0</v>
      </c>
      <c r="N176" s="94">
        <f>INDEX('Policy Characteristics'!H:H,MATCH(PolicyLevers!$C176,'Policy Characteristics'!$C:$C,0))</f>
        <v>0</v>
      </c>
      <c r="O176" s="94">
        <f>INDEX('Policy Characteristics'!I:I,MATCH(PolicyLevers!$C176,'Policy Characteristics'!$C:$C,0))</f>
        <v>0</v>
      </c>
      <c r="P176" s="94" t="str">
        <f>INDEX('Policy Characteristics'!J:J,MATCH(PolicyLevers!$C176,'Policy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6" s="78"/>
      <c r="R176" s="78"/>
      <c r="S176" s="95"/>
      <c r="T176" s="78"/>
    </row>
    <row r="177" spans="1:20" s="71" customFormat="1" x14ac:dyDescent="0.25">
      <c r="A177" s="103" t="str">
        <f>INDEX('Policy Characteristics'!A:A,MATCH(PolicyLevers!$C177,'Standard Descriptions'!$C:$C,0))</f>
        <v>Electricity Supply</v>
      </c>
      <c r="B177" s="209" t="str">
        <f>INDEX('Policy Characteristics'!B:B,MATCH(PolicyLevers!$C177,'Standard Descriptions'!$C:$C,0))</f>
        <v>Reduce Plant Downtime</v>
      </c>
      <c r="C177" s="103" t="str">
        <f t="shared" si="28"/>
        <v>Percentage Reduction in Plant Downtime</v>
      </c>
      <c r="D177" s="78" t="s">
        <v>460</v>
      </c>
      <c r="E177" s="78" t="s">
        <v>284</v>
      </c>
      <c r="F177" s="78"/>
      <c r="G177" s="78"/>
      <c r="H177" s="79"/>
      <c r="I177" s="206" t="s">
        <v>50</v>
      </c>
      <c r="J177" s="94" t="str">
        <f>INDEX('Policy Characteristics'!D:D,MATCH(PolicyLevers!$C177,'Policy Characteristics'!$C:$C,0))</f>
        <v>Reduce Plant Downtime</v>
      </c>
      <c r="K177" s="94" t="str">
        <f>INDEX('Policy Characteristics'!E:E,MATCH(PolicyLevers!$C177,'Policy Characteristics'!$C:$C,0))</f>
        <v>elec reduce plant downtime</v>
      </c>
      <c r="L177" s="94">
        <f>INDEX('Policy Characteristics'!F:F,MATCH(PolicyLevers!$C177,'Policy Characteristics'!$C:$C,0))</f>
        <v>0</v>
      </c>
      <c r="M177" s="94">
        <f>INDEX('Policy Characteristics'!G:G,MATCH(PolicyLevers!$C177,'Policy Characteristics'!$C:$C,0))</f>
        <v>0</v>
      </c>
      <c r="N177" s="94">
        <f>INDEX('Policy Characteristics'!H:H,MATCH(PolicyLevers!$C177,'Policy Characteristics'!$C:$C,0))</f>
        <v>0</v>
      </c>
      <c r="O177" s="94">
        <f>INDEX('Policy Characteristics'!I:I,MATCH(PolicyLevers!$C177,'Policy Characteristics'!$C:$C,0))</f>
        <v>0</v>
      </c>
      <c r="P177" s="94" t="str">
        <f>INDEX('Policy Characteristics'!J:J,MATCH(PolicyLevers!$C177,'Policy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7" s="78"/>
      <c r="R177" s="78"/>
      <c r="S177" s="95"/>
      <c r="T177" s="78"/>
    </row>
    <row r="178" spans="1:20" s="71" customFormat="1" x14ac:dyDescent="0.25">
      <c r="A178" s="103" t="str">
        <f>INDEX('Policy Characteristics'!A:A,MATCH(PolicyLevers!$C178,'Standard Descriptions'!$C:$C,0))</f>
        <v>Electricity Supply</v>
      </c>
      <c r="B178" s="209" t="str">
        <f>INDEX('Policy Characteristics'!B:B,MATCH(PolicyLevers!$C178,'Standard Descriptions'!$C:$C,0))</f>
        <v>Reduce Plant Downtime</v>
      </c>
      <c r="C178" s="103" t="str">
        <f t="shared" si="28"/>
        <v>Percentage Reduction in Plant Downtime</v>
      </c>
      <c r="D178" s="78" t="s">
        <v>460</v>
      </c>
      <c r="E178" s="78" t="s">
        <v>285</v>
      </c>
      <c r="F178" s="78" t="s">
        <v>349</v>
      </c>
      <c r="G178" s="78" t="s">
        <v>461</v>
      </c>
      <c r="H178" s="79">
        <v>182</v>
      </c>
      <c r="I178" s="206" t="s">
        <v>49</v>
      </c>
      <c r="J178" s="94" t="str">
        <f>INDEX('Policy Characteristics'!D:D,MATCH(PolicyLevers!$C178,'Policy Characteristics'!$C:$C,0))</f>
        <v>Reduce Plant Downtime</v>
      </c>
      <c r="K178" s="94" t="str">
        <f>INDEX('Policy Characteristics'!E:E,MATCH(PolicyLevers!$C178,'Policy Characteristics'!$C:$C,0))</f>
        <v>elec reduce plant downtime</v>
      </c>
      <c r="L178" s="94">
        <f>INDEX('Policy Characteristics'!F:F,MATCH(PolicyLevers!$C178,'Policy Characteristics'!$C:$C,0))</f>
        <v>0</v>
      </c>
      <c r="M178" s="94">
        <f>INDEX('Policy Characteristics'!G:G,MATCH(PolicyLevers!$C178,'Policy Characteristics'!$C:$C,0))</f>
        <v>0</v>
      </c>
      <c r="N178" s="94">
        <f>INDEX('Policy Characteristics'!H:H,MATCH(PolicyLevers!$C178,'Policy Characteristics'!$C:$C,0))</f>
        <v>0</v>
      </c>
      <c r="O178" s="94">
        <f>INDEX('Policy Characteristics'!I:I,MATCH(PolicyLevers!$C178,'Policy Characteristics'!$C:$C,0))</f>
        <v>0</v>
      </c>
      <c r="P178" s="94" t="str">
        <f>INDEX('Policy Characteristics'!J:J,MATCH(PolicyLevers!$C178,'Policy Characteristics'!$C:$C,0))</f>
        <v>**Description:**This policy specifies the reduction in downtime (time spent not generating power) for plants constructed during the model run. //**Guidance for setting values: **//**New Onshore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Scenario is roughly 43%, so an improvement to 53% might be represented as an 18% setting of this policy lever.//**New Solar PV: **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lever.//**New Offshore Wind: **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(This analysis refers to onshore wind, but capacity factor improvement potential for offshore wind may be similar.)</v>
      </c>
      <c r="Q178" s="78" t="s">
        <v>533</v>
      </c>
      <c r="R178" s="78" t="s">
        <v>286</v>
      </c>
      <c r="S178" s="95" t="s">
        <v>1198</v>
      </c>
      <c r="T178" s="78"/>
    </row>
    <row r="179" spans="1:20" s="71" customFormat="1" x14ac:dyDescent="0.25">
      <c r="A179" s="78" t="str">
        <f>INDEX('Policy Characteristics'!A:A,MATCH(PolicyLevers!$C179,'Standard Descriptions'!$C:$C,0))</f>
        <v>Electricity Supply</v>
      </c>
      <c r="B179" s="206" t="str">
        <f>INDEX('Policy Characteristics'!B:B,MATCH(PolicyLevers!$C179,'Standard Descriptions'!$C:$C,0))</f>
        <v>Reduce Soft Costs</v>
      </c>
      <c r="C179" s="104" t="s">
        <v>646</v>
      </c>
      <c r="D179" s="78" t="s">
        <v>452</v>
      </c>
      <c r="E179" s="78"/>
      <c r="F179" s="78" t="s">
        <v>458</v>
      </c>
      <c r="G179" s="78"/>
      <c r="H179" s="79">
        <v>194</v>
      </c>
      <c r="I179" s="206" t="s">
        <v>49</v>
      </c>
      <c r="J179" s="79" t="str">
        <f>INDEX('Policy Characteristics'!D:D,MATCH(PolicyLevers!$C179,'Policy Characteristics'!$C:$C,0))</f>
        <v>Reduce Soft Costs</v>
      </c>
      <c r="K179" s="79" t="str">
        <f>INDEX('Policy Characteristics'!E:E,MATCH(PolicyLevers!$C179,'Policy Characteristics'!$C:$C,0))</f>
        <v>elec reduce soft costs</v>
      </c>
      <c r="L179" s="79">
        <f>INDEX('Policy Characteristics'!F:F,MATCH(PolicyLevers!$C179,'Policy Characteristics'!$C:$C,0))</f>
        <v>0</v>
      </c>
      <c r="M179" s="79">
        <f>INDEX('Policy Characteristics'!G:G,MATCH(PolicyLevers!$C179,'Policy Characteristics'!$C:$C,0))</f>
        <v>0.5</v>
      </c>
      <c r="N179" s="79">
        <f>INDEX('Policy Characteristics'!H:H,MATCH(PolicyLevers!$C179,'Policy Characteristics'!$C:$C,0))</f>
        <v>0.01</v>
      </c>
      <c r="O179" s="79" t="str">
        <f>INDEX('Policy Characteristics'!I:I,MATCH(PolicyLevers!$C179,'Policy Characteristics'!$C:$C,0))</f>
        <v>% reduction in soft costs</v>
      </c>
      <c r="P179" s="79" t="str">
        <f>INDEX('Policy Characteristics'!J:J,MATCH(PolicyLevers!$C179,'Policy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79" s="78" t="s">
        <v>1041</v>
      </c>
      <c r="R179" s="78" t="s">
        <v>1042</v>
      </c>
      <c r="S179" s="95"/>
      <c r="T179" s="78"/>
    </row>
    <row r="180" spans="1:20" s="71" customFormat="1" x14ac:dyDescent="0.25">
      <c r="A180" s="103" t="str">
        <f>INDEX('Policy Characteristics'!A:A,MATCH(PolicyLevers!$C180,'Standard Descriptions'!$C:$C,0))</f>
        <v>Electricity Supply</v>
      </c>
      <c r="B180" s="209" t="str">
        <f>INDEX('Policy Characteristics'!B:B,MATCH(PolicyLevers!$C180,'Standard Descriptions'!$C:$C,0))</f>
        <v>Reduce Soft Costs</v>
      </c>
      <c r="C180" s="103" t="str">
        <f t="shared" ref="B180:C181" si="29">C$179</f>
        <v>Percent Reduction in Soft Costs of Capacity Construction</v>
      </c>
      <c r="D180" s="78" t="s">
        <v>88</v>
      </c>
      <c r="E180" s="78"/>
      <c r="F180" s="78" t="s">
        <v>102</v>
      </c>
      <c r="G180" s="78"/>
      <c r="H180" s="79">
        <v>195</v>
      </c>
      <c r="I180" s="206" t="s">
        <v>49</v>
      </c>
      <c r="J180" s="103" t="str">
        <f>INDEX('Policy Characteristics'!D:D,MATCH(PolicyLevers!$C180,'Policy Characteristics'!$C:$C,0))</f>
        <v>Reduce Soft Costs</v>
      </c>
      <c r="K180" s="103" t="str">
        <f>INDEX('Policy Characteristics'!E:E,MATCH(PolicyLevers!$C180,'Policy Characteristics'!$C:$C,0))</f>
        <v>elec reduce soft costs</v>
      </c>
      <c r="L180" s="103">
        <f>INDEX('Policy Characteristics'!F:F,MATCH(PolicyLevers!$C180,'Policy Characteristics'!$C:$C,0))</f>
        <v>0</v>
      </c>
      <c r="M180" s="103">
        <f>INDEX('Policy Characteristics'!G:G,MATCH(PolicyLevers!$C180,'Policy Characteristics'!$C:$C,0))</f>
        <v>0.5</v>
      </c>
      <c r="N180" s="103">
        <f>INDEX('Policy Characteristics'!H:H,MATCH(PolicyLevers!$C180,'Policy Characteristics'!$C:$C,0))</f>
        <v>0.01</v>
      </c>
      <c r="O180" s="103" t="str">
        <f>INDEX('Policy Characteristics'!I:I,MATCH(PolicyLevers!$C180,'Policy Characteristics'!$C:$C,0))</f>
        <v>% reduction in soft costs</v>
      </c>
      <c r="P180" s="103" t="str">
        <f>INDEX('Policy Characteristics'!J:J,MATCH(PolicyLevers!$C180,'Policy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0" s="103" t="str">
        <f t="shared" ref="Q180:R181" si="30">Q$179</f>
        <v>endogenous-learning.html#red-soft-costs</v>
      </c>
      <c r="R180" s="103" t="str">
        <f t="shared" si="30"/>
        <v>reduce-soft-costs.html</v>
      </c>
      <c r="S180" s="95"/>
      <c r="T180" s="78"/>
    </row>
    <row r="181" spans="1:20" s="71" customFormat="1" x14ac:dyDescent="0.25">
      <c r="A181" s="103" t="str">
        <f>INDEX('Policy Characteristics'!A:A,MATCH(PolicyLevers!$C181,'Standard Descriptions'!$C:$C,0))</f>
        <v>Electricity Supply</v>
      </c>
      <c r="B181" s="209" t="str">
        <f>INDEX('Policy Characteristics'!B:B,MATCH(PolicyLevers!$C181,'Standard Descriptions'!$C:$C,0))</f>
        <v>Reduce Soft Costs</v>
      </c>
      <c r="C181" s="103" t="str">
        <f t="shared" si="29"/>
        <v>Percent Reduction in Soft Costs of Capacity Construction</v>
      </c>
      <c r="D181" s="78" t="s">
        <v>460</v>
      </c>
      <c r="E181" s="78"/>
      <c r="F181" s="78" t="s">
        <v>461</v>
      </c>
      <c r="G181" s="78"/>
      <c r="H181" s="79">
        <v>196</v>
      </c>
      <c r="I181" s="206" t="s">
        <v>49</v>
      </c>
      <c r="J181" s="103" t="str">
        <f>INDEX('Policy Characteristics'!D:D,MATCH(PolicyLevers!$C181,'Policy Characteristics'!$C:$C,0))</f>
        <v>Reduce Soft Costs</v>
      </c>
      <c r="K181" s="103" t="str">
        <f>INDEX('Policy Characteristics'!E:E,MATCH(PolicyLevers!$C181,'Policy Characteristics'!$C:$C,0))</f>
        <v>elec reduce soft costs</v>
      </c>
      <c r="L181" s="103">
        <f>INDEX('Policy Characteristics'!F:F,MATCH(PolicyLevers!$C181,'Policy Characteristics'!$C:$C,0))</f>
        <v>0</v>
      </c>
      <c r="M181" s="103">
        <f>INDEX('Policy Characteristics'!G:G,MATCH(PolicyLevers!$C181,'Policy Characteristics'!$C:$C,0))</f>
        <v>0.5</v>
      </c>
      <c r="N181" s="103">
        <f>INDEX('Policy Characteristics'!H:H,MATCH(PolicyLevers!$C181,'Policy Characteristics'!$C:$C,0))</f>
        <v>0.01</v>
      </c>
      <c r="O181" s="103" t="str">
        <f>INDEX('Policy Characteristics'!I:I,MATCH(PolicyLevers!$C181,'Policy Characteristics'!$C:$C,0))</f>
        <v>% reduction in soft costs</v>
      </c>
      <c r="P181" s="103" t="str">
        <f>INDEX('Policy Characteristics'!J:J,MATCH(PolicyLevers!$C181,'Policy Characteristics'!$C:$C,0))</f>
        <v>**Description:** This policy specifies a reduction in soft costs (costs for things other than capital equipment) for new plants of the selected type(s), such as the costs of permitting, financing, project management, assembly, etc // **Guidance for setting values: **//**Onshore Wind : ** Costs of permitting and financing can be reduced by streamlining permitting processes, but some soft costs (such as labor) may be difficult to reduce via policy. A value of 50% would be an aggressive soft cost reduction.//**Solar PV : ** Costs of permitting and financing can be reduced by streamlining permitting processes, but some soft costs (such as labor) may be difficult to reduce via policy. A value of 50% would be an aggressive soft cost reduction.//**Offshore Wind : ** Costs of permitting and financing can be reduced by streamlining permitting processes, but some soft costs (such as labor) may be difficult to reduce via policy. A value of 50% would be an aggressive soft cost reduction.</v>
      </c>
      <c r="Q181" s="103" t="str">
        <f t="shared" si="30"/>
        <v>endogenous-learning.html#red-soft-costs</v>
      </c>
      <c r="R181" s="103" t="str">
        <f t="shared" si="30"/>
        <v>reduce-soft-costs.html</v>
      </c>
      <c r="S181" s="95"/>
      <c r="T181" s="78"/>
    </row>
    <row r="182" spans="1:20" s="71" customFormat="1" x14ac:dyDescent="0.25">
      <c r="A182" s="78" t="str">
        <f>INDEX('Policy Characteristics'!A:A,MATCH(PolicyLevers!$C182,'Standard Descriptions'!$C:$C,0))</f>
        <v>Electricity Supply</v>
      </c>
      <c r="B182" s="206" t="str">
        <f>INDEX('Policy Characteristics'!B:B,MATCH(PolicyLevers!$C182,'Standard Descriptions'!$C:$C,0))</f>
        <v>Reduce Transmission &amp; Distribution Losses</v>
      </c>
      <c r="C182" s="78" t="s">
        <v>310</v>
      </c>
      <c r="D182" s="78"/>
      <c r="E182" s="78"/>
      <c r="F182" s="78"/>
      <c r="G182" s="78"/>
      <c r="H182" s="79">
        <v>145</v>
      </c>
      <c r="I182" s="206" t="s">
        <v>49</v>
      </c>
      <c r="J182" s="76" t="str">
        <f>INDEX('Policy Characteristics'!D:D,MATCH(PolicyLevers!$C182,'Policy Characteristics'!$C:$C,0))</f>
        <v>Reduce T&amp;D Losses</v>
      </c>
      <c r="K182" s="76" t="str">
        <f>INDEX('Policy Characteristics'!E:E,MATCH(PolicyLevers!$C182,'Policy Characteristics'!$C:$C,0))</f>
        <v>elec avoid TND loss</v>
      </c>
      <c r="L182" s="76">
        <f>INDEX('Policy Characteristics'!F:F,MATCH(PolicyLevers!$C182,'Policy Characteristics'!$C:$C,0))</f>
        <v>0</v>
      </c>
      <c r="M182" s="76">
        <f>INDEX('Policy Characteristics'!G:G,MATCH(PolicyLevers!$C182,'Policy Characteristics'!$C:$C,0))</f>
        <v>0.4</v>
      </c>
      <c r="N182" s="76">
        <f>INDEX('Policy Characteristics'!H:H,MATCH(PolicyLevers!$C182,'Policy Characteristics'!$C:$C,0))</f>
        <v>0.01</v>
      </c>
      <c r="O182" s="76" t="str">
        <f>INDEX('Policy Characteristics'!I:I,MATCH(PolicyLevers!$C182,'Policy Characteristics'!$C:$C,0))</f>
        <v>% of losses avoided</v>
      </c>
      <c r="P182" s="76" t="str">
        <f>INDEX('Policy Characteristics'!J:J,MATCH(PolicyLevers!$C182,'Policy Characteristics'!$C:$C,0))</f>
        <v xml:space="preserve">**Description:** This policy specifies the reduction in transmission and distribution losses that will be achieved. // **Guidance for setting values: ** In the BAU Scenario, California's transmission and distribution losses amount to 7% of utility-scale generation. Germany, Japan, Finland, and the Netherlands have T&amp;D losses of around 4%. </v>
      </c>
      <c r="Q182" s="78" t="s">
        <v>534</v>
      </c>
      <c r="R182" s="78" t="s">
        <v>280</v>
      </c>
      <c r="S182" s="14" t="s">
        <v>1128</v>
      </c>
      <c r="T182" s="78"/>
    </row>
    <row r="183" spans="1:20" s="75" customFormat="1" ht="105.75" customHeight="1" x14ac:dyDescent="0.25">
      <c r="A183" s="72" t="str">
        <f>INDEX('Policy Characteristics'!A:A,MATCH(PolicyLevers!$C183,'Standard Descriptions'!$C:$C,0))</f>
        <v>Electricity Supply</v>
      </c>
      <c r="B183" s="208" t="str">
        <f>INDEX('Policy Characteristics'!B:B,MATCH(PolicyLevers!$C183,'Standard Descriptions'!$C:$C,0))</f>
        <v>Clean Energy Standard</v>
      </c>
      <c r="C183" s="72" t="s">
        <v>337</v>
      </c>
      <c r="D183" s="72"/>
      <c r="E183" s="72"/>
      <c r="F183" s="72"/>
      <c r="G183" s="72"/>
      <c r="H183" s="91">
        <v>36</v>
      </c>
      <c r="I183" s="208" t="s">
        <v>49</v>
      </c>
      <c r="J183" s="80" t="str">
        <f>INDEX('Policy Characteristics'!D:D,MATCH(PolicyLevers!$C183,'Policy Characteristics'!$C:$C,0))</f>
        <v>Clean Energy Standard</v>
      </c>
      <c r="K183" s="80" t="str">
        <f>INDEX('Policy Characteristics'!E:E,MATCH(PolicyLevers!$C183,'Policy Characteristics'!$C:$C,0))</f>
        <v>elec renewable portfolio standards</v>
      </c>
      <c r="L183" s="80">
        <f>INDEX('Policy Characteristics'!F:F,MATCH(PolicyLevers!$C183,'Policy Characteristics'!$C:$C,0))</f>
        <v>0</v>
      </c>
      <c r="M183" s="80">
        <f>INDEX('Policy Characteristics'!G:G,MATCH(PolicyLevers!$C183,'Policy Characteristics'!$C:$C,0))</f>
        <v>0.4</v>
      </c>
      <c r="N183" s="80">
        <f>INDEX('Policy Characteristics'!H:H,MATCH(PolicyLevers!$C183,'Policy Characteristics'!$C:$C,0))</f>
        <v>0.01</v>
      </c>
      <c r="O183" s="80" t="str">
        <f>INDEX('Policy Characteristics'!I:I,MATCH(PolicyLevers!$C183,'Policy Characteristics'!$C:$C,0))</f>
        <v>% of electricity generation</v>
      </c>
      <c r="P183" s="80" t="str">
        <f>INDEX('Policy Characteristics'!J:J,MATCH(PolicyLevers!$C183,'Policy Characteristics'!$C:$C,0))</f>
        <v xml:space="preserve">**Description:** This policy specifies an increase in the percentage of electricity generation that must come from qualifying resources by a specified date (2030 by default). Qualified resources are renewable technologies (biomass, geothermal, solar photovoltaic, solar thermal, small hydroelectric, and wind). The 100 Percent Clean Energy Act of 2018 established a 2030 target of 60% renewable electricity and a 2045 target of 100% clean electricity. While note yet decided, the future definition of clean energy could feasibly include large hydroelectric, nuclear power, and carbon capture and sequestration technologies. Since the state's long run planning process (formally, IRP, or the Integrated Resource Plan and Long Term Procurement Plan) does not consider additional, non-renewable resources to be availalble for 2030 compliance, the California EPS also consider these resources unavailable. // **Guidance for setting values: ** The BAU Scenario and Current Trajectory Scenario both reach approximately 60% renewables in 2030. </v>
      </c>
      <c r="Q183" s="72" t="s">
        <v>232</v>
      </c>
      <c r="R183" s="78" t="s">
        <v>233</v>
      </c>
      <c r="S183" s="95" t="s">
        <v>1083</v>
      </c>
      <c r="T183" s="72"/>
    </row>
    <row r="184" spans="1:20" s="75" customFormat="1" x14ac:dyDescent="0.25">
      <c r="A184" s="72" t="str">
        <f>INDEX('Policy Characteristics'!A:A,MATCH(PolicyLevers!$C184,'Standard Descriptions'!$C:$C,0))</f>
        <v>Electricity Supply</v>
      </c>
      <c r="B184" s="208" t="str">
        <f>INDEX('Policy Characteristics'!B:B,MATCH(PolicyLevers!$C184,'Standard Descriptions'!$C:$C,0))</f>
        <v>Subsidy for Electricity Production</v>
      </c>
      <c r="C184" s="72" t="s">
        <v>145</v>
      </c>
      <c r="D184" s="72" t="s">
        <v>451</v>
      </c>
      <c r="E184" s="72"/>
      <c r="F184" s="78" t="s">
        <v>450</v>
      </c>
      <c r="G184" s="72"/>
      <c r="H184" s="91" t="s">
        <v>203</v>
      </c>
      <c r="I184" s="206" t="s">
        <v>50</v>
      </c>
      <c r="J184" s="80" t="str">
        <f>INDEX('Policy Characteristics'!D:D,MATCH(PolicyLevers!$C184,'Policy Characteristics'!$C:$C,0))</f>
        <v>Subsidy for Electricity Production</v>
      </c>
      <c r="K184" s="80" t="str">
        <f>INDEX('Policy Characteristics'!E:E,MATCH(PolicyLevers!$C184,'Policy Characteristics'!$C:$C,0))</f>
        <v>elec subsidy</v>
      </c>
      <c r="L184" s="80">
        <f>INDEX('Policy Characteristics'!F:F,MATCH(PolicyLevers!$C184,'Policy Characteristics'!$C:$C,0))</f>
        <v>0</v>
      </c>
      <c r="M184" s="80">
        <f>INDEX('Policy Characteristics'!G:G,MATCH(PolicyLevers!$C184,'Policy Characteristics'!$C:$C,0))</f>
        <v>0</v>
      </c>
      <c r="N184" s="80">
        <f>INDEX('Policy Characteristics'!H:H,MATCH(PolicyLevers!$C184,'Policy Characteristics'!$C:$C,0))</f>
        <v>0</v>
      </c>
      <c r="O184" s="80">
        <f>INDEX('Policy Characteristics'!I:I,MATCH(PolicyLevers!$C184,'Policy Characteristics'!$C:$C,0))</f>
        <v>0</v>
      </c>
      <c r="P184" s="80" t="str">
        <f>INDEX('Policy Characteristics'!J:J,MATCH(PolicyLevers!$C184,'Policy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4" s="83"/>
      <c r="R184" s="78"/>
      <c r="S184" s="95"/>
      <c r="T184" s="83"/>
    </row>
    <row r="185" spans="1:20" s="75" customFormat="1" x14ac:dyDescent="0.25">
      <c r="A185" s="83" t="str">
        <f>INDEX('Policy Characteristics'!A:A,MATCH(PolicyLevers!$C185,'Standard Descriptions'!$C:$C,0))</f>
        <v>Electricity Supply</v>
      </c>
      <c r="B185" s="207" t="str">
        <f>INDEX('Policy Characteristics'!B:B,MATCH(PolicyLevers!$C185,'Standard Descriptions'!$C:$C,0))</f>
        <v>Subsidy for Electricity Production</v>
      </c>
      <c r="C185" s="83" t="str">
        <f t="shared" ref="A185:C193" si="31">C$184</f>
        <v>Subsidy for Elec Production by Fuel</v>
      </c>
      <c r="D185" s="78" t="s">
        <v>85</v>
      </c>
      <c r="E185" s="83"/>
      <c r="F185" s="78" t="s">
        <v>99</v>
      </c>
      <c r="G185" s="83"/>
      <c r="H185" s="91" t="s">
        <v>203</v>
      </c>
      <c r="I185" s="206" t="s">
        <v>50</v>
      </c>
      <c r="J185" s="84" t="str">
        <f>INDEX('Policy Characteristics'!D:D,MATCH(PolicyLevers!$C185,'Policy Characteristics'!$C:$C,0))</f>
        <v>Subsidy for Electricity Production</v>
      </c>
      <c r="K185" s="84" t="str">
        <f>INDEX('Policy Characteristics'!E:E,MATCH(PolicyLevers!$C185,'Policy Characteristics'!$C:$C,0))</f>
        <v>elec subsidy</v>
      </c>
      <c r="L185" s="84">
        <f>INDEX('Policy Characteristics'!F:F,MATCH(PolicyLevers!$C185,'Policy Characteristics'!$C:$C,0))</f>
        <v>0</v>
      </c>
      <c r="M185" s="84">
        <f>INDEX('Policy Characteristics'!G:G,MATCH(PolicyLevers!$C185,'Policy Characteristics'!$C:$C,0))</f>
        <v>0</v>
      </c>
      <c r="N185" s="84">
        <f>INDEX('Policy Characteristics'!H:H,MATCH(PolicyLevers!$C185,'Policy Characteristics'!$C:$C,0))</f>
        <v>0</v>
      </c>
      <c r="O185" s="84">
        <f>INDEX('Policy Characteristics'!I:I,MATCH(PolicyLevers!$C185,'Policy Characteristics'!$C:$C,0))</f>
        <v>0</v>
      </c>
      <c r="P185" s="84" t="str">
        <f>INDEX('Policy Characteristics'!J:J,MATCH(PolicyLevers!$C185,'Policy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5" s="83"/>
      <c r="R185" s="78"/>
      <c r="S185" s="95"/>
      <c r="T185" s="83"/>
    </row>
    <row r="186" spans="1:20" s="75" customFormat="1" x14ac:dyDescent="0.25">
      <c r="A186" s="83" t="str">
        <f>INDEX('Policy Characteristics'!A:A,MATCH(PolicyLevers!$C186,'Standard Descriptions'!$C:$C,0))</f>
        <v>Electricity Supply</v>
      </c>
      <c r="B186" s="207" t="str">
        <f>INDEX('Policy Characteristics'!B:B,MATCH(PolicyLevers!$C186,'Standard Descriptions'!$C:$C,0))</f>
        <v>Subsidy for Electricity Production</v>
      </c>
      <c r="C186" s="83" t="str">
        <f t="shared" si="31"/>
        <v>Subsidy for Elec Production by Fuel</v>
      </c>
      <c r="D186" s="78" t="s">
        <v>86</v>
      </c>
      <c r="E186" s="83"/>
      <c r="F186" s="78" t="s">
        <v>100</v>
      </c>
      <c r="G186" s="83"/>
      <c r="H186" s="91">
        <v>37</v>
      </c>
      <c r="I186" s="206" t="s">
        <v>50</v>
      </c>
      <c r="J186" s="84" t="str">
        <f>INDEX('Policy Characteristics'!D:D,MATCH(PolicyLevers!$C186,'Policy Characteristics'!$C:$C,0))</f>
        <v>Subsidy for Electricity Production</v>
      </c>
      <c r="K186" s="84" t="str">
        <f>INDEX('Policy Characteristics'!E:E,MATCH(PolicyLevers!$C186,'Policy Characteristics'!$C:$C,0))</f>
        <v>elec subsidy</v>
      </c>
      <c r="L186" s="84">
        <f>INDEX('Policy Characteristics'!F:F,MATCH(PolicyLevers!$C186,'Policy Characteristics'!$C:$C,0))</f>
        <v>0</v>
      </c>
      <c r="M186" s="84">
        <f>INDEX('Policy Characteristics'!G:G,MATCH(PolicyLevers!$C186,'Policy Characteristics'!$C:$C,0))</f>
        <v>0</v>
      </c>
      <c r="N186" s="84">
        <f>INDEX('Policy Characteristics'!H:H,MATCH(PolicyLevers!$C186,'Policy Characteristics'!$C:$C,0))</f>
        <v>0</v>
      </c>
      <c r="O186" s="84">
        <f>INDEX('Policy Characteristics'!I:I,MATCH(PolicyLevers!$C186,'Policy Characteristics'!$C:$C,0))</f>
        <v>0</v>
      </c>
      <c r="P186" s="84" t="str">
        <f>INDEX('Policy Characteristics'!J:J,MATCH(PolicyLevers!$C186,'Policy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6" s="72" t="s">
        <v>234</v>
      </c>
      <c r="R186" s="78" t="s">
        <v>235</v>
      </c>
      <c r="S186" s="92" t="s">
        <v>1200</v>
      </c>
      <c r="T186" s="72"/>
    </row>
    <row r="187" spans="1:20" s="75" customFormat="1" x14ac:dyDescent="0.25">
      <c r="A187" s="83" t="str">
        <f>INDEX('Policy Characteristics'!A:A,MATCH(PolicyLevers!$C187,'Standard Descriptions'!$C:$C,0))</f>
        <v>Electricity Supply</v>
      </c>
      <c r="B187" s="207" t="str">
        <f>INDEX('Policy Characteristics'!B:B,MATCH(PolicyLevers!$C187,'Standard Descriptions'!$C:$C,0))</f>
        <v>Subsidy for Electricity Production</v>
      </c>
      <c r="C187" s="83" t="str">
        <f t="shared" si="31"/>
        <v>Subsidy for Elec Production by Fuel</v>
      </c>
      <c r="D187" s="78" t="s">
        <v>87</v>
      </c>
      <c r="E187" s="83"/>
      <c r="F187" s="78" t="s">
        <v>101</v>
      </c>
      <c r="G187" s="83"/>
      <c r="H187" s="91"/>
      <c r="I187" s="206" t="s">
        <v>50</v>
      </c>
      <c r="J187" s="84" t="str">
        <f>INDEX('Policy Characteristics'!D:D,MATCH(PolicyLevers!$C187,'Policy Characteristics'!$C:$C,0))</f>
        <v>Subsidy for Electricity Production</v>
      </c>
      <c r="K187" s="84" t="str">
        <f>INDEX('Policy Characteristics'!E:E,MATCH(PolicyLevers!$C187,'Policy Characteristics'!$C:$C,0))</f>
        <v>elec subsidy</v>
      </c>
      <c r="L187" s="84">
        <f>INDEX('Policy Characteristics'!F:F,MATCH(PolicyLevers!$C187,'Policy Characteristics'!$C:$C,0))</f>
        <v>0</v>
      </c>
      <c r="M187" s="84">
        <f>INDEX('Policy Characteristics'!G:G,MATCH(PolicyLevers!$C187,'Policy Characteristics'!$C:$C,0))</f>
        <v>0</v>
      </c>
      <c r="N187" s="84">
        <f>INDEX('Policy Characteristics'!H:H,MATCH(PolicyLevers!$C187,'Policy Characteristics'!$C:$C,0))</f>
        <v>0</v>
      </c>
      <c r="O187" s="84">
        <f>INDEX('Policy Characteristics'!I:I,MATCH(PolicyLevers!$C187,'Policy Characteristics'!$C:$C,0))</f>
        <v>0</v>
      </c>
      <c r="P187" s="84" t="str">
        <f>INDEX('Policy Characteristics'!J:J,MATCH(PolicyLevers!$C187,'Policy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7" s="83"/>
      <c r="R187" s="78"/>
      <c r="S187" s="99"/>
      <c r="T187" s="83"/>
    </row>
    <row r="188" spans="1:20" ht="30" customHeight="1" x14ac:dyDescent="0.25">
      <c r="A188" s="83" t="str">
        <f>INDEX('Policy Characteristics'!A:A,MATCH(PolicyLevers!$C188,'Standard Descriptions'!$C:$C,0))</f>
        <v>Electricity Supply</v>
      </c>
      <c r="B188" s="207" t="str">
        <f>INDEX('Policy Characteristics'!B:B,MATCH(PolicyLevers!$C188,'Standard Descriptions'!$C:$C,0))</f>
        <v>Subsidy for Electricity Production</v>
      </c>
      <c r="C188" s="83" t="str">
        <f t="shared" si="31"/>
        <v>Subsidy for Elec Production by Fuel</v>
      </c>
      <c r="D188" s="78" t="s">
        <v>452</v>
      </c>
      <c r="E188" s="83"/>
      <c r="F188" s="78" t="s">
        <v>458</v>
      </c>
      <c r="G188" s="83"/>
      <c r="H188" s="91">
        <v>39</v>
      </c>
      <c r="I188" s="206" t="s">
        <v>49</v>
      </c>
      <c r="J188" s="84" t="str">
        <f>INDEX('Policy Characteristics'!D:D,MATCH(PolicyLevers!$C188,'Policy Characteristics'!$C:$C,0))</f>
        <v>Subsidy for Electricity Production</v>
      </c>
      <c r="K188" s="84" t="str">
        <f>INDEX('Policy Characteristics'!E:E,MATCH(PolicyLevers!$C188,'Policy Characteristics'!$C:$C,0))</f>
        <v>elec subsidy</v>
      </c>
      <c r="L188" s="84">
        <f>INDEX('Policy Characteristics'!F:F,MATCH(PolicyLevers!$C188,'Policy Characteristics'!$C:$C,0))</f>
        <v>0</v>
      </c>
      <c r="M188" s="84">
        <f>INDEX('Policy Characteristics'!G:G,MATCH(PolicyLevers!$C188,'Policy Characteristics'!$C:$C,0))</f>
        <v>0</v>
      </c>
      <c r="N188" s="84">
        <f>INDEX('Policy Characteristics'!H:H,MATCH(PolicyLevers!$C188,'Policy Characteristics'!$C:$C,0))</f>
        <v>0</v>
      </c>
      <c r="O188" s="84">
        <f>INDEX('Policy Characteristics'!I:I,MATCH(PolicyLevers!$C188,'Policy Characteristics'!$C:$C,0))</f>
        <v>0</v>
      </c>
      <c r="P188" s="84" t="str">
        <f>INDEX('Policy Characteristics'!J:J,MATCH(PolicyLevers!$C188,'Policy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8" s="72" t="s">
        <v>234</v>
      </c>
      <c r="R188" s="78" t="s">
        <v>235</v>
      </c>
      <c r="S188"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8" s="72"/>
    </row>
    <row r="189" spans="1:20" ht="30" customHeight="1" x14ac:dyDescent="0.25">
      <c r="A189" s="83" t="str">
        <f>INDEX('Policy Characteristics'!A:A,MATCH(PolicyLevers!$C189,'Standard Descriptions'!$C:$C,0))</f>
        <v>Electricity Supply</v>
      </c>
      <c r="B189" s="207" t="str">
        <f>INDEX('Policy Characteristics'!B:B,MATCH(PolicyLevers!$C189,'Standard Descriptions'!$C:$C,0))</f>
        <v>Subsidy for Electricity Production</v>
      </c>
      <c r="C189" s="83" t="str">
        <f t="shared" si="31"/>
        <v>Subsidy for Elec Production by Fuel</v>
      </c>
      <c r="D189" s="78" t="s">
        <v>88</v>
      </c>
      <c r="E189" s="83"/>
      <c r="F189" s="78" t="s">
        <v>102</v>
      </c>
      <c r="G189" s="83"/>
      <c r="H189" s="91">
        <v>40</v>
      </c>
      <c r="I189" s="206" t="s">
        <v>49</v>
      </c>
      <c r="J189" s="84" t="str">
        <f>INDEX('Policy Characteristics'!D:D,MATCH(PolicyLevers!$C189,'Policy Characteristics'!$C:$C,0))</f>
        <v>Subsidy for Electricity Production</v>
      </c>
      <c r="K189" s="84" t="str">
        <f>INDEX('Policy Characteristics'!E:E,MATCH(PolicyLevers!$C189,'Policy Characteristics'!$C:$C,0))</f>
        <v>elec subsidy</v>
      </c>
      <c r="L189" s="84">
        <f>INDEX('Policy Characteristics'!F:F,MATCH(PolicyLevers!$C189,'Policy Characteristics'!$C:$C,0))</f>
        <v>0</v>
      </c>
      <c r="M189" s="84">
        <f>INDEX('Policy Characteristics'!G:G,MATCH(PolicyLevers!$C189,'Policy Characteristics'!$C:$C,0))</f>
        <v>0</v>
      </c>
      <c r="N189" s="84">
        <f>INDEX('Policy Characteristics'!H:H,MATCH(PolicyLevers!$C189,'Policy Characteristics'!$C:$C,0))</f>
        <v>0</v>
      </c>
      <c r="O189" s="84">
        <f>INDEX('Policy Characteristics'!I:I,MATCH(PolicyLevers!$C189,'Policy Characteristics'!$C:$C,0))</f>
        <v>0</v>
      </c>
      <c r="P189" s="84" t="str">
        <f>INDEX('Policy Characteristics'!J:J,MATCH(PolicyLevers!$C189,'Policy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89" s="72" t="s">
        <v>234</v>
      </c>
      <c r="R189" s="78" t="s">
        <v>235</v>
      </c>
      <c r="S189"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9" s="72"/>
    </row>
    <row r="190" spans="1:20" ht="30" customHeight="1" x14ac:dyDescent="0.25">
      <c r="A190" s="83" t="str">
        <f>INDEX('Policy Characteristics'!A:A,MATCH(PolicyLevers!$C190,'Standard Descriptions'!$C:$C,0))</f>
        <v>Electricity Supply</v>
      </c>
      <c r="B190" s="207" t="str">
        <f>INDEX('Policy Characteristics'!B:B,MATCH(PolicyLevers!$C190,'Standard Descriptions'!$C:$C,0))</f>
        <v>Subsidy for Electricity Production</v>
      </c>
      <c r="C190" s="83" t="str">
        <f t="shared" si="31"/>
        <v>Subsidy for Elec Production by Fuel</v>
      </c>
      <c r="D190" s="78" t="s">
        <v>89</v>
      </c>
      <c r="E190" s="83"/>
      <c r="F190" s="78" t="s">
        <v>103</v>
      </c>
      <c r="G190" s="83"/>
      <c r="H190" s="91">
        <v>41</v>
      </c>
      <c r="I190" s="206" t="s">
        <v>49</v>
      </c>
      <c r="J190" s="84" t="str">
        <f>INDEX('Policy Characteristics'!D:D,MATCH(PolicyLevers!$C190,'Policy Characteristics'!$C:$C,0))</f>
        <v>Subsidy for Electricity Production</v>
      </c>
      <c r="K190" s="84" t="str">
        <f>INDEX('Policy Characteristics'!E:E,MATCH(PolicyLevers!$C190,'Policy Characteristics'!$C:$C,0))</f>
        <v>elec subsidy</v>
      </c>
      <c r="L190" s="84">
        <f>INDEX('Policy Characteristics'!F:F,MATCH(PolicyLevers!$C190,'Policy Characteristics'!$C:$C,0))</f>
        <v>0</v>
      </c>
      <c r="M190" s="84">
        <f>INDEX('Policy Characteristics'!G:G,MATCH(PolicyLevers!$C190,'Policy Characteristics'!$C:$C,0))</f>
        <v>0</v>
      </c>
      <c r="N190" s="84">
        <f>INDEX('Policy Characteristics'!H:H,MATCH(PolicyLevers!$C190,'Policy Characteristics'!$C:$C,0))</f>
        <v>0</v>
      </c>
      <c r="O190" s="84">
        <f>INDEX('Policy Characteristics'!I:I,MATCH(PolicyLevers!$C190,'Policy Characteristics'!$C:$C,0))</f>
        <v>0</v>
      </c>
      <c r="P190" s="84" t="str">
        <f>INDEX('Policy Characteristics'!J:J,MATCH(PolicyLevers!$C190,'Policy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0" s="72" t="s">
        <v>234</v>
      </c>
      <c r="R190" s="78" t="s">
        <v>235</v>
      </c>
      <c r="S190"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0" s="72"/>
    </row>
    <row r="191" spans="1:20" ht="30" customHeight="1" x14ac:dyDescent="0.25">
      <c r="A191" s="83" t="str">
        <f>INDEX('Policy Characteristics'!A:A,MATCH(PolicyLevers!$C191,'Standard Descriptions'!$C:$C,0))</f>
        <v>Electricity Supply</v>
      </c>
      <c r="B191" s="207" t="str">
        <f>INDEX('Policy Characteristics'!B:B,MATCH(PolicyLevers!$C191,'Standard Descriptions'!$C:$C,0))</f>
        <v>Subsidy for Electricity Production</v>
      </c>
      <c r="C191" s="83" t="str">
        <f t="shared" si="31"/>
        <v>Subsidy for Elec Production by Fuel</v>
      </c>
      <c r="D191" s="78" t="s">
        <v>90</v>
      </c>
      <c r="E191" s="83"/>
      <c r="F191" s="78" t="s">
        <v>104</v>
      </c>
      <c r="G191" s="83"/>
      <c r="H191" s="91">
        <v>42</v>
      </c>
      <c r="I191" s="206" t="s">
        <v>49</v>
      </c>
      <c r="J191" s="84" t="str">
        <f>INDEX('Policy Characteristics'!D:D,MATCH(PolicyLevers!$C191,'Policy Characteristics'!$C:$C,0))</f>
        <v>Subsidy for Electricity Production</v>
      </c>
      <c r="K191" s="84" t="str">
        <f>INDEX('Policy Characteristics'!E:E,MATCH(PolicyLevers!$C191,'Policy Characteristics'!$C:$C,0))</f>
        <v>elec subsidy</v>
      </c>
      <c r="L191" s="84">
        <f>INDEX('Policy Characteristics'!F:F,MATCH(PolicyLevers!$C191,'Policy Characteristics'!$C:$C,0))</f>
        <v>0</v>
      </c>
      <c r="M191" s="84">
        <f>INDEX('Policy Characteristics'!G:G,MATCH(PolicyLevers!$C191,'Policy Characteristics'!$C:$C,0))</f>
        <v>0</v>
      </c>
      <c r="N191" s="84">
        <f>INDEX('Policy Characteristics'!H:H,MATCH(PolicyLevers!$C191,'Policy Characteristics'!$C:$C,0))</f>
        <v>0</v>
      </c>
      <c r="O191" s="84">
        <f>INDEX('Policy Characteristics'!I:I,MATCH(PolicyLevers!$C191,'Policy Characteristics'!$C:$C,0))</f>
        <v>0</v>
      </c>
      <c r="P191" s="84" t="str">
        <f>INDEX('Policy Characteristics'!J:J,MATCH(PolicyLevers!$C191,'Policy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1" s="72" t="s">
        <v>234</v>
      </c>
      <c r="R191" s="78" t="s">
        <v>235</v>
      </c>
      <c r="S191"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1" s="72"/>
    </row>
    <row r="192" spans="1:20" x14ac:dyDescent="0.25">
      <c r="A192" s="83" t="str">
        <f>INDEX('Policy Characteristics'!A:A,MATCH(PolicyLevers!$C192,'Standard Descriptions'!$C:$C,0))</f>
        <v>Electricity Supply</v>
      </c>
      <c r="B192" s="207" t="str">
        <f>INDEX('Policy Characteristics'!B:B,MATCH(PolicyLevers!$C192,'Standard Descriptions'!$C:$C,0))</f>
        <v>Subsidy for Electricity Production</v>
      </c>
      <c r="C192" s="83" t="str">
        <f t="shared" si="31"/>
        <v>Subsidy for Elec Production by Fuel</v>
      </c>
      <c r="D192" s="78" t="s">
        <v>448</v>
      </c>
      <c r="E192" s="83"/>
      <c r="F192" s="78" t="s">
        <v>447</v>
      </c>
      <c r="G192" s="83"/>
      <c r="H192" s="91"/>
      <c r="I192" s="206" t="s">
        <v>50</v>
      </c>
      <c r="J192" s="84" t="str">
        <f>INDEX('Policy Characteristics'!D:D,MATCH(PolicyLevers!$C192,'Policy Characteristics'!$C:$C,0))</f>
        <v>Subsidy for Electricity Production</v>
      </c>
      <c r="K192" s="84" t="str">
        <f>INDEX('Policy Characteristics'!E:E,MATCH(PolicyLevers!$C192,'Policy Characteristics'!$C:$C,0))</f>
        <v>elec subsidy</v>
      </c>
      <c r="L192" s="84">
        <f>INDEX('Policy Characteristics'!F:F,MATCH(PolicyLevers!$C192,'Policy Characteristics'!$C:$C,0))</f>
        <v>0</v>
      </c>
      <c r="M192" s="84">
        <f>INDEX('Policy Characteristics'!G:G,MATCH(PolicyLevers!$C192,'Policy Characteristics'!$C:$C,0))</f>
        <v>0</v>
      </c>
      <c r="N192" s="84">
        <f>INDEX('Policy Characteristics'!H:H,MATCH(PolicyLevers!$C192,'Policy Characteristics'!$C:$C,0))</f>
        <v>0</v>
      </c>
      <c r="O192" s="84">
        <f>INDEX('Policy Characteristics'!I:I,MATCH(PolicyLevers!$C192,'Policy Characteristics'!$C:$C,0))</f>
        <v>0</v>
      </c>
      <c r="P192" s="84" t="str">
        <f>INDEX('Policy Characteristics'!J:J,MATCH(PolicyLevers!$C192,'Policy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2" s="72"/>
      <c r="R192" s="78"/>
      <c r="S192" s="99"/>
      <c r="T192" s="72"/>
    </row>
    <row r="193" spans="1:20" ht="32.65" customHeight="1" x14ac:dyDescent="0.25">
      <c r="A193" s="83" t="str">
        <f>INDEX('Policy Characteristics'!A:A,MATCH(PolicyLevers!$C193,'Standard Descriptions'!$C:$C,0))</f>
        <v>Electricity Supply</v>
      </c>
      <c r="B193" s="207" t="str">
        <f>INDEX('Policy Characteristics'!B:B,MATCH(PolicyLevers!$C193,'Standard Descriptions'!$C:$C,0))</f>
        <v>Subsidy for Electricity Production</v>
      </c>
      <c r="C193" s="83" t="str">
        <f t="shared" si="31"/>
        <v>Subsidy for Elec Production by Fuel</v>
      </c>
      <c r="D193" s="78" t="s">
        <v>460</v>
      </c>
      <c r="E193" s="83"/>
      <c r="F193" s="78" t="s">
        <v>461</v>
      </c>
      <c r="G193" s="83"/>
      <c r="H193" s="91">
        <v>184</v>
      </c>
      <c r="I193" s="206" t="s">
        <v>50</v>
      </c>
      <c r="J193" s="84" t="str">
        <f>INDEX('Policy Characteristics'!D:D,MATCH(PolicyLevers!$C193,'Policy Characteristics'!$C:$C,0))</f>
        <v>Subsidy for Electricity Production</v>
      </c>
      <c r="K193" s="84" t="str">
        <f>INDEX('Policy Characteristics'!E:E,MATCH(PolicyLevers!$C193,'Policy Characteristics'!$C:$C,0))</f>
        <v>elec subsidy</v>
      </c>
      <c r="L193" s="84">
        <f>INDEX('Policy Characteristics'!F:F,MATCH(PolicyLevers!$C193,'Policy Characteristics'!$C:$C,0))</f>
        <v>0</v>
      </c>
      <c r="M193" s="84">
        <f>INDEX('Policy Characteristics'!G:G,MATCH(PolicyLevers!$C193,'Policy Characteristics'!$C:$C,0))</f>
        <v>0</v>
      </c>
      <c r="N193" s="84">
        <f>INDEX('Policy Characteristics'!H:H,MATCH(PolicyLevers!$C193,'Policy Characteristics'!$C:$C,0))</f>
        <v>0</v>
      </c>
      <c r="O193" s="84">
        <f>INDEX('Policy Characteristics'!I:I,MATCH(PolicyLevers!$C193,'Policy Characteristics'!$C:$C,0))</f>
        <v>0</v>
      </c>
      <c r="P193" s="84" t="str">
        <f>INDEX('Policy Characteristics'!J:J,MATCH(PolicyLevers!$C193,'Policy Characteristics'!$C:$C,0))</f>
        <v>**Description:** This policy is a subsidy paid by the government to suppliers of electricity per unit of electricity generated from the selected type(s). //**Guidance for setting values: **//**Onshore Wind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PV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$54/MWh.//**Solar Thermal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$54/MWh.//**Biomass : **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v>
      </c>
      <c r="Q193" s="72" t="s">
        <v>234</v>
      </c>
      <c r="R193" s="78" t="s">
        <v>235</v>
      </c>
      <c r="S193" s="99" t="str">
        <f>S$186</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93" s="72"/>
    </row>
    <row r="194" spans="1:20" x14ac:dyDescent="0.25">
      <c r="A194" s="72" t="str">
        <f>INDEX('Policy Characteristics'!A:A,MATCH(PolicyLevers!$C194,'Standard Descriptions'!$C:$C,0))</f>
        <v>Industry</v>
      </c>
      <c r="B194" s="208" t="str">
        <f>INDEX('Policy Characteristics'!B:B,MATCH(PolicyLevers!$C194,'Standard Descriptions'!$C:$C,0))</f>
        <v>Cement Clinker Substitution</v>
      </c>
      <c r="C194" s="72" t="s">
        <v>311</v>
      </c>
      <c r="D194" s="72"/>
      <c r="E194" s="72"/>
      <c r="F194" s="72"/>
      <c r="G194" s="72"/>
      <c r="H194" s="91">
        <v>43</v>
      </c>
      <c r="I194" s="206" t="s">
        <v>49</v>
      </c>
      <c r="J194" s="80" t="str">
        <f>INDEX('Policy Characteristics'!D:D,MATCH(PolicyLevers!$C194,'Policy Characteristics'!$C:$C,0))</f>
        <v>Cement Clinker Substitution</v>
      </c>
      <c r="K194" s="80" t="str">
        <f>INDEX('Policy Characteristics'!E:E,MATCH(PolicyLevers!$C194,'Policy Characteristics'!$C:$C,0))</f>
        <v>indst cement clinker substitution</v>
      </c>
      <c r="L194" s="80">
        <f>INDEX('Policy Characteristics'!F:F,MATCH(PolicyLevers!$C194,'Policy Characteristics'!$C:$C,0))</f>
        <v>0</v>
      </c>
      <c r="M194" s="80">
        <f>INDEX('Policy Characteristics'!G:G,MATCH(PolicyLevers!$C194,'Policy Characteristics'!$C:$C,0))</f>
        <v>1</v>
      </c>
      <c r="N194" s="80">
        <f>INDEX('Policy Characteristics'!H:H,MATCH(PolicyLevers!$C194,'Policy Characteristics'!$C:$C,0))</f>
        <v>0.01</v>
      </c>
      <c r="O194" s="80" t="str">
        <f>INDEX('Policy Characteristics'!I:I,MATCH(PolicyLevers!$C194,'Policy Characteristics'!$C:$C,0))</f>
        <v>% of potential achieved</v>
      </c>
      <c r="P194" s="80" t="str">
        <f>INDEX('Policy Characteristics'!J:J,MATCH(PolicyLevers!$C194,'Policy Characteristics'!$C:$C,0))</f>
        <v>**Description:** This policy reduces CO2 emissions from the cement industry by substituting other inputs, such as fly ash, for a portion of the emission-intensive clinker that is a key input for cement and concrete production. // **Guidance for setting values: ** The California model's BAU Scenario include a 9% reduction from mixing of fly ash as in the analysis of the 2017 Scoping Plan. This policy is additional, based on a proven technology that injects CO2 into ready mix concrete during the mixing process (and can also be used during manufacture of concrete blocks), improving concrete strength, reducing emissions and the amount of clinker required by 5% if fully implemented.</v>
      </c>
      <c r="Q194" s="72" t="s">
        <v>236</v>
      </c>
      <c r="R194" s="78" t="s">
        <v>237</v>
      </c>
      <c r="S194" s="92" t="s">
        <v>185</v>
      </c>
      <c r="T194" s="72"/>
    </row>
    <row r="195" spans="1:20" s="75" customFormat="1" x14ac:dyDescent="0.25">
      <c r="A195" s="72" t="str">
        <f>INDEX('Policy Characteristics'!A:A,MATCH(PolicyLevers!$C195,'Standard Descriptions'!$C:$C,0))</f>
        <v>Industry</v>
      </c>
      <c r="B195" s="208" t="str">
        <f>INDEX('Policy Characteristics'!B:B,MATCH(PolicyLevers!$C195,'Standard Descriptions'!$C:$C,0))</f>
        <v>Cogeneration and Waste Heat Recovery</v>
      </c>
      <c r="C195" s="72" t="s">
        <v>312</v>
      </c>
      <c r="D195" s="72"/>
      <c r="E195" s="72"/>
      <c r="F195" s="72"/>
      <c r="G195" s="72"/>
      <c r="H195" s="91">
        <v>44</v>
      </c>
      <c r="I195" s="208" t="s">
        <v>50</v>
      </c>
      <c r="J195" s="80" t="str">
        <f>INDEX('Policy Characteristics'!D:D,MATCH(PolicyLevers!$C195,'Policy Characteristics'!$C:$C,0))</f>
        <v>Cogeneration and Waste Heat Recovery</v>
      </c>
      <c r="K195" s="80" t="str">
        <f>INDEX('Policy Characteristics'!E:E,MATCH(PolicyLevers!$C195,'Policy Characteristics'!$C:$C,0))</f>
        <v>indst CHP</v>
      </c>
      <c r="L195" s="80">
        <f>INDEX('Policy Characteristics'!F:F,MATCH(PolicyLevers!$C195,'Policy Characteristics'!$C:$C,0))</f>
        <v>0</v>
      </c>
      <c r="M195" s="80">
        <f>INDEX('Policy Characteristics'!G:G,MATCH(PolicyLevers!$C195,'Policy Characteristics'!$C:$C,0))</f>
        <v>1</v>
      </c>
      <c r="N195" s="80">
        <f>INDEX('Policy Characteristics'!H:H,MATCH(PolicyLevers!$C195,'Policy Characteristics'!$C:$C,0))</f>
        <v>0.01</v>
      </c>
      <c r="O195" s="80" t="str">
        <f>INDEX('Policy Characteristics'!I:I,MATCH(PolicyLevers!$C195,'Policy Characteristics'!$C:$C,0))</f>
        <v>% of potential achieved</v>
      </c>
      <c r="P195" s="80" t="str">
        <f>INDEX('Policy Characteristics'!J:J,MATCH(PolicyLevers!$C195,'Policy Characteristics'!$C:$C,0))</f>
        <v>**Description:** This policy reduces fuel consumption in the industry sector by increasing the recovery of waste heat (to perform useful work). The identified measures are within the Petroleum Refining component of the Natural Gas and Petroleum System subsector. // **Guidance for setting values: **</v>
      </c>
      <c r="Q195" s="72" t="s">
        <v>238</v>
      </c>
      <c r="R195" s="78" t="s">
        <v>239</v>
      </c>
      <c r="S195" s="92" t="s">
        <v>185</v>
      </c>
      <c r="T195" s="83"/>
    </row>
    <row r="196" spans="1:20" s="75" customFormat="1" x14ac:dyDescent="0.25">
      <c r="A196" s="72" t="str">
        <f>INDEX('Policy Characteristics'!A:A,MATCH(PolicyLevers!$C196,'Standard Descriptions'!$C:$C,0))</f>
        <v>Industry</v>
      </c>
      <c r="B196" s="208" t="str">
        <f>INDEX('Policy Characteristics'!B:B,MATCH(PolicyLevers!$C196,'Standard Descriptions'!$C:$C,0))</f>
        <v>Early Retirement of Industrial Facilities</v>
      </c>
      <c r="C196" s="72" t="s">
        <v>67</v>
      </c>
      <c r="D196" s="72"/>
      <c r="E196" s="72"/>
      <c r="F196" s="72"/>
      <c r="G196" s="72"/>
      <c r="H196" s="91">
        <v>45</v>
      </c>
      <c r="I196" s="208" t="s">
        <v>50</v>
      </c>
      <c r="J196" s="80" t="str">
        <f>INDEX('Policy Characteristics'!D:D,MATCH(PolicyLevers!$C196,'Policy Characteristics'!$C:$C,0))</f>
        <v>Early Retirement of Industrial Facilities</v>
      </c>
      <c r="K196" s="80" t="str">
        <f>INDEX('Policy Characteristics'!E:E,MATCH(PolicyLevers!$C196,'Policy Characteristics'!$C:$C,0))</f>
        <v>indst early retirement</v>
      </c>
      <c r="L196" s="80">
        <f>INDEX('Policy Characteristics'!F:F,MATCH(PolicyLevers!$C196,'Policy Characteristics'!$C:$C,0))</f>
        <v>0</v>
      </c>
      <c r="M196" s="80">
        <f>INDEX('Policy Characteristics'!G:G,MATCH(PolicyLevers!$C196,'Policy Characteristics'!$C:$C,0))</f>
        <v>1</v>
      </c>
      <c r="N196" s="80">
        <f>INDEX('Policy Characteristics'!H:H,MATCH(PolicyLevers!$C196,'Policy Characteristics'!$C:$C,0))</f>
        <v>0.01</v>
      </c>
      <c r="O196" s="80" t="str">
        <f>INDEX('Policy Characteristics'!I:I,MATCH(PolicyLevers!$C196,'Policy Characteristics'!$C:$C,0))</f>
        <v>% of potential achieved</v>
      </c>
      <c r="P196" s="80" t="str">
        <f>INDEX('Policy Characteristics'!J:J,MATCH(PolicyLevers!$C196,'Policy Characteristics'!$C:$C,0))</f>
        <v>**Description:**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v>
      </c>
      <c r="Q196" s="72" t="s">
        <v>240</v>
      </c>
      <c r="R196" s="78" t="s">
        <v>241</v>
      </c>
      <c r="S196" s="92" t="s">
        <v>185</v>
      </c>
      <c r="T196" s="83"/>
    </row>
    <row r="197" spans="1:20" s="75" customFormat="1" x14ac:dyDescent="0.25">
      <c r="A197" s="72" t="str">
        <f>INDEX('Policy Characteristics'!A:A,MATCH(PolicyLevers!$C197,'Standard Descriptions'!$C:$C,0))</f>
        <v>Industry</v>
      </c>
      <c r="B197" s="208" t="str">
        <f>INDEX('Policy Characteristics'!B:B,MATCH(PolicyLevers!$C197,'Standard Descriptions'!$C:$C,0))</f>
        <v>Industry Energy Efficiency Standards</v>
      </c>
      <c r="C197" s="72" t="s">
        <v>313</v>
      </c>
      <c r="D197" s="72" t="s">
        <v>148</v>
      </c>
      <c r="E197" s="72"/>
      <c r="F197" s="78" t="s">
        <v>156</v>
      </c>
      <c r="G197" s="72"/>
      <c r="H197" s="91">
        <v>46</v>
      </c>
      <c r="I197" s="208" t="s">
        <v>49</v>
      </c>
      <c r="J197" s="80" t="str">
        <f>INDEX('Policy Characteristics'!D:D,MATCH(PolicyLevers!$C197,'Policy Characteristics'!$C:$C,0))</f>
        <v>Industry Energy Efficiency Standards</v>
      </c>
      <c r="K197" s="80" t="str">
        <f>INDEX('Policy Characteristics'!E:E,MATCH(PolicyLevers!$C197,'Policy Characteristics'!$C:$C,0))</f>
        <v>indst efficiency standards</v>
      </c>
      <c r="L197" s="80">
        <f>INDEX('Policy Characteristics'!F:F,MATCH(PolicyLevers!$C197,'Policy Characteristics'!$C:$C,0))</f>
        <v>0</v>
      </c>
      <c r="M197" s="80">
        <f>INDEX('Policy Characteristics'!G:G,MATCH(PolicyLevers!$C197,'Policy Characteristics'!$C:$C,0))</f>
        <v>0.3</v>
      </c>
      <c r="N197" s="80">
        <f>INDEX('Policy Characteristics'!H:H,MATCH(PolicyLevers!$C197,'Policy Characteristics'!$C:$C,0))</f>
        <v>0.01</v>
      </c>
      <c r="O197" s="80" t="str">
        <f>INDEX('Policy Characteristics'!I:I,MATCH(PolicyLevers!$C197,'Policy Characteristics'!$C:$C,0))</f>
        <v>% reduction in energy use</v>
      </c>
      <c r="P197" s="80" t="str">
        <f>INDEX('Policy Characteristics'!J:J,MATCH(PolicyLevers!$C197,'Policy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7" s="72" t="s">
        <v>242</v>
      </c>
      <c r="R197" s="78" t="s">
        <v>243</v>
      </c>
      <c r="S197" s="95" t="s">
        <v>547</v>
      </c>
      <c r="T197" s="14" t="s">
        <v>1148</v>
      </c>
    </row>
    <row r="198" spans="1:20" s="75" customFormat="1" x14ac:dyDescent="0.25">
      <c r="A198" s="83" t="str">
        <f>INDEX('Policy Characteristics'!A:A,MATCH(PolicyLevers!$C198,'Standard Descriptions'!$C:$C,0))</f>
        <v>Industry</v>
      </c>
      <c r="B198" s="207" t="str">
        <f>INDEX('Policy Characteristics'!B:B,MATCH(PolicyLevers!$C198,'Standard Descriptions'!$C:$C,0))</f>
        <v>Industry Energy Efficiency Standards</v>
      </c>
      <c r="C198" s="83" t="str">
        <f t="shared" ref="B198:C204" si="32">C$197</f>
        <v>Percentage Improvement in Eqpt Efficiency Standards above BAU</v>
      </c>
      <c r="D198" s="78" t="s">
        <v>149</v>
      </c>
      <c r="E198" s="72"/>
      <c r="F198" s="78" t="s">
        <v>157</v>
      </c>
      <c r="G198" s="72"/>
      <c r="H198" s="91">
        <v>47</v>
      </c>
      <c r="I198" s="208" t="s">
        <v>49</v>
      </c>
      <c r="J198" s="84" t="str">
        <f>INDEX('Policy Characteristics'!D:D,MATCH(PolicyLevers!$C198,'Policy Characteristics'!$C:$C,0))</f>
        <v>Industry Energy Efficiency Standards</v>
      </c>
      <c r="K198" s="84" t="str">
        <f>INDEX('Policy Characteristics'!E:E,MATCH(PolicyLevers!$C198,'Policy Characteristics'!$C:$C,0))</f>
        <v>indst efficiency standards</v>
      </c>
      <c r="L198" s="84">
        <f>INDEX('Policy Characteristics'!F:F,MATCH(PolicyLevers!$C198,'Policy Characteristics'!$C:$C,0))</f>
        <v>0</v>
      </c>
      <c r="M198" s="84">
        <f>INDEX('Policy Characteristics'!G:G,MATCH(PolicyLevers!$C198,'Policy Characteristics'!$C:$C,0))</f>
        <v>0.3</v>
      </c>
      <c r="N198" s="84">
        <f>INDEX('Policy Characteristics'!H:H,MATCH(PolicyLevers!$C198,'Policy Characteristics'!$C:$C,0))</f>
        <v>0.01</v>
      </c>
      <c r="O198" s="84" t="str">
        <f>INDEX('Policy Characteristics'!I:I,MATCH(PolicyLevers!$C198,'Policy Characteristics'!$C:$C,0))</f>
        <v>% reduction in energy use</v>
      </c>
      <c r="P198" s="84" t="str">
        <f>INDEX('Policy Characteristics'!J:J,MATCH(PolicyLevers!$C198,'Policy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8" s="72" t="s">
        <v>242</v>
      </c>
      <c r="R198" s="78" t="s">
        <v>243</v>
      </c>
      <c r="S198" s="99" t="str">
        <f t="shared" ref="S198:T204" si="33">S$197</f>
        <v>U.S. DOE, 2016, Industrial Energy Efficiency Potential Analysis, https://energy.gov/sites/prod/files/2017/04/f34/energy-savings-by-state-industrial-methodology.pdf</v>
      </c>
      <c r="T198" s="83" t="str">
        <f t="shared" si="33"/>
        <v>https://ww3.arb.ca.gov/cc/scopingplan/2030sp_appd_pathways_final.pdf</v>
      </c>
    </row>
    <row r="199" spans="1:20" s="75" customFormat="1" x14ac:dyDescent="0.25">
      <c r="A199" s="83" t="str">
        <f>INDEX('Policy Characteristics'!A:A,MATCH(PolicyLevers!$C199,'Standard Descriptions'!$C:$C,0))</f>
        <v>Industry</v>
      </c>
      <c r="B199" s="207" t="str">
        <f>INDEX('Policy Characteristics'!B:B,MATCH(PolicyLevers!$C199,'Standard Descriptions'!$C:$C,0))</f>
        <v>Industry Energy Efficiency Standards</v>
      </c>
      <c r="C199" s="83" t="str">
        <f t="shared" si="32"/>
        <v>Percentage Improvement in Eqpt Efficiency Standards above BAU</v>
      </c>
      <c r="D199" s="78" t="s">
        <v>150</v>
      </c>
      <c r="E199" s="72"/>
      <c r="F199" s="78" t="s">
        <v>158</v>
      </c>
      <c r="G199" s="72"/>
      <c r="H199" s="91">
        <v>48</v>
      </c>
      <c r="I199" s="208" t="s">
        <v>49</v>
      </c>
      <c r="J199" s="84" t="str">
        <f>INDEX('Policy Characteristics'!D:D,MATCH(PolicyLevers!$C199,'Policy Characteristics'!$C:$C,0))</f>
        <v>Industry Energy Efficiency Standards</v>
      </c>
      <c r="K199" s="84" t="str">
        <f>INDEX('Policy Characteristics'!E:E,MATCH(PolicyLevers!$C199,'Policy Characteristics'!$C:$C,0))</f>
        <v>indst efficiency standards</v>
      </c>
      <c r="L199" s="84">
        <f>INDEX('Policy Characteristics'!F:F,MATCH(PolicyLevers!$C199,'Policy Characteristics'!$C:$C,0))</f>
        <v>0</v>
      </c>
      <c r="M199" s="84">
        <f>INDEX('Policy Characteristics'!G:G,MATCH(PolicyLevers!$C199,'Policy Characteristics'!$C:$C,0))</f>
        <v>0.3</v>
      </c>
      <c r="N199" s="84">
        <f>INDEX('Policy Characteristics'!H:H,MATCH(PolicyLevers!$C199,'Policy Characteristics'!$C:$C,0))</f>
        <v>0.01</v>
      </c>
      <c r="O199" s="84" t="str">
        <f>INDEX('Policy Characteristics'!I:I,MATCH(PolicyLevers!$C199,'Policy Characteristics'!$C:$C,0))</f>
        <v>% reduction in energy use</v>
      </c>
      <c r="P199" s="84" t="str">
        <f>INDEX('Policy Characteristics'!J:J,MATCH(PolicyLevers!$C199,'Policy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199" s="72" t="s">
        <v>242</v>
      </c>
      <c r="R199" s="78" t="s">
        <v>243</v>
      </c>
      <c r="S199" s="99" t="str">
        <f t="shared" si="33"/>
        <v>U.S. DOE, 2016, Industrial Energy Efficiency Potential Analysis, https://energy.gov/sites/prod/files/2017/04/f34/energy-savings-by-state-industrial-methodology.pdf</v>
      </c>
      <c r="T199" s="83" t="str">
        <f t="shared" si="33"/>
        <v>https://ww3.arb.ca.gov/cc/scopingplan/2030sp_appd_pathways_final.pdf</v>
      </c>
    </row>
    <row r="200" spans="1:20" s="75" customFormat="1" x14ac:dyDescent="0.25">
      <c r="A200" s="83" t="str">
        <f>INDEX('Policy Characteristics'!A:A,MATCH(PolicyLevers!$C200,'Standard Descriptions'!$C:$C,0))</f>
        <v>Industry</v>
      </c>
      <c r="B200" s="207" t="str">
        <f>INDEX('Policy Characteristics'!B:B,MATCH(PolicyLevers!$C200,'Standard Descriptions'!$C:$C,0))</f>
        <v>Industry Energy Efficiency Standards</v>
      </c>
      <c r="C200" s="83" t="str">
        <f t="shared" si="32"/>
        <v>Percentage Improvement in Eqpt Efficiency Standards above BAU</v>
      </c>
      <c r="D200" s="78" t="s">
        <v>151</v>
      </c>
      <c r="E200" s="72"/>
      <c r="F200" s="78" t="s">
        <v>159</v>
      </c>
      <c r="G200" s="72"/>
      <c r="H200" s="91">
        <v>49</v>
      </c>
      <c r="I200" s="208" t="s">
        <v>49</v>
      </c>
      <c r="J200" s="84" t="str">
        <f>INDEX('Policy Characteristics'!D:D,MATCH(PolicyLevers!$C200,'Policy Characteristics'!$C:$C,0))</f>
        <v>Industry Energy Efficiency Standards</v>
      </c>
      <c r="K200" s="84" t="str">
        <f>INDEX('Policy Characteristics'!E:E,MATCH(PolicyLevers!$C200,'Policy Characteristics'!$C:$C,0))</f>
        <v>indst efficiency standards</v>
      </c>
      <c r="L200" s="84">
        <f>INDEX('Policy Characteristics'!F:F,MATCH(PolicyLevers!$C200,'Policy Characteristics'!$C:$C,0))</f>
        <v>0</v>
      </c>
      <c r="M200" s="84">
        <f>INDEX('Policy Characteristics'!G:G,MATCH(PolicyLevers!$C200,'Policy Characteristics'!$C:$C,0))</f>
        <v>0.3</v>
      </c>
      <c r="N200" s="84">
        <f>INDEX('Policy Characteristics'!H:H,MATCH(PolicyLevers!$C200,'Policy Characteristics'!$C:$C,0))</f>
        <v>0.01</v>
      </c>
      <c r="O200" s="84" t="str">
        <f>INDEX('Policy Characteristics'!I:I,MATCH(PolicyLevers!$C200,'Policy Characteristics'!$C:$C,0))</f>
        <v>% reduction in energy use</v>
      </c>
      <c r="P200" s="84" t="str">
        <f>INDEX('Policy Characteristics'!J:J,MATCH(PolicyLevers!$C200,'Policy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0" s="72" t="s">
        <v>242</v>
      </c>
      <c r="R200" s="78" t="s">
        <v>243</v>
      </c>
      <c r="S200" s="99" t="str">
        <f t="shared" si="33"/>
        <v>U.S. DOE, 2016, Industrial Energy Efficiency Potential Analysis, https://energy.gov/sites/prod/files/2017/04/f34/energy-savings-by-state-industrial-methodology.pdf</v>
      </c>
      <c r="T200" s="83" t="str">
        <f t="shared" si="33"/>
        <v>https://ww3.arb.ca.gov/cc/scopingplan/2030sp_appd_pathways_final.pdf</v>
      </c>
    </row>
    <row r="201" spans="1:20" s="75" customFormat="1" x14ac:dyDescent="0.25">
      <c r="A201" s="83" t="str">
        <f>INDEX('Policy Characteristics'!A:A,MATCH(PolicyLevers!$C201,'Standard Descriptions'!$C:$C,0))</f>
        <v>Industry</v>
      </c>
      <c r="B201" s="207" t="str">
        <f>INDEX('Policy Characteristics'!B:B,MATCH(PolicyLevers!$C201,'Standard Descriptions'!$C:$C,0))</f>
        <v>Industry Energy Efficiency Standards</v>
      </c>
      <c r="C201" s="83" t="str">
        <f t="shared" si="32"/>
        <v>Percentage Improvement in Eqpt Efficiency Standards above BAU</v>
      </c>
      <c r="D201" s="78" t="s">
        <v>152</v>
      </c>
      <c r="E201" s="72"/>
      <c r="F201" s="78" t="s">
        <v>160</v>
      </c>
      <c r="G201" s="72"/>
      <c r="H201" s="91">
        <v>50</v>
      </c>
      <c r="I201" s="208" t="s">
        <v>49</v>
      </c>
      <c r="J201" s="84" t="str">
        <f>INDEX('Policy Characteristics'!D:D,MATCH(PolicyLevers!$C201,'Policy Characteristics'!$C:$C,0))</f>
        <v>Industry Energy Efficiency Standards</v>
      </c>
      <c r="K201" s="84" t="str">
        <f>INDEX('Policy Characteristics'!E:E,MATCH(PolicyLevers!$C201,'Policy Characteristics'!$C:$C,0))</f>
        <v>indst efficiency standards</v>
      </c>
      <c r="L201" s="84">
        <f>INDEX('Policy Characteristics'!F:F,MATCH(PolicyLevers!$C201,'Policy Characteristics'!$C:$C,0))</f>
        <v>0</v>
      </c>
      <c r="M201" s="84">
        <f>INDEX('Policy Characteristics'!G:G,MATCH(PolicyLevers!$C201,'Policy Characteristics'!$C:$C,0))</f>
        <v>0.3</v>
      </c>
      <c r="N201" s="84">
        <f>INDEX('Policy Characteristics'!H:H,MATCH(PolicyLevers!$C201,'Policy Characteristics'!$C:$C,0))</f>
        <v>0.01</v>
      </c>
      <c r="O201" s="84" t="str">
        <f>INDEX('Policy Characteristics'!I:I,MATCH(PolicyLevers!$C201,'Policy Characteristics'!$C:$C,0))</f>
        <v>% reduction in energy use</v>
      </c>
      <c r="P201" s="84" t="str">
        <f>INDEX('Policy Characteristics'!J:J,MATCH(PolicyLevers!$C201,'Policy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1" s="72" t="s">
        <v>242</v>
      </c>
      <c r="R201" s="78" t="s">
        <v>243</v>
      </c>
      <c r="S201" s="99" t="str">
        <f t="shared" si="33"/>
        <v>U.S. DOE, 2016, Industrial Energy Efficiency Potential Analysis, https://energy.gov/sites/prod/files/2017/04/f34/energy-savings-by-state-industrial-methodology.pdf</v>
      </c>
      <c r="T201" s="83" t="str">
        <f t="shared" si="33"/>
        <v>https://ww3.arb.ca.gov/cc/scopingplan/2030sp_appd_pathways_final.pdf</v>
      </c>
    </row>
    <row r="202" spans="1:20" s="75" customFormat="1" x14ac:dyDescent="0.25">
      <c r="A202" s="83" t="str">
        <f>INDEX('Policy Characteristics'!A:A,MATCH(PolicyLevers!$C202,'Standard Descriptions'!$C:$C,0))</f>
        <v>Industry</v>
      </c>
      <c r="B202" s="207" t="str">
        <f>INDEX('Policy Characteristics'!B:B,MATCH(PolicyLevers!$C202,'Standard Descriptions'!$C:$C,0))</f>
        <v>Industry Energy Efficiency Standards</v>
      </c>
      <c r="C202" s="83" t="str">
        <f t="shared" si="32"/>
        <v>Percentage Improvement in Eqpt Efficiency Standards above BAU</v>
      </c>
      <c r="D202" s="78" t="s">
        <v>153</v>
      </c>
      <c r="E202" s="72"/>
      <c r="F202" s="78" t="s">
        <v>161</v>
      </c>
      <c r="G202" s="72"/>
      <c r="H202" s="91">
        <v>51</v>
      </c>
      <c r="I202" s="208" t="s">
        <v>50</v>
      </c>
      <c r="J202" s="84" t="str">
        <f>INDEX('Policy Characteristics'!D:D,MATCH(PolicyLevers!$C202,'Policy Characteristics'!$C:$C,0))</f>
        <v>Industry Energy Efficiency Standards</v>
      </c>
      <c r="K202" s="84" t="str">
        <f>INDEX('Policy Characteristics'!E:E,MATCH(PolicyLevers!$C202,'Policy Characteristics'!$C:$C,0))</f>
        <v>indst efficiency standards</v>
      </c>
      <c r="L202" s="84">
        <f>INDEX('Policy Characteristics'!F:F,MATCH(PolicyLevers!$C202,'Policy Characteristics'!$C:$C,0))</f>
        <v>0</v>
      </c>
      <c r="M202" s="84">
        <f>INDEX('Policy Characteristics'!G:G,MATCH(PolicyLevers!$C202,'Policy Characteristics'!$C:$C,0))</f>
        <v>0.3</v>
      </c>
      <c r="N202" s="84">
        <f>INDEX('Policy Characteristics'!H:H,MATCH(PolicyLevers!$C202,'Policy Characteristics'!$C:$C,0))</f>
        <v>0.01</v>
      </c>
      <c r="O202" s="84" t="str">
        <f>INDEX('Policy Characteristics'!I:I,MATCH(PolicyLevers!$C202,'Policy Characteristics'!$C:$C,0))</f>
        <v>% reduction in energy use</v>
      </c>
      <c r="P202" s="84" t="str">
        <f>INDEX('Policy Characteristics'!J:J,MATCH(PolicyLevers!$C202,'Policy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2" s="72" t="s">
        <v>242</v>
      </c>
      <c r="R202" s="78" t="s">
        <v>243</v>
      </c>
      <c r="S202" s="99" t="str">
        <f t="shared" si="33"/>
        <v>U.S. DOE, 2016, Industrial Energy Efficiency Potential Analysis, https://energy.gov/sites/prod/files/2017/04/f34/energy-savings-by-state-industrial-methodology.pdf</v>
      </c>
      <c r="T202" s="83" t="str">
        <f t="shared" si="33"/>
        <v>https://ww3.arb.ca.gov/cc/scopingplan/2030sp_appd_pathways_final.pdf</v>
      </c>
    </row>
    <row r="203" spans="1:20" x14ac:dyDescent="0.25">
      <c r="A203" s="83" t="str">
        <f>INDEX('Policy Characteristics'!A:A,MATCH(PolicyLevers!$C203,'Standard Descriptions'!$C:$C,0))</f>
        <v>Industry</v>
      </c>
      <c r="B203" s="207" t="str">
        <f>INDEX('Policy Characteristics'!B:B,MATCH(PolicyLevers!$C203,'Standard Descriptions'!$C:$C,0))</f>
        <v>Industry Energy Efficiency Standards</v>
      </c>
      <c r="C203" s="83" t="str">
        <f>C$197</f>
        <v>Percentage Improvement in Eqpt Efficiency Standards above BAU</v>
      </c>
      <c r="D203" s="78" t="s">
        <v>154</v>
      </c>
      <c r="E203" s="72"/>
      <c r="F203" s="78" t="s">
        <v>162</v>
      </c>
      <c r="G203" s="72"/>
      <c r="H203" s="91">
        <v>52</v>
      </c>
      <c r="I203" s="208" t="s">
        <v>49</v>
      </c>
      <c r="J203" s="84" t="str">
        <f>INDEX('Policy Characteristics'!D:D,MATCH(PolicyLevers!$C203,'Policy Characteristics'!$C:$C,0))</f>
        <v>Industry Energy Efficiency Standards</v>
      </c>
      <c r="K203" s="84" t="str">
        <f>INDEX('Policy Characteristics'!E:E,MATCH(PolicyLevers!$C203,'Policy Characteristics'!$C:$C,0))</f>
        <v>indst efficiency standards</v>
      </c>
      <c r="L203" s="84">
        <f>INDEX('Policy Characteristics'!F:F,MATCH(PolicyLevers!$C203,'Policy Characteristics'!$C:$C,0))</f>
        <v>0</v>
      </c>
      <c r="M203" s="84">
        <f>INDEX('Policy Characteristics'!G:G,MATCH(PolicyLevers!$C203,'Policy Characteristics'!$C:$C,0))</f>
        <v>0.3</v>
      </c>
      <c r="N203" s="84">
        <f>INDEX('Policy Characteristics'!H:H,MATCH(PolicyLevers!$C203,'Policy Characteristics'!$C:$C,0))</f>
        <v>0.01</v>
      </c>
      <c r="O203" s="84" t="str">
        <f>INDEX('Policy Characteristics'!I:I,MATCH(PolicyLevers!$C203,'Policy Characteristics'!$C:$C,0))</f>
        <v>% reduction in energy use</v>
      </c>
      <c r="P203" s="84" t="str">
        <f>INDEX('Policy Characteristics'!J:J,MATCH(PolicyLevers!$C203,'Policy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3" s="72" t="s">
        <v>242</v>
      </c>
      <c r="R203" s="78" t="s">
        <v>243</v>
      </c>
      <c r="S203" s="99" t="str">
        <f t="shared" si="33"/>
        <v>U.S. DOE, 2016, Industrial Energy Efficiency Potential Analysis, https://energy.gov/sites/prod/files/2017/04/f34/energy-savings-by-state-industrial-methodology.pdf</v>
      </c>
      <c r="T203" s="83" t="str">
        <f t="shared" si="33"/>
        <v>https://ww3.arb.ca.gov/cc/scopingplan/2030sp_appd_pathways_final.pdf</v>
      </c>
    </row>
    <row r="204" spans="1:20" s="75" customFormat="1" x14ac:dyDescent="0.25">
      <c r="A204" s="83" t="str">
        <f>INDEX('Policy Characteristics'!A:A,MATCH(PolicyLevers!$C204,'Standard Descriptions'!$C:$C,0))</f>
        <v>Industry</v>
      </c>
      <c r="B204" s="207" t="str">
        <f>INDEX('Policy Characteristics'!B:B,MATCH(PolicyLevers!$C204,'Standard Descriptions'!$C:$C,0))</f>
        <v>Industry Energy Efficiency Standards</v>
      </c>
      <c r="C204" s="83" t="str">
        <f t="shared" si="32"/>
        <v>Percentage Improvement in Eqpt Efficiency Standards above BAU</v>
      </c>
      <c r="D204" s="78" t="s">
        <v>155</v>
      </c>
      <c r="E204" s="72"/>
      <c r="F204" s="78" t="s">
        <v>163</v>
      </c>
      <c r="G204" s="72"/>
      <c r="H204" s="91">
        <v>53</v>
      </c>
      <c r="I204" s="208" t="s">
        <v>49</v>
      </c>
      <c r="J204" s="84" t="str">
        <f>INDEX('Policy Characteristics'!D:D,MATCH(PolicyLevers!$C204,'Policy Characteristics'!$C:$C,0))</f>
        <v>Industry Energy Efficiency Standards</v>
      </c>
      <c r="K204" s="84" t="str">
        <f>INDEX('Policy Characteristics'!E:E,MATCH(PolicyLevers!$C204,'Policy Characteristics'!$C:$C,0))</f>
        <v>indst efficiency standards</v>
      </c>
      <c r="L204" s="84">
        <f>INDEX('Policy Characteristics'!F:F,MATCH(PolicyLevers!$C204,'Policy Characteristics'!$C:$C,0))</f>
        <v>0</v>
      </c>
      <c r="M204" s="84">
        <f>INDEX('Policy Characteristics'!G:G,MATCH(PolicyLevers!$C204,'Policy Characteristics'!$C:$C,0))</f>
        <v>0.3</v>
      </c>
      <c r="N204" s="84">
        <f>INDEX('Policy Characteristics'!H:H,MATCH(PolicyLevers!$C204,'Policy Characteristics'!$C:$C,0))</f>
        <v>0.01</v>
      </c>
      <c r="O204" s="84" t="str">
        <f>INDEX('Policy Characteristics'!I:I,MATCH(PolicyLevers!$C204,'Policy Characteristics'!$C:$C,0))</f>
        <v>% reduction in energy use</v>
      </c>
      <c r="P204" s="84" t="str">
        <f>INDEX('Policy Characteristics'!J:J,MATCH(PolicyLevers!$C204,'Policy Characteristics'!$C:$C,0))</f>
        <v xml:space="preserve">**Description:** This policy reduces fuel consumption by the selected industry by increasing the efficiency of industrial equipment through stronger standards.  The policy setting refers to overall energy use reduction, not the reduction in energy use of newly sold equipment. // **Guidance for setting values: **//**Cement : ** The strongest energy efficiency policy considered in analysis supporting California's 2017 Scoping Plan achieves 30% fuel savings compared to BAU energy use in 2030. //**Natural Gas and Petroleum : ** The strongest energy efficiency policy considered in analysis supporting California's 2017 Scoping Plan achieves 30% fuel savings compared to BAU energy use in 2030. //**Iron and Steel : ** The strongest energy efficiency policy considered in analysis supporting California's 2017 Scoping Plan achieves 30% fuel savings compared to BAU energy use in 2030. //**Chemicals : ** The strongest energy efficiency policy considered in analysis supporting California's 2017 Scoping Plan achieves 30% fuel savings compared to BAU energy use in 2030. //**Mining : ** The strongest energy efficiency policy considered in analysis supporting California's 2017 Scoping Plan achieves 30% fuel savings compared to BAU energy use in 2030. //**Agriculture : ** The strongest energy efficiency policy considered in analysis supporting California's 2017 Scoping Plan achieves 30% fuel savings compared to BAU energy use in 2030. //**Other Industries : ** The strongest energy efficiency policy considered in analysis supporting California's 2017 Scoping Plan achieves 30% fuel savings compared to BAU energy use in 2030. </v>
      </c>
      <c r="Q204" s="72" t="s">
        <v>242</v>
      </c>
      <c r="R204" s="78" t="s">
        <v>243</v>
      </c>
      <c r="S204" s="99" t="str">
        <f t="shared" si="33"/>
        <v>U.S. DOE, 2016, Industrial Energy Efficiency Potential Analysis, https://energy.gov/sites/prod/files/2017/04/f34/energy-savings-by-state-industrial-methodology.pdf</v>
      </c>
      <c r="T204" s="83" t="str">
        <f t="shared" si="33"/>
        <v>https://ww3.arb.ca.gov/cc/scopingplan/2030sp_appd_pathways_final.pdf</v>
      </c>
    </row>
    <row r="205" spans="1:20" s="75" customFormat="1" x14ac:dyDescent="0.25">
      <c r="A205" s="72" t="str">
        <f>INDEX('Policy Characteristics'!A:A,MATCH(PolicyLevers!$C205,'Standard Descriptions'!$C:$C,0))</f>
        <v>Industry</v>
      </c>
      <c r="B205" s="208">
        <f>INDEX('Policy Characteristics'!B:B,MATCH(PolicyLevers!$C205,'Standard Descriptions'!$C:$C,0))</f>
        <v>0</v>
      </c>
      <c r="C205" s="72" t="s">
        <v>314</v>
      </c>
      <c r="D205" s="72"/>
      <c r="E205" s="72"/>
      <c r="F205" s="6"/>
      <c r="G205" s="72"/>
      <c r="H205" s="91">
        <v>54</v>
      </c>
      <c r="I205" s="208" t="s">
        <v>50</v>
      </c>
      <c r="J205" s="80" t="str">
        <f>INDEX('Policy Characteristics'!D:D,MATCH(PolicyLevers!$C205,'Policy Characteristics'!$C:$C,0))</f>
        <v>indst system integration</v>
      </c>
      <c r="K205" s="80" t="str">
        <f>INDEX('Policy Characteristics'!E:E,MATCH(PolicyLevers!$C205,'Policy Characteristics'!$C:$C,0))</f>
        <v>indst system integration</v>
      </c>
      <c r="L205" s="80">
        <f>INDEX('Policy Characteristics'!F:F,MATCH(PolicyLevers!$C205,'Policy Characteristics'!$C:$C,0))</f>
        <v>0</v>
      </c>
      <c r="M205" s="80">
        <f>INDEX('Policy Characteristics'!G:G,MATCH(PolicyLevers!$C205,'Policy Characteristics'!$C:$C,0))</f>
        <v>1</v>
      </c>
      <c r="N205" s="80">
        <f>INDEX('Policy Characteristics'!H:H,MATCH(PolicyLevers!$C205,'Policy Characteristics'!$C:$C,0))</f>
        <v>0.01</v>
      </c>
      <c r="O205" s="80" t="str">
        <f>INDEX('Policy Characteristics'!I:I,MATCH(PolicyLevers!$C205,'Policy Characteristics'!$C:$C,0))</f>
        <v>% of potential achieved</v>
      </c>
      <c r="P205" s="80" t="str">
        <f>INDEX('Policy Characteristics'!J:J,MATCH(PolicyLevers!$C205,'Policy Characteristics'!$C:$C,0))</f>
        <v>**Description:**0**Guidance for setting values: **</v>
      </c>
      <c r="Q205" s="72" t="s">
        <v>244</v>
      </c>
      <c r="R205" s="78" t="s">
        <v>245</v>
      </c>
      <c r="S205" s="92" t="s">
        <v>185</v>
      </c>
      <c r="T205" s="83" t="s">
        <v>1054</v>
      </c>
    </row>
    <row r="206" spans="1:20" x14ac:dyDescent="0.25">
      <c r="A206" s="72" t="str">
        <f>INDEX('Policy Characteristics'!A:A,MATCH(PolicyLevers!$C206,'Standard Descriptions'!$C:$C,0))</f>
        <v>Industry</v>
      </c>
      <c r="B206" s="208" t="str">
        <f>INDEX('Policy Characteristics'!B:B,MATCH(PolicyLevers!$C206,'Standard Descriptions'!$C:$C,0))</f>
        <v>Hard Coal to NG Switching</v>
      </c>
      <c r="C206" s="72" t="s">
        <v>454</v>
      </c>
      <c r="D206" s="72"/>
      <c r="E206" s="72"/>
      <c r="F206" s="72"/>
      <c r="G206" s="72"/>
      <c r="H206" s="91">
        <v>55</v>
      </c>
      <c r="I206" s="208" t="s">
        <v>49</v>
      </c>
      <c r="J206" s="80" t="str">
        <f>INDEX('Policy Characteristics'!D:D,MATCH(PolicyLevers!$C206,'Policy Characteristics'!$C:$C,0))</f>
        <v>Industrial Fuel Switching</v>
      </c>
      <c r="K206" s="80" t="str">
        <f>INDEX('Policy Characteristics'!E:E,MATCH(PolicyLevers!$C206,'Policy Characteristics'!$C:$C,0))</f>
        <v>indst convert hard coal use</v>
      </c>
      <c r="L206" s="80">
        <f>INDEX('Policy Characteristics'!F:F,MATCH(PolicyLevers!$C206,'Policy Characteristics'!$C:$C,0))</f>
        <v>0</v>
      </c>
      <c r="M206" s="80">
        <f>INDEX('Policy Characteristics'!G:G,MATCH(PolicyLevers!$C206,'Policy Characteristics'!$C:$C,0))</f>
        <v>0.375</v>
      </c>
      <c r="N206" s="80">
        <f>INDEX('Policy Characteristics'!H:H,MATCH(PolicyLevers!$C206,'Policy Characteristics'!$C:$C,0))</f>
        <v>5.0000000000000001E-3</v>
      </c>
      <c r="O206" s="80" t="str">
        <f>INDEX('Policy Characteristics'!I:I,MATCH(PolicyLevers!$C206,'Policy Characteristics'!$C:$C,0))</f>
        <v>% of coal use</v>
      </c>
      <c r="P206" s="80" t="str">
        <f>INDEX('Policy Characteristics'!J:J,MATCH(PolicyLevers!$C206,'Policy Characteristics'!$C:$C,0))</f>
        <v>**Description:** This policy reduces greenhouse gas emissions from the industry sector by switching the fuel used by facilities from coal to natural gas. // **Guidance for setting values: ** Generally, coal or gas can be used interchangeably to generate the heat used for industrial processes (though extra complications exist in the Iron and Steel industry due to the use of carbon in steel-making). </v>
      </c>
      <c r="Q206" s="72" t="s">
        <v>246</v>
      </c>
      <c r="R206" s="78" t="s">
        <v>247</v>
      </c>
      <c r="S206" s="92" t="s">
        <v>197</v>
      </c>
      <c r="T206" s="72"/>
    </row>
    <row r="207" spans="1:20" x14ac:dyDescent="0.25">
      <c r="A207" s="72" t="str">
        <f>INDEX('Policy Characteristics'!A:A,MATCH(PolicyLevers!$C207,'Standard Descriptions'!$C:$C,0))</f>
        <v>Industry</v>
      </c>
      <c r="B207" s="208" t="str">
        <f>INDEX('Policy Characteristics'!B:B,MATCH(PolicyLevers!$C207,'Standard Descriptions'!$C:$C,0))</f>
        <v>Substitute Solar for NG Steam</v>
      </c>
      <c r="C207" s="72" t="s">
        <v>351</v>
      </c>
      <c r="D207" s="72"/>
      <c r="E207" s="72"/>
      <c r="F207" s="72"/>
      <c r="G207" s="72"/>
      <c r="H207" s="91">
        <v>166</v>
      </c>
      <c r="I207" s="208" t="s">
        <v>49</v>
      </c>
      <c r="J207" s="80" t="str">
        <f>INDEX('Policy Characteristics'!D:D,MATCH(PolicyLevers!$C207,'Policy Characteristics'!$C:$C,0))</f>
        <v>Industrial Fuel Switching</v>
      </c>
      <c r="K207" s="80" t="str">
        <f>INDEX('Policy Characteristics'!E:E,MATCH(PolicyLevers!$C207,'Policy Characteristics'!$C:$C,0))</f>
        <v>indst convert natural gas use</v>
      </c>
      <c r="L207" s="80">
        <f>INDEX('Policy Characteristics'!F:F,MATCH(PolicyLevers!$C207,'Policy Characteristics'!$C:$C,0))</f>
        <v>0</v>
      </c>
      <c r="M207" s="80">
        <f>INDEX('Policy Characteristics'!G:G,MATCH(PolicyLevers!$C207,'Policy Characteristics'!$C:$C,0))</f>
        <v>0.12</v>
      </c>
      <c r="N207" s="80">
        <f>INDEX('Policy Characteristics'!H:H,MATCH(PolicyLevers!$C207,'Policy Characteristics'!$C:$C,0))</f>
        <v>0.01</v>
      </c>
      <c r="O207" s="80" t="str">
        <f>INDEX('Policy Characteristics'!I:I,MATCH(PolicyLevers!$C207,'Policy Characteristics'!$C:$C,0))</f>
        <v>% of natural gas use</v>
      </c>
      <c r="P207" s="80" t="str">
        <f>INDEX('Policy Characteristics'!J:J,MATCH(PolicyLevers!$C207,'Policy Characteristics'!$C:$C,0))</f>
        <v>**Description:** This policy reduces greenhouse gas emissions from the industry sector by switching from natural gas to solar thermal energy. // **Guidance for setting values: ** Combustion of natural gas to make steam for enhanced oil extraction is one of the largest sources of demand for natural gas in California, nearly 20 percent in 2017. The potential for this policy is based on analysis in ICF International's The Impact of Solar Powered Oil Production on California’s Economy (2015)</v>
      </c>
      <c r="Q207" s="72" t="s">
        <v>246</v>
      </c>
      <c r="R207" s="78" t="s">
        <v>247</v>
      </c>
      <c r="S207" s="92" t="s">
        <v>1150</v>
      </c>
      <c r="T207" s="14" t="s">
        <v>1149</v>
      </c>
    </row>
    <row r="208" spans="1:20" x14ac:dyDescent="0.25">
      <c r="A208" s="72" t="str">
        <f>INDEX('Policy Characteristics'!A:A,MATCH(PolicyLevers!$C208,'Standard Descriptions'!$C:$C,0))</f>
        <v>Industry</v>
      </c>
      <c r="B208" s="208" t="str">
        <f>INDEX('Policy Characteristics'!B:B,MATCH(PolicyLevers!$C208,'Standard Descriptions'!$C:$C,0))</f>
        <v>Methane Capture</v>
      </c>
      <c r="C208" s="72" t="s">
        <v>315</v>
      </c>
      <c r="D208" s="72"/>
      <c r="E208" s="72"/>
      <c r="F208" s="72"/>
      <c r="G208" s="72"/>
      <c r="H208" s="91">
        <v>56</v>
      </c>
      <c r="I208" s="208" t="s">
        <v>50</v>
      </c>
      <c r="J208" s="91" t="str">
        <f>INDEX('Policy Characteristics'!D:D,MATCH(PolicyLevers!$C208,'Policy Characteristics'!$C:$C,0))</f>
        <v>Methane Capture and Destruction</v>
      </c>
      <c r="K208" s="91" t="str">
        <f>INDEX('Policy Characteristics'!E:E,MATCH(PolicyLevers!$C208,'Policy Characteristics'!$C:$C,0))</f>
        <v>indst methane capture</v>
      </c>
      <c r="L208" s="91">
        <f>INDEX('Policy Characteristics'!F:F,MATCH(PolicyLevers!$C208,'Policy Characteristics'!$C:$C,0))</f>
        <v>0</v>
      </c>
      <c r="M208" s="91">
        <f>INDEX('Policy Characteristics'!G:G,MATCH(PolicyLevers!$C208,'Policy Characteristics'!$C:$C,0))</f>
        <v>1</v>
      </c>
      <c r="N208" s="91">
        <f>INDEX('Policy Characteristics'!H:H,MATCH(PolicyLevers!$C208,'Policy Characteristics'!$C:$C,0))</f>
        <v>0.01</v>
      </c>
      <c r="O208" s="91" t="str">
        <f>INDEX('Policy Characteristics'!I:I,MATCH(PolicyLevers!$C208,'Policy Characteristics'!$C:$C,0))</f>
        <v>% of potential achieved</v>
      </c>
      <c r="P208" s="91" t="str">
        <f>INDEX('Policy Characteristics'!J:J,MATCH(PolicyLevers!$C208,'Policy Characteristics'!$C:$C,0))</f>
        <v>**Description:** This policy reduces methane emissions from oil and gas extraction and petroleum refining by increasing the capture of methane that is currently being released into the atmosphere (for example, from leaks in pipes). // **Guidance for setting values: **</v>
      </c>
      <c r="Q208" s="72" t="s">
        <v>248</v>
      </c>
      <c r="R208" s="78" t="s">
        <v>249</v>
      </c>
      <c r="S208" s="92" t="s">
        <v>185</v>
      </c>
      <c r="T208" s="72"/>
    </row>
    <row r="209" spans="1:20" x14ac:dyDescent="0.25">
      <c r="A209" s="72" t="str">
        <f>INDEX('Policy Characteristics'!A:A,MATCH(PolicyLevers!$C209,'Standard Descriptions'!$C:$C,0))</f>
        <v>Industry</v>
      </c>
      <c r="B209" s="208" t="str">
        <f>INDEX('Policy Characteristics'!B:B,MATCH(PolicyLevers!$C209,'Standard Descriptions'!$C:$C,0))</f>
        <v>Methane Avoidance</v>
      </c>
      <c r="C209" s="72" t="s">
        <v>316</v>
      </c>
      <c r="D209" s="72"/>
      <c r="E209" s="72"/>
      <c r="F209" s="72"/>
      <c r="G209" s="72"/>
      <c r="H209" s="91">
        <v>57</v>
      </c>
      <c r="I209" s="208" t="s">
        <v>50</v>
      </c>
      <c r="J209" s="91" t="str">
        <f>INDEX('Policy Characteristics'!D:D,MATCH(PolicyLevers!$C209,'Policy Characteristics'!$C:$C,0))</f>
        <v>Methane Capture and Destruction</v>
      </c>
      <c r="K209" s="91" t="str">
        <f>INDEX('Policy Characteristics'!E:E,MATCH(PolicyLevers!$C209,'Policy Characteristics'!$C:$C,0))</f>
        <v>indst methane destruction</v>
      </c>
      <c r="L209" s="91">
        <f>INDEX('Policy Characteristics'!F:F,MATCH(PolicyLevers!$C209,'Policy Characteristics'!$C:$C,0))</f>
        <v>0</v>
      </c>
      <c r="M209" s="91">
        <f>INDEX('Policy Characteristics'!G:G,MATCH(PolicyLevers!$C209,'Policy Characteristics'!$C:$C,0))</f>
        <v>1</v>
      </c>
      <c r="N209" s="91">
        <f>INDEX('Policy Characteristics'!H:H,MATCH(PolicyLevers!$C209,'Policy Characteristics'!$C:$C,0))</f>
        <v>0.01</v>
      </c>
      <c r="O209" s="91" t="str">
        <f>INDEX('Policy Characteristics'!I:I,MATCH(PolicyLevers!$C209,'Policy Characteristics'!$C:$C,0))</f>
        <v>% of potential achieved</v>
      </c>
      <c r="P209" s="91" t="str">
        <f>INDEX('Policy Characteristics'!J:J,MATCH(PolicyLevers!$C209,'Policy Characteristics'!$C:$C,0))</f>
        <v>**Description:** This policy reduces methane emissions from waste management by diverting organic materials from landfills. // **Guidance for setting values: **</v>
      </c>
      <c r="Q209" s="72" t="s">
        <v>250</v>
      </c>
      <c r="R209" s="78" t="s">
        <v>251</v>
      </c>
      <c r="S209" s="92" t="s">
        <v>185</v>
      </c>
      <c r="T209" s="72"/>
    </row>
    <row r="210" spans="1:20" x14ac:dyDescent="0.25">
      <c r="A210" s="72" t="str">
        <f>INDEX('Policy Characteristics'!A:A,MATCH(PolicyLevers!$C210,'Standard Descriptions'!$C:$C,0))</f>
        <v>Industry</v>
      </c>
      <c r="B210" s="208" t="str">
        <f>INDEX('Policy Characteristics'!B:B,MATCH(PolicyLevers!$C210,'Standard Descriptions'!$C:$C,0))</f>
        <v>Reduce F-gases</v>
      </c>
      <c r="C210" s="72" t="s">
        <v>550</v>
      </c>
      <c r="D210" s="72"/>
      <c r="E210" s="72"/>
      <c r="F210" s="72"/>
      <c r="G210" s="72"/>
      <c r="H210" s="91">
        <v>58</v>
      </c>
      <c r="I210" s="208" t="s">
        <v>50</v>
      </c>
      <c r="J210" s="80" t="str">
        <f>INDEX('Policy Characteristics'!D:D,MATCH(PolicyLevers!$C210,'Policy Characteristics'!$C:$C,0))</f>
        <v>Reduce F-gases</v>
      </c>
      <c r="K210" s="80" t="str">
        <f>INDEX('Policy Characteristics'!E:E,MATCH(PolicyLevers!$C210,'Policy Characteristics'!$C:$C,0))</f>
        <v>indst avoid F gases</v>
      </c>
      <c r="L210" s="80">
        <f>INDEX('Policy Characteristics'!F:F,MATCH(PolicyLevers!$C210,'Policy Characteristics'!$C:$C,0))</f>
        <v>0</v>
      </c>
      <c r="M210" s="80">
        <f>INDEX('Policy Characteristics'!G:G,MATCH(PolicyLevers!$C210,'Policy Characteristics'!$C:$C,0))</f>
        <v>1</v>
      </c>
      <c r="N210" s="80">
        <f>INDEX('Policy Characteristics'!H:H,MATCH(PolicyLevers!$C210,'Policy Characteristics'!$C:$C,0))</f>
        <v>0.01</v>
      </c>
      <c r="O210" s="80" t="str">
        <f>INDEX('Policy Characteristics'!I:I,MATCH(PolicyLevers!$C210,'Policy Characteristics'!$C:$C,0))</f>
        <v>% of potential achieved</v>
      </c>
      <c r="P210" s="80" t="str">
        <f>INDEX('Policy Characteristics'!J:J,MATCH(PolicyLevers!$C210,'Policy Characteristics'!$C:$C,0))</f>
        <v>**Description:** This policy reduces emissions of high-GWP, fluorinated gases (F-gases) by reducing leaks and by substituing less-harmful chemicals. The EPS assigns all of these potential reduction to the industry sector, though their proximate source is usually leaks in car and home air conditioners. // **Guidance for setting values: **</v>
      </c>
      <c r="Q210" s="72" t="s">
        <v>551</v>
      </c>
      <c r="R210" s="78" t="s">
        <v>552</v>
      </c>
      <c r="S210" s="92" t="s">
        <v>185</v>
      </c>
      <c r="T210" s="72"/>
    </row>
    <row r="211" spans="1:20" x14ac:dyDescent="0.25">
      <c r="A211" s="72" t="str">
        <f>INDEX('Policy Characteristics'!A:A,MATCH(PolicyLevers!$C211,'Standard Descriptions'!$C:$C,0))</f>
        <v>Industry</v>
      </c>
      <c r="B211" s="208" t="str">
        <f>INDEX('Policy Characteristics'!B:B,MATCH(PolicyLevers!$C211,'Standard Descriptions'!$C:$C,0))</f>
        <v>Worker Training</v>
      </c>
      <c r="C211" s="72" t="s">
        <v>317</v>
      </c>
      <c r="D211" s="72"/>
      <c r="E211" s="72"/>
      <c r="F211" s="72"/>
      <c r="G211" s="72"/>
      <c r="H211" s="91">
        <v>59</v>
      </c>
      <c r="I211" s="208" t="s">
        <v>50</v>
      </c>
      <c r="J211" s="80" t="str">
        <f>INDEX('Policy Characteristics'!D:D,MATCH(PolicyLevers!$C211,'Policy Characteristics'!$C:$C,0))</f>
        <v>Worker Training</v>
      </c>
      <c r="K211" s="80" t="str">
        <f>INDEX('Policy Characteristics'!E:E,MATCH(PolicyLevers!$C211,'Policy Characteristics'!$C:$C,0))</f>
        <v>indst worker training</v>
      </c>
      <c r="L211" s="80">
        <f>INDEX('Policy Characteristics'!F:F,MATCH(PolicyLevers!$C211,'Policy Characteristics'!$C:$C,0))</f>
        <v>0</v>
      </c>
      <c r="M211" s="80">
        <f>INDEX('Policy Characteristics'!G:G,MATCH(PolicyLevers!$C211,'Policy Characteristics'!$C:$C,0))</f>
        <v>1</v>
      </c>
      <c r="N211" s="80">
        <f>INDEX('Policy Characteristics'!H:H,MATCH(PolicyLevers!$C211,'Policy Characteristics'!$C:$C,0))</f>
        <v>0.01</v>
      </c>
      <c r="O211" s="80" t="str">
        <f>INDEX('Policy Characteristics'!I:I,MATCH(PolicyLevers!$C211,'Policy Characteristics'!$C:$C,0))</f>
        <v>% of potential achieved</v>
      </c>
      <c r="P211" s="80" t="str">
        <f>INDEX('Policy Characteristics'!J:J,MATCH(PolicyLevers!$C211,'Policy Characteristics'!$C:$C,0))</f>
        <v>**Description:** This policy reduces emissions of greenhouse gases from the inudstry sector by improving worker training and equipment maintenance. // **Guidance for setting values: **</v>
      </c>
      <c r="Q211" s="72" t="s">
        <v>252</v>
      </c>
      <c r="R211" s="78" t="s">
        <v>253</v>
      </c>
      <c r="S211" s="92" t="s">
        <v>185</v>
      </c>
      <c r="T211" s="72"/>
    </row>
    <row r="212" spans="1:20" x14ac:dyDescent="0.25">
      <c r="A212" s="72" t="str">
        <f>INDEX('Policy Characteristics'!A:A,MATCH(PolicyLevers!$C212,'Standard Descriptions'!$C:$C,0))</f>
        <v>Agriculture, Land Use, and Forestry</v>
      </c>
      <c r="B212" s="208" t="str">
        <f>INDEX('Policy Characteristics'!B:B,MATCH(PolicyLevers!$C212,'Standard Descriptions'!$C:$C,0))</f>
        <v>Reforestation</v>
      </c>
      <c r="C212" s="72" t="s">
        <v>429</v>
      </c>
      <c r="D212" s="72"/>
      <c r="E212" s="72"/>
      <c r="F212" s="72"/>
      <c r="G212" s="72"/>
      <c r="H212" s="91">
        <v>60</v>
      </c>
      <c r="I212" s="208" t="s">
        <v>49</v>
      </c>
      <c r="J212" s="80" t="str">
        <f>INDEX('Policy Characteristics'!D:D,MATCH(PolicyLevers!$C212,'Policy Characteristics'!$C:$C,0))</f>
        <v>Reforestation</v>
      </c>
      <c r="K212" s="80" t="str">
        <f>INDEX('Policy Characteristics'!E:E,MATCH(PolicyLevers!$C212,'Policy Characteristics'!$C:$C,0))</f>
        <v>land afforestation and reforestation</v>
      </c>
      <c r="L212" s="80">
        <f>INDEX('Policy Characteristics'!F:F,MATCH(PolicyLevers!$C212,'Policy Characteristics'!$C:$C,0))</f>
        <v>0</v>
      </c>
      <c r="M212" s="80">
        <f>INDEX('Policy Characteristics'!G:G,MATCH(PolicyLevers!$C212,'Policy Characteristics'!$C:$C,0))</f>
        <v>1</v>
      </c>
      <c r="N212" s="80">
        <f>INDEX('Policy Characteristics'!H:H,MATCH(PolicyLevers!$C212,'Policy Characteristics'!$C:$C,0))</f>
        <v>0.01</v>
      </c>
      <c r="O212" s="80" t="str">
        <f>INDEX('Policy Characteristics'!I:I,MATCH(PolicyLevers!$C212,'Policy Characteristics'!$C:$C,0))</f>
        <v>% of potential achieved</v>
      </c>
      <c r="P212" s="80" t="str">
        <f>INDEX('Policy Characteristics'!J:J,MATCH(PolicyLevers!$C212,'Policy Characteristics'!$C:$C,0))</f>
        <v xml:space="preserve">**Description:** This policy increases the sequestration of CO2 through reforestation and restoration on previously degraded forestland. // **Guidance for setting values: ** If this policy is fully implemented, the policy affects 48,000 acres annually. This is the upper bound of the range of potential estimated by research in the Proceedings of the National Academy of Sciences (Cameron et al. 2017; see Table S2 for details). </v>
      </c>
      <c r="Q212" s="72" t="s">
        <v>254</v>
      </c>
      <c r="R212" s="78" t="s">
        <v>255</v>
      </c>
      <c r="S212" s="92" t="s">
        <v>185</v>
      </c>
      <c r="T212" s="72" t="s">
        <v>1058</v>
      </c>
    </row>
    <row r="213" spans="1:20" x14ac:dyDescent="0.25">
      <c r="A213" s="72" t="str">
        <f>INDEX('Policy Characteristics'!A:A,MATCH(PolicyLevers!$C213,'Standard Descriptions'!$C:$C,0))</f>
        <v>Agriculture, Land Use, and Forestry</v>
      </c>
      <c r="B213" s="208" t="str">
        <f>INDEX('Policy Characteristics'!B:B,MATCH(PolicyLevers!$C213,'Standard Descriptions'!$C:$C,0))</f>
        <v xml:space="preserve">Avoid Conversion </v>
      </c>
      <c r="C213" s="72" t="s">
        <v>437</v>
      </c>
      <c r="D213" s="72"/>
      <c r="E213" s="72"/>
      <c r="F213" s="72"/>
      <c r="G213" s="72"/>
      <c r="H213" s="91">
        <v>200</v>
      </c>
      <c r="I213" s="206" t="s">
        <v>49</v>
      </c>
      <c r="J213" s="80" t="str">
        <f>INDEX('Policy Characteristics'!D:D,MATCH(PolicyLevers!$C213,'Policy Characteristics'!$C:$C,0))</f>
        <v>Avoid Conversion</v>
      </c>
      <c r="K213" s="80" t="str">
        <f>INDEX('Policy Characteristics'!E:E,MATCH(PolicyLevers!$C213,'Policy Characteristics'!$C:$C,0))</f>
        <v>land avoid deforestation</v>
      </c>
      <c r="L213" s="80">
        <f>INDEX('Policy Characteristics'!F:F,MATCH(PolicyLevers!$C213,'Policy Characteristics'!$C:$C,0))</f>
        <v>0</v>
      </c>
      <c r="M213" s="80">
        <f>INDEX('Policy Characteristics'!G:G,MATCH(PolicyLevers!$C213,'Policy Characteristics'!$C:$C,0))</f>
        <v>1</v>
      </c>
      <c r="N213" s="80">
        <f>INDEX('Policy Characteristics'!H:H,MATCH(PolicyLevers!$C213,'Policy Characteristics'!$C:$C,0))</f>
        <v>0.01</v>
      </c>
      <c r="O213" s="80" t="str">
        <f>INDEX('Policy Characteristics'!I:I,MATCH(PolicyLevers!$C213,'Policy Characteristics'!$C:$C,0))</f>
        <v>% of potential achieved</v>
      </c>
      <c r="P213" s="80" t="str">
        <f>INDEX('Policy Characteristics'!J:J,MATCH(PolicyLevers!$C213,'Policy Characteristics'!$C:$C,0))</f>
        <v xml:space="preserve">**Description:** This policy increases reduces emission by avoiding the conversion of forestlands and other natural landscapes to urban or agricultural uses. // **Guidance for setting values: ** If this policy is fully implemented, the policy affects 26,000 acres annually. This is the upper bound of the range of potential estimated by research in the Proceedings of the National Academy of Sciences (Cameron et al. 2017; see Table S2 for details). </v>
      </c>
      <c r="Q213" s="72" t="s">
        <v>353</v>
      </c>
      <c r="R213" s="78" t="s">
        <v>354</v>
      </c>
      <c r="S213" s="92"/>
      <c r="T213" s="72" t="s">
        <v>1058</v>
      </c>
    </row>
    <row r="214" spans="1:20" x14ac:dyDescent="0.25">
      <c r="A214" s="72" t="str">
        <f>INDEX('Policy Characteristics'!A:A,MATCH(PolicyLevers!$C214,'Standard Descriptions'!$C:$C,0))</f>
        <v>Agriculture, Land Use, and Forestry</v>
      </c>
      <c r="B214" s="208" t="str">
        <f>INDEX('Policy Characteristics'!B:B,MATCH(PolicyLevers!$C214,'Standard Descriptions'!$C:$C,0))</f>
        <v>Forest Restoration</v>
      </c>
      <c r="C214" s="72" t="s">
        <v>434</v>
      </c>
      <c r="D214" s="72"/>
      <c r="E214" s="72"/>
      <c r="F214" s="72"/>
      <c r="G214" s="72"/>
      <c r="H214" s="91">
        <v>177</v>
      </c>
      <c r="I214" s="206" t="s">
        <v>50</v>
      </c>
      <c r="J214" s="80" t="str">
        <f>INDEX('Policy Characteristics'!D:D,MATCH(PolicyLevers!$C214,'Policy Characteristics'!$C:$C,0))</f>
        <v>Forest Restoration</v>
      </c>
      <c r="K214" s="80" t="str">
        <f>INDEX('Policy Characteristics'!E:E,MATCH(PolicyLevers!$C214,'Policy Characteristics'!$C:$C,0))</f>
        <v>land forest restoration</v>
      </c>
      <c r="L214" s="80">
        <f>INDEX('Policy Characteristics'!F:F,MATCH(PolicyLevers!$C214,'Policy Characteristics'!$C:$C,0))</f>
        <v>0</v>
      </c>
      <c r="M214" s="80">
        <f>INDEX('Policy Characteristics'!G:G,MATCH(PolicyLevers!$C214,'Policy Characteristics'!$C:$C,0))</f>
        <v>0</v>
      </c>
      <c r="N214" s="80">
        <f>INDEX('Policy Characteristics'!H:H,MATCH(PolicyLevers!$C214,'Policy Characteristics'!$C:$C,0))</f>
        <v>0</v>
      </c>
      <c r="O214" s="80">
        <f>INDEX('Policy Characteristics'!I:I,MATCH(PolicyLevers!$C214,'Policy Characteristics'!$C:$C,0))</f>
        <v>0</v>
      </c>
      <c r="P214" s="80" t="str">
        <f>INDEX('Policy Characteristics'!J:J,MATCH(PolicyLevers!$C214,'Policy Characteristics'!$C:$C,0))</f>
        <v>**Description:**0**Guidance for setting values: **</v>
      </c>
      <c r="Q214" s="72"/>
      <c r="R214" s="78"/>
      <c r="S214" s="92"/>
      <c r="T214" s="72"/>
    </row>
    <row r="215" spans="1:20" x14ac:dyDescent="0.25">
      <c r="A215" s="72" t="str">
        <f>INDEX('Policy Characteristics'!A:A,MATCH(PolicyLevers!$C215,'Standard Descriptions'!$C:$C,0))</f>
        <v>Agriculture, Land Use, and Forestry</v>
      </c>
      <c r="B215" s="208" t="str">
        <f>INDEX('Policy Characteristics'!B:B,MATCH(PolicyLevers!$C215,'Standard Descriptions'!$C:$C,0))</f>
        <v xml:space="preserve">Avoid Conversion </v>
      </c>
      <c r="C215" s="72" t="s">
        <v>430</v>
      </c>
      <c r="D215" s="72"/>
      <c r="E215" s="72"/>
      <c r="F215" s="72"/>
      <c r="G215" s="72"/>
      <c r="H215" s="91">
        <v>61</v>
      </c>
      <c r="I215" s="208" t="s">
        <v>50</v>
      </c>
      <c r="J215" s="80" t="str">
        <f>INDEX('Policy Characteristics'!D:D,MATCH(PolicyLevers!$C215,'Policy Characteristics'!$C:$C,0))</f>
        <v>Forest Set-Asides</v>
      </c>
      <c r="K215" s="80" t="str">
        <f>INDEX('Policy Characteristics'!E:E,MATCH(PolicyLevers!$C215,'Policy Characteristics'!$C:$C,0))</f>
        <v>land forest set asides</v>
      </c>
      <c r="L215" s="80">
        <f>INDEX('Policy Characteristics'!F:F,MATCH(PolicyLevers!$C215,'Policy Characteristics'!$C:$C,0))</f>
        <v>0</v>
      </c>
      <c r="M215" s="80">
        <f>INDEX('Policy Characteristics'!G:G,MATCH(PolicyLevers!$C215,'Policy Characteristics'!$C:$C,0))</f>
        <v>1</v>
      </c>
      <c r="N215" s="80">
        <f>INDEX('Policy Characteristics'!H:H,MATCH(PolicyLevers!$C215,'Policy Characteristics'!$C:$C,0))</f>
        <v>0.01</v>
      </c>
      <c r="O215" s="80" t="str">
        <f>INDEX('Policy Characteristics'!I:I,MATCH(PolicyLevers!$C215,'Policy Characteristics'!$C:$C,0))</f>
        <v>% of potential achieved</v>
      </c>
      <c r="P215" s="80" t="str">
        <f>INDEX('Policy Characteristics'!J:J,MATCH(PolicyLevers!$C215,'Policy Characteristics'!$C:$C,0))</f>
        <v>**Description:** This policy avoids the release of CO2 from forests by reducing timber harvesting. // **Guidance for setting values: **</v>
      </c>
      <c r="Q215" s="72" t="s">
        <v>256</v>
      </c>
      <c r="R215" s="78" t="s">
        <v>257</v>
      </c>
      <c r="S215" s="92" t="s">
        <v>185</v>
      </c>
      <c r="T215" s="72"/>
    </row>
    <row r="216" spans="1:20" x14ac:dyDescent="0.25">
      <c r="A216" s="72" t="str">
        <f>INDEX('Policy Characteristics'!A:A,MATCH(PolicyLevers!$C216,'Standard Descriptions'!$C:$C,0))</f>
        <v>Agriculture, Land Use, and Forestry</v>
      </c>
      <c r="B216" s="208" t="str">
        <f>INDEX('Policy Characteristics'!B:B,MATCH(PolicyLevers!$C216,'Standard Descriptions'!$C:$C,0))</f>
        <v>Cropland Management</v>
      </c>
      <c r="C216" s="72" t="s">
        <v>318</v>
      </c>
      <c r="D216" s="72"/>
      <c r="E216" s="72"/>
      <c r="F216" s="72"/>
      <c r="G216" s="72"/>
      <c r="H216" s="91">
        <v>62</v>
      </c>
      <c r="I216" s="208" t="s">
        <v>50</v>
      </c>
      <c r="J216" s="80" t="str">
        <f>INDEX('Policy Characteristics'!D:D,MATCH(PolicyLevers!$C216,'Policy Characteristics'!$C:$C,0))</f>
        <v>Cropland Management</v>
      </c>
      <c r="K216" s="80" t="str">
        <f>INDEX('Policy Characteristics'!E:E,MATCH(PolicyLevers!$C216,'Policy Characteristics'!$C:$C,0))</f>
        <v>indst cropland management</v>
      </c>
      <c r="L216" s="80">
        <f>INDEX('Policy Characteristics'!F:F,MATCH(PolicyLevers!$C216,'Policy Characteristics'!$C:$C,0))</f>
        <v>0</v>
      </c>
      <c r="M216" s="80">
        <f>INDEX('Policy Characteristics'!G:G,MATCH(PolicyLevers!$C216,'Policy Characteristics'!$C:$C,0))</f>
        <v>1</v>
      </c>
      <c r="N216" s="80">
        <f>INDEX('Policy Characteristics'!H:H,MATCH(PolicyLevers!$C216,'Policy Characteristics'!$C:$C,0))</f>
        <v>0.01</v>
      </c>
      <c r="O216" s="80" t="str">
        <f>INDEX('Policy Characteristics'!I:I,MATCH(PolicyLevers!$C216,'Policy Characteristics'!$C:$C,0))</f>
        <v>% of potential achieved</v>
      </c>
      <c r="P216" s="80" t="str">
        <f>INDEX('Policy Characteristics'!J:J,MATCH(PolicyLevers!$C216,'Policy Characteristics'!$C:$C,0))</f>
        <v>**Description:**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v>
      </c>
      <c r="Q216" s="72" t="s">
        <v>258</v>
      </c>
      <c r="R216" s="78" t="s">
        <v>259</v>
      </c>
      <c r="S216" s="92" t="s">
        <v>185</v>
      </c>
      <c r="T216" s="72"/>
    </row>
    <row r="217" spans="1:20" x14ac:dyDescent="0.25">
      <c r="A217" s="72" t="str">
        <f>INDEX('Policy Characteristics'!A:A,MATCH(PolicyLevers!$C217,'Standard Descriptions'!$C:$C,0))</f>
        <v>Agriculture, Land Use, and Forestry</v>
      </c>
      <c r="B217" s="208" t="str">
        <f>INDEX('Policy Characteristics'!B:B,MATCH(PolicyLevers!$C217,'Standard Descriptions'!$C:$C,0))</f>
        <v>Improved Forest Management</v>
      </c>
      <c r="C217" s="72" t="s">
        <v>431</v>
      </c>
      <c r="D217" s="72"/>
      <c r="E217" s="72"/>
      <c r="F217" s="72"/>
      <c r="G217" s="72"/>
      <c r="H217" s="91">
        <v>63</v>
      </c>
      <c r="I217" s="208" t="s">
        <v>49</v>
      </c>
      <c r="J217" s="80" t="str">
        <f>INDEX('Policy Characteristics'!D:D,MATCH(PolicyLevers!$C217,'Policy Characteristics'!$C:$C,0))</f>
        <v>Improved Forest Management</v>
      </c>
      <c r="K217" s="80" t="str">
        <f>INDEX('Policy Characteristics'!E:E,MATCH(PolicyLevers!$C217,'Policy Characteristics'!$C:$C,0))</f>
        <v>land forest management</v>
      </c>
      <c r="L217" s="80">
        <f>INDEX('Policy Characteristics'!F:F,MATCH(PolicyLevers!$C217,'Policy Characteristics'!$C:$C,0))</f>
        <v>0</v>
      </c>
      <c r="M217" s="80">
        <f>INDEX('Policy Characteristics'!G:G,MATCH(PolicyLevers!$C217,'Policy Characteristics'!$C:$C,0))</f>
        <v>1</v>
      </c>
      <c r="N217" s="80">
        <f>INDEX('Policy Characteristics'!H:H,MATCH(PolicyLevers!$C217,'Policy Characteristics'!$C:$C,0))</f>
        <v>0.01</v>
      </c>
      <c r="O217" s="80" t="str">
        <f>INDEX('Policy Characteristics'!I:I,MATCH(PolicyLevers!$C217,'Policy Characteristics'!$C:$C,0))</f>
        <v>% of potential achieved</v>
      </c>
      <c r="P217" s="80" t="str">
        <f>INDEX('Policy Characteristics'!J:J,MATCH(PolicyLevers!$C217,'Policy Characteristics'!$C:$C,0))</f>
        <v>**Description:** This policy increases CO2 sequestration by forests through improved forest management practices, principally involving longer rotation cycles on existing timberland. // **Guidance for setting values: ** If this policy is fully implemented, the policy affects 131,000 acres annually. This is the upper bound of the range of potential estimated by research in the Proceedings of the National Academy of Sciences (Cameron et al. 2017). Key underlying data are annual enrollment of such projects for offsets credits usable under the state's cap-and-trade program. See table S2 for details.</v>
      </c>
      <c r="Q217" s="72" t="s">
        <v>260</v>
      </c>
      <c r="R217" s="78" t="s">
        <v>261</v>
      </c>
      <c r="S217" s="92" t="s">
        <v>185</v>
      </c>
      <c r="T217" s="72" t="s">
        <v>1058</v>
      </c>
    </row>
    <row r="218" spans="1:20" x14ac:dyDescent="0.25">
      <c r="A218" s="72" t="str">
        <f>INDEX('Policy Characteristics'!A:A,MATCH(PolicyLevers!$C218,'Standard Descriptions'!$C:$C,0))</f>
        <v>Agriculture, Land Use, and Forestry</v>
      </c>
      <c r="B218" s="208" t="str">
        <f>INDEX('Policy Characteristics'!B:B,MATCH(PolicyLevers!$C218,'Standard Descriptions'!$C:$C,0))</f>
        <v>Livestock Measures</v>
      </c>
      <c r="C218" s="72" t="s">
        <v>319</v>
      </c>
      <c r="D218" s="72"/>
      <c r="E218" s="72"/>
      <c r="F218" s="72"/>
      <c r="G218" s="72"/>
      <c r="H218" s="91">
        <v>64</v>
      </c>
      <c r="I218" s="208" t="s">
        <v>50</v>
      </c>
      <c r="J218" s="80" t="str">
        <f>INDEX('Policy Characteristics'!D:D,MATCH(PolicyLevers!$C218,'Policy Characteristics'!$C:$C,0))</f>
        <v>Livestock Measures</v>
      </c>
      <c r="K218" s="80" t="str">
        <f>INDEX('Policy Characteristics'!E:E,MATCH(PolicyLevers!$C218,'Policy Characteristics'!$C:$C,0))</f>
        <v>indst livestock measures</v>
      </c>
      <c r="L218" s="80">
        <f>INDEX('Policy Characteristics'!F:F,MATCH(PolicyLevers!$C218,'Policy Characteristics'!$C:$C,0))</f>
        <v>0</v>
      </c>
      <c r="M218" s="80">
        <f>INDEX('Policy Characteristics'!G:G,MATCH(PolicyLevers!$C218,'Policy Characteristics'!$C:$C,0))</f>
        <v>1</v>
      </c>
      <c r="N218" s="80">
        <f>INDEX('Policy Characteristics'!H:H,MATCH(PolicyLevers!$C218,'Policy Characteristics'!$C:$C,0))</f>
        <v>0.01</v>
      </c>
      <c r="O218" s="80" t="str">
        <f>INDEX('Policy Characteristics'!I:I,MATCH(PolicyLevers!$C218,'Policy Characteristics'!$C:$C,0))</f>
        <v>% of potential achieved</v>
      </c>
      <c r="P218" s="80" t="str">
        <f>INDEX('Policy Characteristics'!J:J,MATCH(PolicyLevers!$C218,'Policy Characteristics'!$C:$C,0))</f>
        <v>**Description:** This policy reduces greenhouse gas emissions from agriculture through livestock-related measures, such as manure management and feed supplements to prevent enteric methane formation. // **Guidance for setting values: **</v>
      </c>
      <c r="Q218" s="72" t="s">
        <v>262</v>
      </c>
      <c r="R218" s="78" t="s">
        <v>263</v>
      </c>
      <c r="S218" s="92" t="s">
        <v>185</v>
      </c>
      <c r="T218" s="72"/>
    </row>
    <row r="219" spans="1:20" x14ac:dyDescent="0.25">
      <c r="A219" s="72" t="str">
        <f>INDEX('Policy Characteristics'!A:A,MATCH(PolicyLevers!$C219,'Standard Descriptions'!$C:$C,0))</f>
        <v>Agriculture, Land Use, and Forestry</v>
      </c>
      <c r="B219" s="208" t="str">
        <f>INDEX('Policy Characteristics'!B:B,MATCH(PolicyLevers!$C219,'Standard Descriptions'!$C:$C,0))</f>
        <v>Wetland Restoration</v>
      </c>
      <c r="C219" s="72" t="s">
        <v>432</v>
      </c>
      <c r="D219" s="72"/>
      <c r="E219" s="72"/>
      <c r="F219" s="72"/>
      <c r="G219" s="72"/>
      <c r="H219" s="91">
        <v>178</v>
      </c>
      <c r="I219" s="208" t="s">
        <v>49</v>
      </c>
      <c r="J219" s="80" t="str">
        <f>INDEX('Policy Characteristics'!D:D,MATCH(PolicyLevers!$C219,'Policy Characteristics'!$C:$C,0))</f>
        <v>Wetland Restoration</v>
      </c>
      <c r="K219" s="80" t="str">
        <f>INDEX('Policy Characteristics'!E:E,MATCH(PolicyLevers!$C219,'Policy Characteristics'!$C:$C,0))</f>
        <v>land peatland restoration</v>
      </c>
      <c r="L219" s="80">
        <f>INDEX('Policy Characteristics'!F:F,MATCH(PolicyLevers!$C219,'Policy Characteristics'!$C:$C,0))</f>
        <v>0</v>
      </c>
      <c r="M219" s="80">
        <f>INDEX('Policy Characteristics'!G:G,MATCH(PolicyLevers!$C219,'Policy Characteristics'!$C:$C,0))</f>
        <v>1</v>
      </c>
      <c r="N219" s="80">
        <f>INDEX('Policy Characteristics'!H:H,MATCH(PolicyLevers!$C219,'Policy Characteristics'!$C:$C,0))</f>
        <v>0.01</v>
      </c>
      <c r="O219" s="80" t="str">
        <f>INDEX('Policy Characteristics'!I:I,MATCH(PolicyLevers!$C219,'Policy Characteristics'!$C:$C,0))</f>
        <v>% of potential achieved</v>
      </c>
      <c r="P219" s="80" t="str">
        <f>INDEX('Policy Characteristics'!J:J,MATCH(PolicyLevers!$C219,'Policy Characteristics'!$C:$C,0))</f>
        <v xml:space="preserve">**Description:** This policy increases increases CO2 sequestration by restoring wetlands on land previously converted to agricultural use. // **Guidance for setting values: ** If this policy is fully implemented, the policy affects 4,700 acres annually. This is the upper bound of the range of potential estimated by research in the Proceedings of the National Academy of Sciences (Cameron et al. 2017; see Table S2 for details). </v>
      </c>
      <c r="Q219" s="72"/>
      <c r="R219" s="78"/>
      <c r="S219" s="92"/>
      <c r="T219" s="72"/>
    </row>
    <row r="220" spans="1:20" x14ac:dyDescent="0.25">
      <c r="A220" s="72" t="str">
        <f>INDEX('Policy Characteristics'!A:A,MATCH(PolicyLevers!$C220,'Standard Descriptions'!$C:$C,0))</f>
        <v>Agriculture, Land Use, and Forestry</v>
      </c>
      <c r="B220" s="208" t="str">
        <f>INDEX('Policy Characteristics'!B:B,MATCH(PolicyLevers!$C220,'Standard Descriptions'!$C:$C,0))</f>
        <v>Rice Cultivation Measures</v>
      </c>
      <c r="C220" s="72" t="s">
        <v>320</v>
      </c>
      <c r="D220" s="72"/>
      <c r="E220" s="72"/>
      <c r="F220" s="72"/>
      <c r="G220" s="72"/>
      <c r="H220" s="91">
        <v>65</v>
      </c>
      <c r="I220" s="208" t="s">
        <v>50</v>
      </c>
      <c r="J220" s="80" t="str">
        <f>INDEX('Policy Characteristics'!D:D,MATCH(PolicyLevers!$C220,'Policy Characteristics'!$C:$C,0))</f>
        <v>Rice Cultivation Measures</v>
      </c>
      <c r="K220" s="80" t="str">
        <f>INDEX('Policy Characteristics'!E:E,MATCH(PolicyLevers!$C220,'Policy Characteristics'!$C:$C,0))</f>
        <v>indst rice cultivation measures</v>
      </c>
      <c r="L220" s="80">
        <f>INDEX('Policy Characteristics'!F:F,MATCH(PolicyLevers!$C220,'Policy Characteristics'!$C:$C,0))</f>
        <v>0</v>
      </c>
      <c r="M220" s="80">
        <f>INDEX('Policy Characteristics'!G:G,MATCH(PolicyLevers!$C220,'Policy Characteristics'!$C:$C,0))</f>
        <v>1</v>
      </c>
      <c r="N220" s="80">
        <f>INDEX('Policy Characteristics'!H:H,MATCH(PolicyLevers!$C220,'Policy Characteristics'!$C:$C,0))</f>
        <v>0.01</v>
      </c>
      <c r="O220" s="80" t="str">
        <f>INDEX('Policy Characteristics'!I:I,MATCH(PolicyLevers!$C220,'Policy Characteristics'!$C:$C,0))</f>
        <v>% of potential achieved</v>
      </c>
      <c r="P220" s="80" t="str">
        <f>INDEX('Policy Characteristics'!J:J,MATCH(PolicyLevers!$C220,'Policy Characteristics'!$C:$C,0))</f>
        <v>**Description:** This policy reduces greenhouse gas emissions from agriculture through measures pertaining to rice cultivation, such as improved flooding practices that avoid anaerobic, methane-forming conditions. // **Guidance for setting values: **</v>
      </c>
      <c r="Q220" s="72" t="s">
        <v>264</v>
      </c>
      <c r="R220" s="78" t="s">
        <v>265</v>
      </c>
      <c r="S220" s="92" t="s">
        <v>185</v>
      </c>
      <c r="T220" s="72"/>
    </row>
    <row r="221" spans="1:20" s="71" customFormat="1" x14ac:dyDescent="0.25">
      <c r="A221" s="78" t="str">
        <f>INDEX('Policy Characteristics'!A:A,MATCH(PolicyLevers!$C221,'Standard Descriptions'!$C:$C,0))</f>
        <v>District Heat</v>
      </c>
      <c r="B221" s="206" t="str">
        <f>INDEX('Policy Characteristics'!B:B,MATCH(PolicyLevers!$C221,'Standard Descriptions'!$C:$C,0))</f>
        <v>Convert Non-CHP Heat Production</v>
      </c>
      <c r="C221" s="78" t="s">
        <v>321</v>
      </c>
      <c r="D221" s="78"/>
      <c r="E221" s="78"/>
      <c r="F221" s="78"/>
      <c r="G221" s="78"/>
      <c r="H221" s="91">
        <v>68</v>
      </c>
      <c r="I221" s="206" t="s">
        <v>50</v>
      </c>
      <c r="J221" s="76" t="str">
        <f>INDEX('Policy Characteristics'!D:D,MATCH(PolicyLevers!$C221,'Policy Characteristics'!$C:$C,0))</f>
        <v>Convert Non-CHP Heat Production</v>
      </c>
      <c r="K221" s="76" t="str">
        <f>INDEX('Policy Characteristics'!E:E,MATCH(PolicyLevers!$C221,'Policy Characteristics'!$C:$C,0))</f>
        <v>heat convert heat to CHP</v>
      </c>
      <c r="L221" s="76">
        <f>INDEX('Policy Characteristics'!F:F,MATCH(PolicyLevers!$C221,'Policy Characteristics'!$C:$C,0))</f>
        <v>0</v>
      </c>
      <c r="M221" s="76">
        <f>INDEX('Policy Characteristics'!G:G,MATCH(PolicyLevers!$C221,'Policy Characteristics'!$C:$C,0))</f>
        <v>1</v>
      </c>
      <c r="N221" s="76">
        <f>INDEX('Policy Characteristics'!H:H,MATCH(PolicyLevers!$C221,'Policy Characteristics'!$C:$C,0))</f>
        <v>0.01</v>
      </c>
      <c r="O221" s="76" t="str">
        <f>INDEX('Policy Characteristics'!I:I,MATCH(PolicyLevers!$C221,'Policy Characteristics'!$C:$C,0))</f>
        <v>% non-CHP heat converted</v>
      </c>
      <c r="P221" s="76" t="str">
        <f>INDEX('Policy Characteristics'!J:J,MATCH(PolicyLevers!$C221,'Policy Characteristics'!$C:$C,0))</f>
        <v>**Description:**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v>
      </c>
      <c r="Q221" s="78" t="s">
        <v>270</v>
      </c>
      <c r="R221" s="78" t="s">
        <v>271</v>
      </c>
      <c r="S221" s="92" t="s">
        <v>185</v>
      </c>
      <c r="T221" s="78"/>
    </row>
    <row r="222" spans="1:20" s="71" customFormat="1" x14ac:dyDescent="0.25">
      <c r="A222" s="78" t="str">
        <f>INDEX('Policy Characteristics'!A:A,MATCH(PolicyLevers!$C222,'Standard Descriptions'!$C:$C,0))</f>
        <v>District Heat</v>
      </c>
      <c r="B222" s="206" t="str">
        <f>INDEX('Policy Characteristics'!B:B,MATCH(PolicyLevers!$C222,'Standard Descriptions'!$C:$C,0))</f>
        <v>Hard Coal to NG Switching</v>
      </c>
      <c r="C222" s="78" t="s">
        <v>455</v>
      </c>
      <c r="D222" s="78"/>
      <c r="E222" s="78"/>
      <c r="F222" s="78"/>
      <c r="G222" s="78"/>
      <c r="H222" s="91">
        <v>176</v>
      </c>
      <c r="I222" s="206" t="s">
        <v>50</v>
      </c>
      <c r="J222" s="76" t="str">
        <f>INDEX('Policy Characteristics'!D:D,MATCH(PolicyLevers!$C222,'Policy Characteristics'!$C:$C,0))</f>
        <v>District Heat Fuel Switching</v>
      </c>
      <c r="K222" s="76" t="str">
        <f>INDEX('Policy Characteristics'!E:E,MATCH(PolicyLevers!$C222,'Policy Characteristics'!$C:$C,0))</f>
        <v>heat convert hard coal use</v>
      </c>
      <c r="L222" s="76">
        <f>INDEX('Policy Characteristics'!F:F,MATCH(PolicyLevers!$C222,'Policy Characteristics'!$C:$C,0))</f>
        <v>0</v>
      </c>
      <c r="M222" s="76">
        <f>INDEX('Policy Characteristics'!G:G,MATCH(PolicyLevers!$C222,'Policy Characteristics'!$C:$C,0))</f>
        <v>1</v>
      </c>
      <c r="N222" s="76">
        <f>INDEX('Policy Characteristics'!H:H,MATCH(PolicyLevers!$C222,'Policy Characteristics'!$C:$C,0))</f>
        <v>0.01</v>
      </c>
      <c r="O222" s="76" t="str">
        <f>INDEX('Policy Characteristics'!I:I,MATCH(PolicyLevers!$C222,'Policy Characteristics'!$C:$C,0))</f>
        <v>% of coal use</v>
      </c>
      <c r="P222" s="76" t="str">
        <f>INDEX('Policy Characteristics'!J:J,MATCH(PolicyLevers!$C222,'Policy Characteristics'!$C:$C,0))</f>
        <v>**Description:** This policy causes a percentage of the district heat that would be generated by burning coal to instead be generated by burning natural gas. // **Guidance for setting values: **</v>
      </c>
      <c r="Q222" s="78" t="s">
        <v>401</v>
      </c>
      <c r="R222" s="78" t="s">
        <v>247</v>
      </c>
      <c r="S222" s="92" t="s">
        <v>185</v>
      </c>
      <c r="T222" s="78"/>
    </row>
    <row r="223" spans="1:20" x14ac:dyDescent="0.25">
      <c r="A223" s="72" t="str">
        <f>INDEX('Policy Characteristics'!A:A,MATCH(PolicyLevers!$C223,'Standard Descriptions'!$C:$C,0))</f>
        <v>Cross-Sector</v>
      </c>
      <c r="B223" s="208" t="str">
        <f>INDEX('Policy Characteristics'!B:B,MATCH(PolicyLevers!$C223,'Standard Descriptions'!$C:$C,0))</f>
        <v>Carbon Capture and Sequestration</v>
      </c>
      <c r="C223" s="72" t="s">
        <v>64</v>
      </c>
      <c r="D223" s="72"/>
      <c r="E223" s="72"/>
      <c r="F223" s="72"/>
      <c r="G223" s="72"/>
      <c r="H223" s="91">
        <v>66</v>
      </c>
      <c r="I223" s="208" t="s">
        <v>49</v>
      </c>
      <c r="J223" s="80" t="str">
        <f>INDEX('Policy Characteristics'!D:D,MATCH(PolicyLevers!$C223,'Policy Characteristics'!$C:$C,0))</f>
        <v>Carbon Capture and Sequestration</v>
      </c>
      <c r="K223" s="80" t="str">
        <f>INDEX('Policy Characteristics'!E:E,MATCH(PolicyLevers!$C223,'Policy Characteristics'!$C:$C,0))</f>
        <v>cross CCS</v>
      </c>
      <c r="L223" s="80">
        <f>INDEX('Policy Characteristics'!F:F,MATCH(PolicyLevers!$C223,'Policy Characteristics'!$C:$C,0))</f>
        <v>0</v>
      </c>
      <c r="M223" s="80">
        <f>INDEX('Policy Characteristics'!G:G,MATCH(PolicyLevers!$C223,'Policy Characteristics'!$C:$C,0))</f>
        <v>1</v>
      </c>
      <c r="N223" s="80">
        <f>INDEX('Policy Characteristics'!H:H,MATCH(PolicyLevers!$C223,'Policy Characteristics'!$C:$C,0))</f>
        <v>0.01</v>
      </c>
      <c r="O223" s="80" t="str">
        <f>INDEX('Policy Characteristics'!I:I,MATCH(PolicyLevers!$C223,'Policy Characteristics'!$C:$C,0))</f>
        <v>% of potential achieved</v>
      </c>
      <c r="P223" s="80" t="str">
        <f>INDEX('Policy Characteristics'!J:J,MATCH(PolicyLevers!$C223,'Policy Characteristics'!$C:$C,0))</f>
        <v xml:space="preserve">**Description:** This policy specifies the fraction of the potential annual amount of carbon capture and sequestration (CCS) in the industry sector that is achieved. // **Guidance for setting values: ** There is no CCS expected in the BAU Scenario. The potential for CCS is calibrated to high purity emissions associated with the petroleum refinery industry subsector as well as cement and concrete production. </v>
      </c>
      <c r="Q223" s="72" t="s">
        <v>266</v>
      </c>
      <c r="R223" s="78" t="s">
        <v>267</v>
      </c>
      <c r="S223" s="92" t="s">
        <v>1151</v>
      </c>
      <c r="T223" s="72"/>
    </row>
    <row r="224" spans="1:20" s="75" customFormat="1" x14ac:dyDescent="0.25">
      <c r="A224" s="72" t="str">
        <f>INDEX('Policy Characteristics'!A:A,MATCH(PolicyLevers!$C224,'Standard Descriptions'!$C:$C,0))</f>
        <v>Cross-Sector</v>
      </c>
      <c r="B224" s="208" t="str">
        <f>INDEX('Policy Characteristics'!B:B,MATCH(PolicyLevers!$C224,'Standard Descriptions'!$C:$C,0))</f>
        <v>Carbon Pricing</v>
      </c>
      <c r="C224" s="72" t="s">
        <v>25</v>
      </c>
      <c r="D224" s="72" t="s">
        <v>385</v>
      </c>
      <c r="E224" s="72"/>
      <c r="F224" s="72" t="s">
        <v>391</v>
      </c>
      <c r="G224" s="72"/>
      <c r="H224" s="91">
        <v>171</v>
      </c>
      <c r="I224" s="208" t="s">
        <v>49</v>
      </c>
      <c r="J224" s="80" t="str">
        <f>INDEX('Policy Characteristics'!D:D,MATCH(PolicyLevers!$C224,'Policy Characteristics'!$C:$C,0))</f>
        <v>Carbon Pricing</v>
      </c>
      <c r="K224" s="80" t="str">
        <f>INDEX('Policy Characteristics'!E:E,MATCH(PolicyLevers!$C224,'Policy Characteristics'!$C:$C,0))</f>
        <v>cross carbon tax</v>
      </c>
      <c r="L224" s="80">
        <f>INDEX('Policy Characteristics'!F:F,MATCH(PolicyLevers!$C224,'Policy Characteristics'!$C:$C,0))</f>
        <v>0</v>
      </c>
      <c r="M224" s="80">
        <f>INDEX('Policy Characteristics'!G:G,MATCH(PolicyLevers!$C224,'Policy Characteristics'!$C:$C,0))</f>
        <v>300</v>
      </c>
      <c r="N224" s="80">
        <f>INDEX('Policy Characteristics'!H:H,MATCH(PolicyLevers!$C224,'Policy Characteristics'!$C:$C,0))</f>
        <v>5</v>
      </c>
      <c r="O224" s="80" t="str">
        <f>INDEX('Policy Characteristics'!I:I,MATCH(PolicyLevers!$C224,'Policy Characteristics'!$C:$C,0))</f>
        <v>$/metric ton CO2e</v>
      </c>
      <c r="P224" s="80" t="str">
        <f>INDEX('Policy Characteristics'!J:J,MATCH(PolicyLevers!$C224,'Policy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4" s="72" t="s">
        <v>268</v>
      </c>
      <c r="R224" s="78" t="s">
        <v>269</v>
      </c>
      <c r="S224" s="95" t="s">
        <v>1201</v>
      </c>
      <c r="T224" s="78" t="s">
        <v>426</v>
      </c>
    </row>
    <row r="225" spans="1:20" s="75" customFormat="1" x14ac:dyDescent="0.25">
      <c r="A225" s="83" t="str">
        <f>INDEX('Policy Characteristics'!A:A,MATCH(PolicyLevers!$C225,'Standard Descriptions'!$C:$C,0))</f>
        <v>Cross-Sector</v>
      </c>
      <c r="B225" s="207" t="str">
        <f>INDEX('Policy Characteristics'!B:B,MATCH(PolicyLevers!$C225,'Standard Descriptions'!$C:$C,0))</f>
        <v>Carbon Pricing</v>
      </c>
      <c r="C225" s="83" t="str">
        <f t="shared" ref="B225:C225" si="34">C$224</f>
        <v>Carbon Tax</v>
      </c>
      <c r="D225" s="72" t="s">
        <v>395</v>
      </c>
      <c r="E225" s="72"/>
      <c r="F225" s="72" t="s">
        <v>396</v>
      </c>
      <c r="G225" s="72"/>
      <c r="H225" s="91">
        <v>172</v>
      </c>
      <c r="I225" s="208" t="s">
        <v>49</v>
      </c>
      <c r="J225" s="84" t="str">
        <f>INDEX('Policy Characteristics'!D:D,MATCH(PolicyLevers!$C225,'Policy Characteristics'!$C:$C,0))</f>
        <v>Carbon Pricing</v>
      </c>
      <c r="K225" s="84" t="str">
        <f>INDEX('Policy Characteristics'!E:E,MATCH(PolicyLevers!$C225,'Policy Characteristics'!$C:$C,0))</f>
        <v>cross carbon tax</v>
      </c>
      <c r="L225" s="84">
        <f>INDEX('Policy Characteristics'!F:F,MATCH(PolicyLevers!$C225,'Policy Characteristics'!$C:$C,0))</f>
        <v>0</v>
      </c>
      <c r="M225" s="84">
        <f>INDEX('Policy Characteristics'!G:G,MATCH(PolicyLevers!$C225,'Policy Characteristics'!$C:$C,0))</f>
        <v>300</v>
      </c>
      <c r="N225" s="84">
        <f>INDEX('Policy Characteristics'!H:H,MATCH(PolicyLevers!$C225,'Policy Characteristics'!$C:$C,0))</f>
        <v>5</v>
      </c>
      <c r="O225" s="84" t="str">
        <f>INDEX('Policy Characteristics'!I:I,MATCH(PolicyLevers!$C225,'Policy Characteristics'!$C:$C,0))</f>
        <v>$/metric ton CO2e</v>
      </c>
      <c r="P225" s="84" t="str">
        <f>INDEX('Policy Characteristics'!J:J,MATCH(PolicyLevers!$C225,'Policy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5" s="83" t="str">
        <f t="shared" ref="Q225:R229" si="35">Q$224</f>
        <v>fuels.html#carbon-tax</v>
      </c>
      <c r="R225" s="83" t="str">
        <f t="shared" si="35"/>
        <v>carbon-tax.html</v>
      </c>
      <c r="S225" s="95"/>
      <c r="T225" s="83"/>
    </row>
    <row r="226" spans="1:20" s="75" customFormat="1" x14ac:dyDescent="0.25">
      <c r="A226" s="83" t="str">
        <f>INDEX('Policy Characteristics'!A:A,MATCH(PolicyLevers!$C226,'Standard Descriptions'!$C:$C,0))</f>
        <v>Cross-Sector</v>
      </c>
      <c r="B226" s="207" t="str">
        <f>INDEX('Policy Characteristics'!B:B,MATCH(PolicyLevers!$C226,'Standard Descriptions'!$C:$C,0))</f>
        <v>Carbon Pricing</v>
      </c>
      <c r="C226" s="83" t="str">
        <f t="shared" ref="A226:C230" si="36">C$224</f>
        <v>Carbon Tax</v>
      </c>
      <c r="D226" s="72" t="s">
        <v>387</v>
      </c>
      <c r="E226" s="72"/>
      <c r="F226" s="72" t="s">
        <v>393</v>
      </c>
      <c r="G226" s="72"/>
      <c r="H226" s="91">
        <v>173</v>
      </c>
      <c r="I226" s="208" t="s">
        <v>49</v>
      </c>
      <c r="J226" s="84" t="str">
        <f>INDEX('Policy Characteristics'!D:D,MATCH(PolicyLevers!$C226,'Policy Characteristics'!$C:$C,0))</f>
        <v>Carbon Pricing</v>
      </c>
      <c r="K226" s="84" t="str">
        <f>INDEX('Policy Characteristics'!E:E,MATCH(PolicyLevers!$C226,'Policy Characteristics'!$C:$C,0))</f>
        <v>cross carbon tax</v>
      </c>
      <c r="L226" s="84">
        <f>INDEX('Policy Characteristics'!F:F,MATCH(PolicyLevers!$C226,'Policy Characteristics'!$C:$C,0))</f>
        <v>0</v>
      </c>
      <c r="M226" s="84">
        <f>INDEX('Policy Characteristics'!G:G,MATCH(PolicyLevers!$C226,'Policy Characteristics'!$C:$C,0))</f>
        <v>300</v>
      </c>
      <c r="N226" s="84">
        <f>INDEX('Policy Characteristics'!H:H,MATCH(PolicyLevers!$C226,'Policy Characteristics'!$C:$C,0))</f>
        <v>5</v>
      </c>
      <c r="O226" s="84" t="str">
        <f>INDEX('Policy Characteristics'!I:I,MATCH(PolicyLevers!$C226,'Policy Characteristics'!$C:$C,0))</f>
        <v>$/metric ton CO2e</v>
      </c>
      <c r="P226" s="84" t="str">
        <f>INDEX('Policy Characteristics'!J:J,MATCH(PolicyLevers!$C226,'Policy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6" s="83" t="str">
        <f t="shared" si="35"/>
        <v>fuels.html#carbon-tax</v>
      </c>
      <c r="R226" s="83" t="str">
        <f t="shared" si="35"/>
        <v>carbon-tax.html</v>
      </c>
      <c r="S226" s="95"/>
      <c r="T226" s="83"/>
    </row>
    <row r="227" spans="1:20" s="75" customFormat="1" x14ac:dyDescent="0.25">
      <c r="A227" s="83" t="str">
        <f>INDEX('Policy Characteristics'!A:A,MATCH(PolicyLevers!$C227,'Standard Descriptions'!$C:$C,0))</f>
        <v>Cross-Sector</v>
      </c>
      <c r="B227" s="207" t="str">
        <f>INDEX('Policy Characteristics'!B:B,MATCH(PolicyLevers!$C227,'Standard Descriptions'!$C:$C,0))</f>
        <v>Carbon Pricing</v>
      </c>
      <c r="C227" s="83" t="str">
        <f t="shared" si="36"/>
        <v>Carbon Tax</v>
      </c>
      <c r="D227" s="72" t="s">
        <v>388</v>
      </c>
      <c r="E227" s="72"/>
      <c r="F227" s="72" t="s">
        <v>394</v>
      </c>
      <c r="G227" s="72"/>
      <c r="H227" s="91">
        <v>174</v>
      </c>
      <c r="I227" s="208" t="s">
        <v>49</v>
      </c>
      <c r="J227" s="84" t="str">
        <f>INDEX('Policy Characteristics'!D:D,MATCH(PolicyLevers!$C227,'Policy Characteristics'!$C:$C,0))</f>
        <v>Carbon Pricing</v>
      </c>
      <c r="K227" s="84" t="str">
        <f>INDEX('Policy Characteristics'!E:E,MATCH(PolicyLevers!$C227,'Policy Characteristics'!$C:$C,0))</f>
        <v>cross carbon tax</v>
      </c>
      <c r="L227" s="84">
        <f>INDEX('Policy Characteristics'!F:F,MATCH(PolicyLevers!$C227,'Policy Characteristics'!$C:$C,0))</f>
        <v>0</v>
      </c>
      <c r="M227" s="84">
        <f>INDEX('Policy Characteristics'!G:G,MATCH(PolicyLevers!$C227,'Policy Characteristics'!$C:$C,0))</f>
        <v>300</v>
      </c>
      <c r="N227" s="84">
        <f>INDEX('Policy Characteristics'!H:H,MATCH(PolicyLevers!$C227,'Policy Characteristics'!$C:$C,0))</f>
        <v>5</v>
      </c>
      <c r="O227" s="84" t="str">
        <f>INDEX('Policy Characteristics'!I:I,MATCH(PolicyLevers!$C227,'Policy Characteristics'!$C:$C,0))</f>
        <v>$/metric ton CO2e</v>
      </c>
      <c r="P227" s="84" t="str">
        <f>INDEX('Policy Characteristics'!J:J,MATCH(PolicyLevers!$C227,'Policy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7" s="83" t="str">
        <f t="shared" si="35"/>
        <v>fuels.html#carbon-tax</v>
      </c>
      <c r="R227" s="83" t="str">
        <f t="shared" si="35"/>
        <v>carbon-tax.html</v>
      </c>
      <c r="S227" s="95"/>
      <c r="T227" s="83"/>
    </row>
    <row r="228" spans="1:20" s="75" customFormat="1" x14ac:dyDescent="0.25">
      <c r="A228" s="83" t="str">
        <f>INDEX('Policy Characteristics'!A:A,MATCH(PolicyLevers!$C228,'Standard Descriptions'!$C:$C,0))</f>
        <v>Cross-Sector</v>
      </c>
      <c r="B228" s="207" t="str">
        <f>INDEX('Policy Characteristics'!B:B,MATCH(PolicyLevers!$C228,'Standard Descriptions'!$C:$C,0))</f>
        <v>Carbon Pricing</v>
      </c>
      <c r="C228" s="83" t="str">
        <f t="shared" si="36"/>
        <v>Carbon Tax</v>
      </c>
      <c r="D228" s="72" t="s">
        <v>386</v>
      </c>
      <c r="E228" s="72"/>
      <c r="F228" s="72" t="s">
        <v>392</v>
      </c>
      <c r="G228" s="72"/>
      <c r="H228" s="91">
        <v>175</v>
      </c>
      <c r="I228" s="208" t="s">
        <v>49</v>
      </c>
      <c r="J228" s="84" t="str">
        <f>INDEX('Policy Characteristics'!D:D,MATCH(PolicyLevers!$C228,'Policy Characteristics'!$C:$C,0))</f>
        <v>Carbon Pricing</v>
      </c>
      <c r="K228" s="84" t="str">
        <f>INDEX('Policy Characteristics'!E:E,MATCH(PolicyLevers!$C228,'Policy Characteristics'!$C:$C,0))</f>
        <v>cross carbon tax</v>
      </c>
      <c r="L228" s="84">
        <f>INDEX('Policy Characteristics'!F:F,MATCH(PolicyLevers!$C228,'Policy Characteristics'!$C:$C,0))</f>
        <v>0</v>
      </c>
      <c r="M228" s="84">
        <f>INDEX('Policy Characteristics'!G:G,MATCH(PolicyLevers!$C228,'Policy Characteristics'!$C:$C,0))</f>
        <v>300</v>
      </c>
      <c r="N228" s="84">
        <f>INDEX('Policy Characteristics'!H:H,MATCH(PolicyLevers!$C228,'Policy Characteristics'!$C:$C,0))</f>
        <v>5</v>
      </c>
      <c r="O228" s="84" t="str">
        <f>INDEX('Policy Characteristics'!I:I,MATCH(PolicyLevers!$C228,'Policy Characteristics'!$C:$C,0))</f>
        <v>$/metric ton CO2e</v>
      </c>
      <c r="P228" s="84" t="str">
        <f>INDEX('Policy Characteristics'!J:J,MATCH(PolicyLevers!$C228,'Policy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8" s="83" t="str">
        <f t="shared" si="35"/>
        <v>fuels.html#carbon-tax</v>
      </c>
      <c r="R228" s="83" t="str">
        <f t="shared" si="35"/>
        <v>carbon-tax.html</v>
      </c>
      <c r="S228" s="95"/>
      <c r="T228" s="83"/>
    </row>
    <row r="229" spans="1:20" s="75" customFormat="1" x14ac:dyDescent="0.25">
      <c r="A229" s="83" t="str">
        <f>INDEX('Policy Characteristics'!A:A,MATCH(PolicyLevers!$C229,'Standard Descriptions'!$C:$C,0))</f>
        <v>Cross-Sector</v>
      </c>
      <c r="B229" s="207" t="str">
        <f>INDEX('Policy Characteristics'!B:B,MATCH(PolicyLevers!$C229,'Standard Descriptions'!$C:$C,0))</f>
        <v>Carbon Pricing</v>
      </c>
      <c r="C229" s="83" t="str">
        <f t="shared" si="36"/>
        <v>Carbon Tax</v>
      </c>
      <c r="D229" s="72" t="s">
        <v>389</v>
      </c>
      <c r="E229" s="72"/>
      <c r="F229" s="72" t="s">
        <v>397</v>
      </c>
      <c r="G229" s="72"/>
      <c r="H229" s="91">
        <v>201</v>
      </c>
      <c r="I229" s="206" t="s">
        <v>50</v>
      </c>
      <c r="J229" s="84" t="str">
        <f>INDEX('Policy Characteristics'!D:D,MATCH(PolicyLevers!$C229,'Policy Characteristics'!$C:$C,0))</f>
        <v>Carbon Pricing</v>
      </c>
      <c r="K229" s="84" t="str">
        <f>INDEX('Policy Characteristics'!E:E,MATCH(PolicyLevers!$C229,'Policy Characteristics'!$C:$C,0))</f>
        <v>cross carbon tax</v>
      </c>
      <c r="L229" s="84">
        <f>INDEX('Policy Characteristics'!F:F,MATCH(PolicyLevers!$C229,'Policy Characteristics'!$C:$C,0))</f>
        <v>0</v>
      </c>
      <c r="M229" s="84">
        <f>INDEX('Policy Characteristics'!G:G,MATCH(PolicyLevers!$C229,'Policy Characteristics'!$C:$C,0))</f>
        <v>300</v>
      </c>
      <c r="N229" s="84">
        <f>INDEX('Policy Characteristics'!H:H,MATCH(PolicyLevers!$C229,'Policy Characteristics'!$C:$C,0))</f>
        <v>5</v>
      </c>
      <c r="O229" s="84" t="str">
        <f>INDEX('Policy Characteristics'!I:I,MATCH(PolicyLevers!$C229,'Policy Characteristics'!$C:$C,0))</f>
        <v>$/metric ton CO2e</v>
      </c>
      <c r="P229" s="84" t="str">
        <f>INDEX('Policy Characteristics'!J:J,MATCH(PolicyLevers!$C229,'Policy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29" s="83" t="str">
        <f t="shared" si="35"/>
        <v>fuels.html#carbon-tax</v>
      </c>
      <c r="R229" s="83" t="str">
        <f t="shared" si="35"/>
        <v>carbon-tax.html</v>
      </c>
      <c r="S229" s="95"/>
      <c r="T229" s="83"/>
    </row>
    <row r="230" spans="1:20" s="75" customFormat="1" x14ac:dyDescent="0.25">
      <c r="A230" s="83" t="str">
        <f>INDEX('Policy Characteristics'!A:A,MATCH(PolicyLevers!$C230,'Standard Descriptions'!$C:$C,0))</f>
        <v>Cross-Sector</v>
      </c>
      <c r="B230" s="207" t="str">
        <f>INDEX('Policy Characteristics'!B:B,MATCH(PolicyLevers!$C230,'Standard Descriptions'!$C:$C,0))</f>
        <v>Carbon Pricing</v>
      </c>
      <c r="C230" s="83" t="str">
        <f t="shared" si="36"/>
        <v>Carbon Tax</v>
      </c>
      <c r="D230" s="72" t="s">
        <v>390</v>
      </c>
      <c r="E230" s="72"/>
      <c r="F230" s="72" t="s">
        <v>398</v>
      </c>
      <c r="G230" s="72"/>
      <c r="H230" s="91"/>
      <c r="I230" s="206" t="s">
        <v>50</v>
      </c>
      <c r="J230" s="84" t="str">
        <f>INDEX('Policy Characteristics'!D:D,MATCH(PolicyLevers!$C230,'Policy Characteristics'!$C:$C,0))</f>
        <v>Carbon Pricing</v>
      </c>
      <c r="K230" s="84" t="str">
        <f>INDEX('Policy Characteristics'!E:E,MATCH(PolicyLevers!$C230,'Policy Characteristics'!$C:$C,0))</f>
        <v>cross carbon tax</v>
      </c>
      <c r="L230" s="84">
        <f>INDEX('Policy Characteristics'!F:F,MATCH(PolicyLevers!$C230,'Policy Characteristics'!$C:$C,0))</f>
        <v>0</v>
      </c>
      <c r="M230" s="84">
        <f>INDEX('Policy Characteristics'!G:G,MATCH(PolicyLevers!$C230,'Policy Characteristics'!$C:$C,0))</f>
        <v>300</v>
      </c>
      <c r="N230" s="84">
        <f>INDEX('Policy Characteristics'!H:H,MATCH(PolicyLevers!$C230,'Policy Characteristics'!$C:$C,0))</f>
        <v>5</v>
      </c>
      <c r="O230" s="84" t="str">
        <f>INDEX('Policy Characteristics'!I:I,MATCH(PolicyLevers!$C230,'Policy Characteristics'!$C:$C,0))</f>
        <v>$/metric ton CO2e</v>
      </c>
      <c r="P230" s="84" t="str">
        <f>INDEX('Policy Characteristics'!J:J,MATCH(PolicyLevers!$C230,'Policy Characteristics'!$C:$C,0))</f>
        <v xml:space="preserve">**Description:**This policy applies a price on fuels used in the selected sector(s) based on their greenhouse gas emissions.  It also increases the base cost of capital equipment (e.g., vehicles, power plants, building components) according to their embedded carbon content. When applied to the Industry Sector, the tax **is** levied on greenhouse gas emissions from non-energy industrial and agricultural processes by default, but these emissions sources can be exempted from the tax by enabling the policy lever "Exempt Process Emissions from C Tax." // **Guidance for setting values: **//**Transportation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//**Electricity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//**Residential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//**Commercial Bldg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 The BAU scenario does not include a carbon price for reasons explained in model documentation. //**Industry Sector : ** California's cap-and-trade program creates a price on carbon dioxide emissions. California's cap-and-trade policy design implicitly sets minimum and maximum prices that increase over time. In 2030, these minimum and maximum levels are $26 per metric ton and $101 per metric ton respectively (2017 dollars). The BAU scenario does not include a carbon price for reasons explained in model documentation. </v>
      </c>
      <c r="Q230" s="72"/>
      <c r="R230" s="78"/>
      <c r="S230" s="95"/>
      <c r="T230" s="83"/>
    </row>
    <row r="231" spans="1:20" s="75" customFormat="1" x14ac:dyDescent="0.25">
      <c r="A231" s="72" t="str">
        <f>INDEX('Policy Characteristics'!A:A,MATCH(PolicyLevers!$C231,'Standard Descriptions'!$C:$C,0))</f>
        <v>Cross-Sector</v>
      </c>
      <c r="B231" s="208" t="str">
        <f>INDEX('Policy Characteristics'!B:B,MATCH(PolicyLevers!$C231,'Standard Descriptions'!$C:$C,0))</f>
        <v>End Existing Subsidies</v>
      </c>
      <c r="C231" s="72" t="s">
        <v>172</v>
      </c>
      <c r="D231" s="72" t="s">
        <v>58</v>
      </c>
      <c r="E231" s="72"/>
      <c r="F231" s="72" t="s">
        <v>105</v>
      </c>
      <c r="G231" s="72"/>
      <c r="H231" s="91" t="s">
        <v>203</v>
      </c>
      <c r="I231" s="206" t="s">
        <v>50</v>
      </c>
      <c r="J231" s="80" t="str">
        <f>INDEX('Policy Characteristics'!D:D,MATCH(PolicyLevers!$C231,'Policy Characteristics'!$C:$C,0))</f>
        <v>End Existing Subsidies</v>
      </c>
      <c r="K231" s="80" t="str">
        <f>INDEX('Policy Characteristics'!E:E,MATCH(PolicyLevers!$C231,'Policy Characteristics'!$C:$C,0))</f>
        <v>cross reduce BAU subsidies</v>
      </c>
      <c r="L231" s="80">
        <f>INDEX('Policy Characteristics'!F:F,MATCH(PolicyLevers!$C231,'Policy Characteristics'!$C:$C,0))</f>
        <v>0</v>
      </c>
      <c r="M231" s="80">
        <f>INDEX('Policy Characteristics'!G:G,MATCH(PolicyLevers!$C231,'Policy Characteristics'!$C:$C,0))</f>
        <v>0</v>
      </c>
      <c r="N231" s="80">
        <f>INDEX('Policy Characteristics'!H:H,MATCH(PolicyLevers!$C231,'Policy Characteristics'!$C:$C,0))</f>
        <v>0</v>
      </c>
      <c r="O231" s="80">
        <f>INDEX('Policy Characteristics'!I:I,MATCH(PolicyLevers!$C231,'Policy Characteristics'!$C:$C,0))</f>
        <v>0</v>
      </c>
      <c r="P231" s="80" t="str">
        <f>INDEX('Policy Characteristics'!J:J,MATCH(PolicyLevers!$C231,'Policy Characteristics'!$C:$C,0))</f>
        <v>**Description:**0**Guidance for setting values: **</v>
      </c>
      <c r="Q231" s="83"/>
      <c r="R231" s="78"/>
      <c r="S231" s="99"/>
      <c r="T231" s="83"/>
    </row>
    <row r="232" spans="1:20" s="75" customFormat="1" x14ac:dyDescent="0.25">
      <c r="A232" s="83" t="str">
        <f>INDEX('Policy Characteristics'!A:A,MATCH(PolicyLevers!$C232,'Standard Descriptions'!$C:$C,0))</f>
        <v>Cross-Sector</v>
      </c>
      <c r="B232" s="207" t="str">
        <f>INDEX('Policy Characteristics'!B:B,MATCH(PolicyLevers!$C232,'Standard Descriptions'!$C:$C,0))</f>
        <v>End Existing Subsidies</v>
      </c>
      <c r="C232" s="83" t="str">
        <f t="shared" ref="B232:C246" si="37">C$231</f>
        <v>Percent Reduction in BAU Subsidies</v>
      </c>
      <c r="D232" s="78" t="s">
        <v>456</v>
      </c>
      <c r="E232" s="72"/>
      <c r="F232" s="78" t="s">
        <v>450</v>
      </c>
      <c r="G232" s="72"/>
      <c r="H232" s="91">
        <v>69</v>
      </c>
      <c r="I232" s="206" t="s">
        <v>50</v>
      </c>
      <c r="J232" s="84" t="str">
        <f>INDEX('Policy Characteristics'!D:D,MATCH(PolicyLevers!$C232,'Policy Characteristics'!$C:$C,0))</f>
        <v>End Existing Subsidies</v>
      </c>
      <c r="K232" s="84" t="str">
        <f>INDEX('Policy Characteristics'!E:E,MATCH(PolicyLevers!$C232,'Policy Characteristics'!$C:$C,0))</f>
        <v>cross reduce BAU subsidies</v>
      </c>
      <c r="L232" s="84">
        <f>INDEX('Policy Characteristics'!F:F,MATCH(PolicyLevers!$C232,'Policy Characteristics'!$C:$C,0))</f>
        <v>0</v>
      </c>
      <c r="M232" s="84">
        <f>INDEX('Policy Characteristics'!G:G,MATCH(PolicyLevers!$C232,'Policy Characteristics'!$C:$C,0))</f>
        <v>0</v>
      </c>
      <c r="N232" s="84">
        <f>INDEX('Policy Characteristics'!H:H,MATCH(PolicyLevers!$C232,'Policy Characteristics'!$C:$C,0))</f>
        <v>0</v>
      </c>
      <c r="O232" s="84">
        <f>INDEX('Policy Characteristics'!I:I,MATCH(PolicyLevers!$C232,'Policy Characteristics'!$C:$C,0))</f>
        <v>0</v>
      </c>
      <c r="P232" s="84" t="str">
        <f>INDEX('Policy Characteristics'!J:J,MATCH(PolicyLevers!$C232,'Policy Characteristics'!$C:$C,0))</f>
        <v>**Description:**0**Guidance for setting values: **</v>
      </c>
      <c r="Q232" s="78" t="s">
        <v>272</v>
      </c>
      <c r="R232" s="78" t="s">
        <v>273</v>
      </c>
      <c r="S232" s="92" t="s">
        <v>185</v>
      </c>
      <c r="T232" s="83"/>
    </row>
    <row r="233" spans="1:20" s="75" customFormat="1" x14ac:dyDescent="0.25">
      <c r="A233" s="83" t="str">
        <f>INDEX('Policy Characteristics'!A:A,MATCH(PolicyLevers!$C233,'Standard Descriptions'!$C:$C,0))</f>
        <v>Cross-Sector</v>
      </c>
      <c r="B233" s="207" t="str">
        <f>INDEX('Policy Characteristics'!B:B,MATCH(PolicyLevers!$C233,'Standard Descriptions'!$C:$C,0))</f>
        <v>End Existing Subsidies</v>
      </c>
      <c r="C233" s="83" t="str">
        <f t="shared" si="37"/>
        <v>Percent Reduction in BAU Subsidies</v>
      </c>
      <c r="D233" s="78" t="s">
        <v>52</v>
      </c>
      <c r="E233" s="72"/>
      <c r="F233" s="78" t="s">
        <v>99</v>
      </c>
      <c r="G233" s="72"/>
      <c r="H233" s="91">
        <v>70</v>
      </c>
      <c r="I233" s="206" t="s">
        <v>50</v>
      </c>
      <c r="J233" s="84" t="str">
        <f>INDEX('Policy Characteristics'!D:D,MATCH(PolicyLevers!$C233,'Policy Characteristics'!$C:$C,0))</f>
        <v>End Existing Subsidies</v>
      </c>
      <c r="K233" s="84" t="str">
        <f>INDEX('Policy Characteristics'!E:E,MATCH(PolicyLevers!$C233,'Policy Characteristics'!$C:$C,0))</f>
        <v>cross reduce BAU subsidies</v>
      </c>
      <c r="L233" s="84">
        <f>INDEX('Policy Characteristics'!F:F,MATCH(PolicyLevers!$C233,'Policy Characteristics'!$C:$C,0))</f>
        <v>0</v>
      </c>
      <c r="M233" s="84">
        <f>INDEX('Policy Characteristics'!G:G,MATCH(PolicyLevers!$C233,'Policy Characteristics'!$C:$C,0))</f>
        <v>0</v>
      </c>
      <c r="N233" s="84">
        <f>INDEX('Policy Characteristics'!H:H,MATCH(PolicyLevers!$C233,'Policy Characteristics'!$C:$C,0))</f>
        <v>0</v>
      </c>
      <c r="O233" s="84">
        <f>INDEX('Policy Characteristics'!I:I,MATCH(PolicyLevers!$C233,'Policy Characteristics'!$C:$C,0))</f>
        <v>0</v>
      </c>
      <c r="P233" s="84" t="str">
        <f>INDEX('Policy Characteristics'!J:J,MATCH(PolicyLevers!$C233,'Policy Characteristics'!$C:$C,0))</f>
        <v>**Description:**0**Guidance for setting values: **</v>
      </c>
      <c r="Q233" s="78" t="s">
        <v>272</v>
      </c>
      <c r="R233" s="78" t="s">
        <v>273</v>
      </c>
      <c r="S233" s="92" t="s">
        <v>185</v>
      </c>
      <c r="T233" s="83"/>
    </row>
    <row r="234" spans="1:20" s="75" customFormat="1" x14ac:dyDescent="0.25">
      <c r="A234" s="83" t="str">
        <f>INDEX('Policy Characteristics'!A:A,MATCH(PolicyLevers!$C234,'Standard Descriptions'!$C:$C,0))</f>
        <v>Cross-Sector</v>
      </c>
      <c r="B234" s="207" t="str">
        <f>INDEX('Policy Characteristics'!B:B,MATCH(PolicyLevers!$C234,'Standard Descriptions'!$C:$C,0))</f>
        <v>End Existing Subsidies</v>
      </c>
      <c r="C234" s="83" t="str">
        <f t="shared" si="37"/>
        <v>Percent Reduction in BAU Subsidies</v>
      </c>
      <c r="D234" s="78" t="s">
        <v>53</v>
      </c>
      <c r="E234" s="72"/>
      <c r="F234" s="78" t="s">
        <v>100</v>
      </c>
      <c r="G234" s="72"/>
      <c r="H234" s="91">
        <v>71</v>
      </c>
      <c r="I234" s="206" t="s">
        <v>50</v>
      </c>
      <c r="J234" s="84" t="str">
        <f>INDEX('Policy Characteristics'!D:D,MATCH(PolicyLevers!$C234,'Policy Characteristics'!$C:$C,0))</f>
        <v>End Existing Subsidies</v>
      </c>
      <c r="K234" s="84" t="str">
        <f>INDEX('Policy Characteristics'!E:E,MATCH(PolicyLevers!$C234,'Policy Characteristics'!$C:$C,0))</f>
        <v>cross reduce BAU subsidies</v>
      </c>
      <c r="L234" s="84">
        <f>INDEX('Policy Characteristics'!F:F,MATCH(PolicyLevers!$C234,'Policy Characteristics'!$C:$C,0))</f>
        <v>0</v>
      </c>
      <c r="M234" s="84">
        <f>INDEX('Policy Characteristics'!G:G,MATCH(PolicyLevers!$C234,'Policy Characteristics'!$C:$C,0))</f>
        <v>0</v>
      </c>
      <c r="N234" s="84">
        <f>INDEX('Policy Characteristics'!H:H,MATCH(PolicyLevers!$C234,'Policy Characteristics'!$C:$C,0))</f>
        <v>0</v>
      </c>
      <c r="O234" s="84">
        <f>INDEX('Policy Characteristics'!I:I,MATCH(PolicyLevers!$C234,'Policy Characteristics'!$C:$C,0))</f>
        <v>0</v>
      </c>
      <c r="P234" s="84" t="str">
        <f>INDEX('Policy Characteristics'!J:J,MATCH(PolicyLevers!$C234,'Policy Characteristics'!$C:$C,0))</f>
        <v>**Description:**0**Guidance for setting values: **</v>
      </c>
      <c r="Q234" s="78" t="s">
        <v>272</v>
      </c>
      <c r="R234" s="78" t="s">
        <v>273</v>
      </c>
      <c r="S234" s="92" t="s">
        <v>185</v>
      </c>
      <c r="T234" s="83"/>
    </row>
    <row r="235" spans="1:20" s="75" customFormat="1" x14ac:dyDescent="0.25">
      <c r="A235" s="83" t="str">
        <f>INDEX('Policy Characteristics'!A:A,MATCH(PolicyLevers!$C235,'Standard Descriptions'!$C:$C,0))</f>
        <v>Cross-Sector</v>
      </c>
      <c r="B235" s="207" t="str">
        <f>INDEX('Policy Characteristics'!B:B,MATCH(PolicyLevers!$C235,'Standard Descriptions'!$C:$C,0))</f>
        <v>End Existing Subsidies</v>
      </c>
      <c r="C235" s="83" t="str">
        <f t="shared" si="37"/>
        <v>Percent Reduction in BAU Subsidies</v>
      </c>
      <c r="D235" s="78" t="s">
        <v>54</v>
      </c>
      <c r="E235" s="72"/>
      <c r="F235" s="78" t="s">
        <v>101</v>
      </c>
      <c r="G235" s="72"/>
      <c r="H235" s="91">
        <v>72</v>
      </c>
      <c r="I235" s="206" t="s">
        <v>50</v>
      </c>
      <c r="J235" s="84" t="str">
        <f>INDEX('Policy Characteristics'!D:D,MATCH(PolicyLevers!$C235,'Policy Characteristics'!$C:$C,0))</f>
        <v>End Existing Subsidies</v>
      </c>
      <c r="K235" s="84" t="str">
        <f>INDEX('Policy Characteristics'!E:E,MATCH(PolicyLevers!$C235,'Policy Characteristics'!$C:$C,0))</f>
        <v>cross reduce BAU subsidies</v>
      </c>
      <c r="L235" s="84">
        <f>INDEX('Policy Characteristics'!F:F,MATCH(PolicyLevers!$C235,'Policy Characteristics'!$C:$C,0))</f>
        <v>0</v>
      </c>
      <c r="M235" s="84">
        <f>INDEX('Policy Characteristics'!G:G,MATCH(PolicyLevers!$C235,'Policy Characteristics'!$C:$C,0))</f>
        <v>0</v>
      </c>
      <c r="N235" s="84">
        <f>INDEX('Policy Characteristics'!H:H,MATCH(PolicyLevers!$C235,'Policy Characteristics'!$C:$C,0))</f>
        <v>0</v>
      </c>
      <c r="O235" s="84">
        <f>INDEX('Policy Characteristics'!I:I,MATCH(PolicyLevers!$C235,'Policy Characteristics'!$C:$C,0))</f>
        <v>0</v>
      </c>
      <c r="P235" s="84" t="str">
        <f>INDEX('Policy Characteristics'!J:J,MATCH(PolicyLevers!$C235,'Policy Characteristics'!$C:$C,0))</f>
        <v>**Description:**0**Guidance for setting values: **</v>
      </c>
      <c r="Q235" s="78"/>
      <c r="R235" s="78"/>
      <c r="S235" s="92"/>
      <c r="T235" s="83"/>
    </row>
    <row r="236" spans="1:20" s="75" customFormat="1" x14ac:dyDescent="0.25">
      <c r="A236" s="83" t="str">
        <f>INDEX('Policy Characteristics'!A:A,MATCH(PolicyLevers!$C236,'Standard Descriptions'!$C:$C,0))</f>
        <v>Cross-Sector</v>
      </c>
      <c r="B236" s="207" t="str">
        <f>INDEX('Policy Characteristics'!B:B,MATCH(PolicyLevers!$C236,'Standard Descriptions'!$C:$C,0))</f>
        <v>End Existing Subsidies</v>
      </c>
      <c r="C236" s="83" t="str">
        <f t="shared" si="37"/>
        <v>Percent Reduction in BAU Subsidies</v>
      </c>
      <c r="D236" s="78" t="s">
        <v>55</v>
      </c>
      <c r="E236" s="72"/>
      <c r="F236" s="78" t="s">
        <v>458</v>
      </c>
      <c r="G236" s="72"/>
      <c r="H236" s="91">
        <v>73</v>
      </c>
      <c r="I236" s="206" t="s">
        <v>50</v>
      </c>
      <c r="J236" s="84" t="str">
        <f>INDEX('Policy Characteristics'!D:D,MATCH(PolicyLevers!$C236,'Policy Characteristics'!$C:$C,0))</f>
        <v>End Existing Subsidies</v>
      </c>
      <c r="K236" s="84" t="str">
        <f>INDEX('Policy Characteristics'!E:E,MATCH(PolicyLevers!$C236,'Policy Characteristics'!$C:$C,0))</f>
        <v>cross reduce BAU subsidies</v>
      </c>
      <c r="L236" s="84">
        <f>INDEX('Policy Characteristics'!F:F,MATCH(PolicyLevers!$C236,'Policy Characteristics'!$C:$C,0))</f>
        <v>0</v>
      </c>
      <c r="M236" s="84">
        <f>INDEX('Policy Characteristics'!G:G,MATCH(PolicyLevers!$C236,'Policy Characteristics'!$C:$C,0))</f>
        <v>0</v>
      </c>
      <c r="N236" s="84">
        <f>INDEX('Policy Characteristics'!H:H,MATCH(PolicyLevers!$C236,'Policy Characteristics'!$C:$C,0))</f>
        <v>0</v>
      </c>
      <c r="O236" s="84">
        <f>INDEX('Policy Characteristics'!I:I,MATCH(PolicyLevers!$C236,'Policy Characteristics'!$C:$C,0))</f>
        <v>0</v>
      </c>
      <c r="P236" s="84" t="str">
        <f>INDEX('Policy Characteristics'!J:J,MATCH(PolicyLevers!$C236,'Policy Characteristics'!$C:$C,0))</f>
        <v>**Description:**0**Guidance for setting values: **</v>
      </c>
      <c r="Q236" s="78"/>
      <c r="R236" s="78"/>
      <c r="S236" s="92"/>
      <c r="T236" s="83"/>
    </row>
    <row r="237" spans="1:20" s="75" customFormat="1" x14ac:dyDescent="0.25">
      <c r="A237" s="83" t="str">
        <f>INDEX('Policy Characteristics'!A:A,MATCH(PolicyLevers!$C237,'Standard Descriptions'!$C:$C,0))</f>
        <v>Cross-Sector</v>
      </c>
      <c r="B237" s="207" t="str">
        <f>INDEX('Policy Characteristics'!B:B,MATCH(PolicyLevers!$C237,'Standard Descriptions'!$C:$C,0))</f>
        <v>End Existing Subsidies</v>
      </c>
      <c r="C237" s="83" t="str">
        <f t="shared" si="37"/>
        <v>Percent Reduction in BAU Subsidies</v>
      </c>
      <c r="D237" s="78" t="s">
        <v>56</v>
      </c>
      <c r="E237" s="72"/>
      <c r="F237" s="78" t="s">
        <v>106</v>
      </c>
      <c r="G237" s="72"/>
      <c r="H237" s="91">
        <v>74</v>
      </c>
      <c r="I237" s="206" t="s">
        <v>50</v>
      </c>
      <c r="J237" s="84" t="str">
        <f>INDEX('Policy Characteristics'!D:D,MATCH(PolicyLevers!$C237,'Policy Characteristics'!$C:$C,0))</f>
        <v>End Existing Subsidies</v>
      </c>
      <c r="K237" s="84" t="str">
        <f>INDEX('Policy Characteristics'!E:E,MATCH(PolicyLevers!$C237,'Policy Characteristics'!$C:$C,0))</f>
        <v>cross reduce BAU subsidies</v>
      </c>
      <c r="L237" s="84">
        <f>INDEX('Policy Characteristics'!F:F,MATCH(PolicyLevers!$C237,'Policy Characteristics'!$C:$C,0))</f>
        <v>0</v>
      </c>
      <c r="M237" s="84">
        <f>INDEX('Policy Characteristics'!G:G,MATCH(PolicyLevers!$C237,'Policy Characteristics'!$C:$C,0))</f>
        <v>0</v>
      </c>
      <c r="N237" s="84">
        <f>INDEX('Policy Characteristics'!H:H,MATCH(PolicyLevers!$C237,'Policy Characteristics'!$C:$C,0))</f>
        <v>0</v>
      </c>
      <c r="O237" s="84">
        <f>INDEX('Policy Characteristics'!I:I,MATCH(PolicyLevers!$C237,'Policy Characteristics'!$C:$C,0))</f>
        <v>0</v>
      </c>
      <c r="P237" s="84" t="str">
        <f>INDEX('Policy Characteristics'!J:J,MATCH(PolicyLevers!$C237,'Policy Characteristics'!$C:$C,0))</f>
        <v>**Description:**0**Guidance for setting values: **</v>
      </c>
      <c r="Q237" s="78" t="s">
        <v>272</v>
      </c>
      <c r="R237" s="78" t="s">
        <v>273</v>
      </c>
      <c r="S237" s="92" t="s">
        <v>185</v>
      </c>
      <c r="T237" s="83"/>
    </row>
    <row r="238" spans="1:20" s="75" customFormat="1" x14ac:dyDescent="0.25">
      <c r="A238" s="83" t="str">
        <f>INDEX('Policy Characteristics'!A:A,MATCH(PolicyLevers!$C238,'Standard Descriptions'!$C:$C,0))</f>
        <v>Cross-Sector</v>
      </c>
      <c r="B238" s="207" t="str">
        <f>INDEX('Policy Characteristics'!B:B,MATCH(PolicyLevers!$C238,'Standard Descriptions'!$C:$C,0))</f>
        <v>End Existing Subsidies</v>
      </c>
      <c r="C238" s="83" t="str">
        <f t="shared" si="37"/>
        <v>Percent Reduction in BAU Subsidies</v>
      </c>
      <c r="D238" s="78" t="s">
        <v>57</v>
      </c>
      <c r="E238" s="72"/>
      <c r="F238" s="78" t="s">
        <v>104</v>
      </c>
      <c r="G238" s="72"/>
      <c r="H238" s="91" t="s">
        <v>203</v>
      </c>
      <c r="I238" s="206" t="s">
        <v>50</v>
      </c>
      <c r="J238" s="84" t="str">
        <f>INDEX('Policy Characteristics'!D:D,MATCH(PolicyLevers!$C238,'Policy Characteristics'!$C:$C,0))</f>
        <v>End Existing Subsidies</v>
      </c>
      <c r="K238" s="84" t="str">
        <f>INDEX('Policy Characteristics'!E:E,MATCH(PolicyLevers!$C238,'Policy Characteristics'!$C:$C,0))</f>
        <v>cross reduce BAU subsidies</v>
      </c>
      <c r="L238" s="84">
        <f>INDEX('Policy Characteristics'!F:F,MATCH(PolicyLevers!$C238,'Policy Characteristics'!$C:$C,0))</f>
        <v>0</v>
      </c>
      <c r="M238" s="84">
        <f>INDEX('Policy Characteristics'!G:G,MATCH(PolicyLevers!$C238,'Policy Characteristics'!$C:$C,0))</f>
        <v>0</v>
      </c>
      <c r="N238" s="84">
        <f>INDEX('Policy Characteristics'!H:H,MATCH(PolicyLevers!$C238,'Policy Characteristics'!$C:$C,0))</f>
        <v>0</v>
      </c>
      <c r="O238" s="84">
        <f>INDEX('Policy Characteristics'!I:I,MATCH(PolicyLevers!$C238,'Policy Characteristics'!$C:$C,0))</f>
        <v>0</v>
      </c>
      <c r="P238" s="84" t="str">
        <f>INDEX('Policy Characteristics'!J:J,MATCH(PolicyLevers!$C238,'Policy Characteristics'!$C:$C,0))</f>
        <v>**Description:**0**Guidance for setting values: **</v>
      </c>
      <c r="Q238" s="83"/>
      <c r="R238" s="78"/>
      <c r="S238" s="99"/>
      <c r="T238" s="83"/>
    </row>
    <row r="239" spans="1:20" s="75" customFormat="1" x14ac:dyDescent="0.25">
      <c r="A239" s="83" t="str">
        <f>INDEX('Policy Characteristics'!A:A,MATCH(PolicyLevers!$C239,'Standard Descriptions'!$C:$C,0))</f>
        <v>Cross-Sector</v>
      </c>
      <c r="B239" s="207" t="str">
        <f>INDEX('Policy Characteristics'!B:B,MATCH(PolicyLevers!$C239,'Standard Descriptions'!$C:$C,0))</f>
        <v>End Existing Subsidies</v>
      </c>
      <c r="C239" s="83" t="str">
        <f t="shared" si="37"/>
        <v>Percent Reduction in BAU Subsidies</v>
      </c>
      <c r="D239" s="78" t="s">
        <v>59</v>
      </c>
      <c r="E239" s="72"/>
      <c r="F239" s="78" t="s">
        <v>107</v>
      </c>
      <c r="G239" s="72"/>
      <c r="H239" s="91">
        <v>75</v>
      </c>
      <c r="I239" s="206" t="s">
        <v>50</v>
      </c>
      <c r="J239" s="84" t="str">
        <f>INDEX('Policy Characteristics'!D:D,MATCH(PolicyLevers!$C239,'Policy Characteristics'!$C:$C,0))</f>
        <v>End Existing Subsidies</v>
      </c>
      <c r="K239" s="84" t="str">
        <f>INDEX('Policy Characteristics'!E:E,MATCH(PolicyLevers!$C239,'Policy Characteristics'!$C:$C,0))</f>
        <v>cross reduce BAU subsidies</v>
      </c>
      <c r="L239" s="84">
        <f>INDEX('Policy Characteristics'!F:F,MATCH(PolicyLevers!$C239,'Policy Characteristics'!$C:$C,0))</f>
        <v>0</v>
      </c>
      <c r="M239" s="84">
        <f>INDEX('Policy Characteristics'!G:G,MATCH(PolicyLevers!$C239,'Policy Characteristics'!$C:$C,0))</f>
        <v>0</v>
      </c>
      <c r="N239" s="84">
        <f>INDEX('Policy Characteristics'!H:H,MATCH(PolicyLevers!$C239,'Policy Characteristics'!$C:$C,0))</f>
        <v>0</v>
      </c>
      <c r="O239" s="84">
        <f>INDEX('Policy Characteristics'!I:I,MATCH(PolicyLevers!$C239,'Policy Characteristics'!$C:$C,0))</f>
        <v>0</v>
      </c>
      <c r="P239" s="84" t="str">
        <f>INDEX('Policy Characteristics'!J:J,MATCH(PolicyLevers!$C239,'Policy Characteristics'!$C:$C,0))</f>
        <v>**Description:**0**Guidance for setting values: **</v>
      </c>
      <c r="Q239" s="78" t="s">
        <v>272</v>
      </c>
      <c r="R239" s="78" t="s">
        <v>273</v>
      </c>
      <c r="S239" s="92" t="s">
        <v>185</v>
      </c>
      <c r="T239" s="83"/>
    </row>
    <row r="240" spans="1:20" s="75" customFormat="1" x14ac:dyDescent="0.25">
      <c r="A240" s="83" t="str">
        <f>INDEX('Policy Characteristics'!A:A,MATCH(PolicyLevers!$C240,'Standard Descriptions'!$C:$C,0))</f>
        <v>Cross-Sector</v>
      </c>
      <c r="B240" s="207" t="str">
        <f>INDEX('Policy Characteristics'!B:B,MATCH(PolicyLevers!$C240,'Standard Descriptions'!$C:$C,0))</f>
        <v>End Existing Subsidies</v>
      </c>
      <c r="C240" s="83" t="str">
        <f t="shared" si="37"/>
        <v>Percent Reduction in BAU Subsidies</v>
      </c>
      <c r="D240" s="78" t="s">
        <v>60</v>
      </c>
      <c r="E240" s="72"/>
      <c r="F240" s="78" t="s">
        <v>108</v>
      </c>
      <c r="G240" s="72"/>
      <c r="H240" s="91">
        <v>76</v>
      </c>
      <c r="I240" s="206" t="s">
        <v>50</v>
      </c>
      <c r="J240" s="84" t="str">
        <f>INDEX('Policy Characteristics'!D:D,MATCH(PolicyLevers!$C240,'Policy Characteristics'!$C:$C,0))</f>
        <v>End Existing Subsidies</v>
      </c>
      <c r="K240" s="84" t="str">
        <f>INDEX('Policy Characteristics'!E:E,MATCH(PolicyLevers!$C240,'Policy Characteristics'!$C:$C,0))</f>
        <v>cross reduce BAU subsidies</v>
      </c>
      <c r="L240" s="84">
        <f>INDEX('Policy Characteristics'!F:F,MATCH(PolicyLevers!$C240,'Policy Characteristics'!$C:$C,0))</f>
        <v>0</v>
      </c>
      <c r="M240" s="84">
        <f>INDEX('Policy Characteristics'!G:G,MATCH(PolicyLevers!$C240,'Policy Characteristics'!$C:$C,0))</f>
        <v>0</v>
      </c>
      <c r="N240" s="84">
        <f>INDEX('Policy Characteristics'!H:H,MATCH(PolicyLevers!$C240,'Policy Characteristics'!$C:$C,0))</f>
        <v>0</v>
      </c>
      <c r="O240" s="84">
        <f>INDEX('Policy Characteristics'!I:I,MATCH(PolicyLevers!$C240,'Policy Characteristics'!$C:$C,0))</f>
        <v>0</v>
      </c>
      <c r="P240" s="84" t="str">
        <f>INDEX('Policy Characteristics'!J:J,MATCH(PolicyLevers!$C240,'Policy Characteristics'!$C:$C,0))</f>
        <v>**Description:**0**Guidance for setting values: **</v>
      </c>
      <c r="Q240" s="78" t="s">
        <v>272</v>
      </c>
      <c r="R240" s="78" t="s">
        <v>273</v>
      </c>
      <c r="S240" s="92" t="s">
        <v>185</v>
      </c>
      <c r="T240" s="83"/>
    </row>
    <row r="241" spans="1:20" s="75" customFormat="1" x14ac:dyDescent="0.25">
      <c r="A241" s="83" t="str">
        <f>INDEX('Policy Characteristics'!A:A,MATCH(PolicyLevers!$C241,'Standard Descriptions'!$C:$C,0))</f>
        <v>Cross-Sector</v>
      </c>
      <c r="B241" s="207" t="str">
        <f>INDEX('Policy Characteristics'!B:B,MATCH(PolicyLevers!$C241,'Standard Descriptions'!$C:$C,0))</f>
        <v>End Existing Subsidies</v>
      </c>
      <c r="C241" s="83" t="str">
        <f t="shared" si="37"/>
        <v>Percent Reduction in BAU Subsidies</v>
      </c>
      <c r="D241" s="78" t="s">
        <v>61</v>
      </c>
      <c r="E241" s="72"/>
      <c r="F241" s="78" t="s">
        <v>109</v>
      </c>
      <c r="G241" s="72"/>
      <c r="H241" s="91" t="s">
        <v>203</v>
      </c>
      <c r="I241" s="206" t="s">
        <v>50</v>
      </c>
      <c r="J241" s="84" t="str">
        <f>INDEX('Policy Characteristics'!D:D,MATCH(PolicyLevers!$C241,'Policy Characteristics'!$C:$C,0))</f>
        <v>End Existing Subsidies</v>
      </c>
      <c r="K241" s="84" t="str">
        <f>INDEX('Policy Characteristics'!E:E,MATCH(PolicyLevers!$C241,'Policy Characteristics'!$C:$C,0))</f>
        <v>cross reduce BAU subsidies</v>
      </c>
      <c r="L241" s="84">
        <f>INDEX('Policy Characteristics'!F:F,MATCH(PolicyLevers!$C241,'Policy Characteristics'!$C:$C,0))</f>
        <v>0</v>
      </c>
      <c r="M241" s="84">
        <f>INDEX('Policy Characteristics'!G:G,MATCH(PolicyLevers!$C241,'Policy Characteristics'!$C:$C,0))</f>
        <v>0</v>
      </c>
      <c r="N241" s="84">
        <f>INDEX('Policy Characteristics'!H:H,MATCH(PolicyLevers!$C241,'Policy Characteristics'!$C:$C,0))</f>
        <v>0</v>
      </c>
      <c r="O241" s="84">
        <f>INDEX('Policy Characteristics'!I:I,MATCH(PolicyLevers!$C241,'Policy Characteristics'!$C:$C,0))</f>
        <v>0</v>
      </c>
      <c r="P241" s="84" t="str">
        <f>INDEX('Policy Characteristics'!J:J,MATCH(PolicyLevers!$C241,'Policy Characteristics'!$C:$C,0))</f>
        <v>**Description:**0**Guidance for setting values: **</v>
      </c>
      <c r="Q241" s="83"/>
      <c r="R241" s="78"/>
      <c r="S241" s="99"/>
      <c r="T241" s="83"/>
    </row>
    <row r="242" spans="1:20" s="75" customFormat="1" x14ac:dyDescent="0.25">
      <c r="A242" s="83" t="str">
        <f>INDEX('Policy Characteristics'!A:A,MATCH(PolicyLevers!$C242,'Standard Descriptions'!$C:$C,0))</f>
        <v>Cross-Sector</v>
      </c>
      <c r="B242" s="207" t="str">
        <f>INDEX('Policy Characteristics'!B:B,MATCH(PolicyLevers!$C242,'Standard Descriptions'!$C:$C,0))</f>
        <v>End Existing Subsidies</v>
      </c>
      <c r="C242" s="83" t="str">
        <f t="shared" si="37"/>
        <v>Percent Reduction in BAU Subsidies</v>
      </c>
      <c r="D242" s="78" t="s">
        <v>62</v>
      </c>
      <c r="E242" s="72"/>
      <c r="F242" s="78" t="s">
        <v>110</v>
      </c>
      <c r="G242" s="72"/>
      <c r="H242" s="91" t="s">
        <v>203</v>
      </c>
      <c r="I242" s="206" t="s">
        <v>50</v>
      </c>
      <c r="J242" s="84" t="str">
        <f>INDEX('Policy Characteristics'!D:D,MATCH(PolicyLevers!$C242,'Policy Characteristics'!$C:$C,0))</f>
        <v>End Existing Subsidies</v>
      </c>
      <c r="K242" s="84" t="str">
        <f>INDEX('Policy Characteristics'!E:E,MATCH(PolicyLevers!$C242,'Policy Characteristics'!$C:$C,0))</f>
        <v>cross reduce BAU subsidies</v>
      </c>
      <c r="L242" s="84">
        <f>INDEX('Policy Characteristics'!F:F,MATCH(PolicyLevers!$C242,'Policy Characteristics'!$C:$C,0))</f>
        <v>0</v>
      </c>
      <c r="M242" s="84">
        <f>INDEX('Policy Characteristics'!G:G,MATCH(PolicyLevers!$C242,'Policy Characteristics'!$C:$C,0))</f>
        <v>0</v>
      </c>
      <c r="N242" s="84">
        <f>INDEX('Policy Characteristics'!H:H,MATCH(PolicyLevers!$C242,'Policy Characteristics'!$C:$C,0))</f>
        <v>0</v>
      </c>
      <c r="O242" s="84">
        <f>INDEX('Policy Characteristics'!I:I,MATCH(PolicyLevers!$C242,'Policy Characteristics'!$C:$C,0))</f>
        <v>0</v>
      </c>
      <c r="P242" s="84" t="str">
        <f>INDEX('Policy Characteristics'!J:J,MATCH(PolicyLevers!$C242,'Policy Characteristics'!$C:$C,0))</f>
        <v>**Description:**0**Guidance for setting values: **</v>
      </c>
      <c r="Q242" s="83"/>
      <c r="R242" s="78"/>
      <c r="S242" s="99"/>
      <c r="T242" s="83"/>
    </row>
    <row r="243" spans="1:20" s="75" customFormat="1" x14ac:dyDescent="0.25">
      <c r="A243" s="83" t="str">
        <f>INDEX('Policy Characteristics'!A:A,MATCH(PolicyLevers!$C243,'Standard Descriptions'!$C:$C,0))</f>
        <v>Cross-Sector</v>
      </c>
      <c r="B243" s="207" t="str">
        <f>INDEX('Policy Characteristics'!B:B,MATCH(PolicyLevers!$C243,'Standard Descriptions'!$C:$C,0))</f>
        <v>End Existing Subsidies</v>
      </c>
      <c r="C243" s="83" t="str">
        <f t="shared" si="37"/>
        <v>Percent Reduction in BAU Subsidies</v>
      </c>
      <c r="D243" s="78" t="s">
        <v>63</v>
      </c>
      <c r="E243" s="72"/>
      <c r="F243" s="78" t="s">
        <v>111</v>
      </c>
      <c r="G243" s="72"/>
      <c r="H243" s="91"/>
      <c r="I243" s="206" t="s">
        <v>50</v>
      </c>
      <c r="J243" s="84" t="str">
        <f>INDEX('Policy Characteristics'!D:D,MATCH(PolicyLevers!$C243,'Policy Characteristics'!$C:$C,0))</f>
        <v>End Existing Subsidies</v>
      </c>
      <c r="K243" s="84" t="str">
        <f>INDEX('Policy Characteristics'!E:E,MATCH(PolicyLevers!$C243,'Policy Characteristics'!$C:$C,0))</f>
        <v>cross reduce BAU subsidies</v>
      </c>
      <c r="L243" s="84">
        <f>INDEX('Policy Characteristics'!F:F,MATCH(PolicyLevers!$C243,'Policy Characteristics'!$C:$C,0))</f>
        <v>0</v>
      </c>
      <c r="M243" s="84">
        <f>INDEX('Policy Characteristics'!G:G,MATCH(PolicyLevers!$C243,'Policy Characteristics'!$C:$C,0))</f>
        <v>0</v>
      </c>
      <c r="N243" s="84">
        <f>INDEX('Policy Characteristics'!H:H,MATCH(PolicyLevers!$C243,'Policy Characteristics'!$C:$C,0))</f>
        <v>0</v>
      </c>
      <c r="O243" s="84">
        <f>INDEX('Policy Characteristics'!I:I,MATCH(PolicyLevers!$C243,'Policy Characteristics'!$C:$C,0))</f>
        <v>0</v>
      </c>
      <c r="P243" s="84" t="str">
        <f>INDEX('Policy Characteristics'!J:J,MATCH(PolicyLevers!$C243,'Policy Characteristics'!$C:$C,0))</f>
        <v>**Description:**0**Guidance for setting values: **</v>
      </c>
      <c r="Q243" s="78"/>
      <c r="R243" s="78"/>
      <c r="S243" s="92"/>
      <c r="T243" s="83"/>
    </row>
    <row r="244" spans="1:20" s="75" customFormat="1" x14ac:dyDescent="0.25">
      <c r="A244" s="83" t="str">
        <f>INDEX('Policy Characteristics'!A:A,MATCH(PolicyLevers!$C244,'Standard Descriptions'!$C:$C,0))</f>
        <v>Cross-Sector</v>
      </c>
      <c r="B244" s="207" t="str">
        <f>INDEX('Policy Characteristics'!B:B,MATCH(PolicyLevers!$C244,'Standard Descriptions'!$C:$C,0))</f>
        <v>End Existing Subsidies</v>
      </c>
      <c r="C244" s="83" t="str">
        <f t="shared" si="37"/>
        <v>Percent Reduction in BAU Subsidies</v>
      </c>
      <c r="D244" s="78" t="s">
        <v>84</v>
      </c>
      <c r="E244" s="72"/>
      <c r="F244" s="78" t="s">
        <v>112</v>
      </c>
      <c r="G244" s="72"/>
      <c r="H244" s="91" t="s">
        <v>203</v>
      </c>
      <c r="I244" s="206" t="s">
        <v>50</v>
      </c>
      <c r="J244" s="84" t="str">
        <f>INDEX('Policy Characteristics'!D:D,MATCH(PolicyLevers!$C244,'Policy Characteristics'!$C:$C,0))</f>
        <v>End Existing Subsidies</v>
      </c>
      <c r="K244" s="84" t="str">
        <f>INDEX('Policy Characteristics'!E:E,MATCH(PolicyLevers!$C244,'Policy Characteristics'!$C:$C,0))</f>
        <v>cross reduce BAU subsidies</v>
      </c>
      <c r="L244" s="84">
        <f>INDEX('Policy Characteristics'!F:F,MATCH(PolicyLevers!$C244,'Policy Characteristics'!$C:$C,0))</f>
        <v>0</v>
      </c>
      <c r="M244" s="84">
        <f>INDEX('Policy Characteristics'!G:G,MATCH(PolicyLevers!$C244,'Policy Characteristics'!$C:$C,0))</f>
        <v>0</v>
      </c>
      <c r="N244" s="84">
        <f>INDEX('Policy Characteristics'!H:H,MATCH(PolicyLevers!$C244,'Policy Characteristics'!$C:$C,0))</f>
        <v>0</v>
      </c>
      <c r="O244" s="84">
        <f>INDEX('Policy Characteristics'!I:I,MATCH(PolicyLevers!$C244,'Policy Characteristics'!$C:$C,0))</f>
        <v>0</v>
      </c>
      <c r="P244" s="84" t="str">
        <f>INDEX('Policy Characteristics'!J:J,MATCH(PolicyLevers!$C244,'Policy Characteristics'!$C:$C,0))</f>
        <v>**Description:**0**Guidance for setting values: **</v>
      </c>
      <c r="Q244" s="83"/>
      <c r="R244" s="78"/>
      <c r="S244" s="99"/>
      <c r="T244" s="83"/>
    </row>
    <row r="245" spans="1:20" s="75" customFormat="1" x14ac:dyDescent="0.25">
      <c r="A245" s="83" t="str">
        <f>INDEX('Policy Characteristics'!A:A,MATCH(PolicyLevers!$C245,'Standard Descriptions'!$C:$C,0))</f>
        <v>Cross-Sector</v>
      </c>
      <c r="B245" s="207" t="str">
        <f>INDEX('Policy Characteristics'!B:B,MATCH(PolicyLevers!$C245,'Standard Descriptions'!$C:$C,0))</f>
        <v>End Existing Subsidies</v>
      </c>
      <c r="C245" s="83" t="str">
        <f t="shared" si="37"/>
        <v>Percent Reduction in BAU Subsidies</v>
      </c>
      <c r="D245" s="78" t="s">
        <v>435</v>
      </c>
      <c r="E245" s="72"/>
      <c r="F245" s="78" t="s">
        <v>436</v>
      </c>
      <c r="G245" s="72"/>
      <c r="H245" s="91"/>
      <c r="I245" s="206" t="s">
        <v>50</v>
      </c>
      <c r="J245" s="84" t="str">
        <f>INDEX('Policy Characteristics'!D:D,MATCH(PolicyLevers!$C245,'Policy Characteristics'!$C:$C,0))</f>
        <v>End Existing Subsidies</v>
      </c>
      <c r="K245" s="84" t="str">
        <f>INDEX('Policy Characteristics'!E:E,MATCH(PolicyLevers!$C245,'Policy Characteristics'!$C:$C,0))</f>
        <v>cross reduce BAU subsidies</v>
      </c>
      <c r="L245" s="84">
        <f>INDEX('Policy Characteristics'!F:F,MATCH(PolicyLevers!$C245,'Policy Characteristics'!$C:$C,0))</f>
        <v>0</v>
      </c>
      <c r="M245" s="84">
        <f>INDEX('Policy Characteristics'!G:G,MATCH(PolicyLevers!$C245,'Policy Characteristics'!$C:$C,0))</f>
        <v>0</v>
      </c>
      <c r="N245" s="84">
        <f>INDEX('Policy Characteristics'!H:H,MATCH(PolicyLevers!$C245,'Policy Characteristics'!$C:$C,0))</f>
        <v>0</v>
      </c>
      <c r="O245" s="84">
        <f>INDEX('Policy Characteristics'!I:I,MATCH(PolicyLevers!$C245,'Policy Characteristics'!$C:$C,0))</f>
        <v>0</v>
      </c>
      <c r="P245" s="84" t="str">
        <f>INDEX('Policy Characteristics'!J:J,MATCH(PolicyLevers!$C245,'Policy Characteristics'!$C:$C,0))</f>
        <v>**Description:**0**Guidance for setting values: **</v>
      </c>
      <c r="Q245" s="83"/>
      <c r="R245" s="78"/>
      <c r="S245" s="99"/>
      <c r="T245" s="83"/>
    </row>
    <row r="246" spans="1:20" s="75" customFormat="1" x14ac:dyDescent="0.25">
      <c r="A246" s="83" t="str">
        <f>INDEX('Policy Characteristics'!A:A,MATCH(PolicyLevers!$C246,'Standard Descriptions'!$C:$C,0))</f>
        <v>Cross-Sector</v>
      </c>
      <c r="B246" s="207" t="str">
        <f>INDEX('Policy Characteristics'!B:B,MATCH(PolicyLevers!$C246,'Standard Descriptions'!$C:$C,0))</f>
        <v>End Existing Subsidies</v>
      </c>
      <c r="C246" s="83" t="str">
        <f t="shared" si="37"/>
        <v>Percent Reduction in BAU Subsidies</v>
      </c>
      <c r="D246" s="78" t="s">
        <v>446</v>
      </c>
      <c r="E246" s="72"/>
      <c r="F246" s="78" t="s">
        <v>447</v>
      </c>
      <c r="G246" s="72"/>
      <c r="H246" s="91"/>
      <c r="I246" s="206" t="s">
        <v>50</v>
      </c>
      <c r="J246" s="84" t="str">
        <f>INDEX('Policy Characteristics'!D:D,MATCH(PolicyLevers!$C246,'Policy Characteristics'!$C:$C,0))</f>
        <v>End Existing Subsidies</v>
      </c>
      <c r="K246" s="84" t="str">
        <f>INDEX('Policy Characteristics'!E:E,MATCH(PolicyLevers!$C246,'Policy Characteristics'!$C:$C,0))</f>
        <v>cross reduce BAU subsidies</v>
      </c>
      <c r="L246" s="84">
        <f>INDEX('Policy Characteristics'!F:F,MATCH(PolicyLevers!$C246,'Policy Characteristics'!$C:$C,0))</f>
        <v>0</v>
      </c>
      <c r="M246" s="84">
        <f>INDEX('Policy Characteristics'!G:G,MATCH(PolicyLevers!$C246,'Policy Characteristics'!$C:$C,0))</f>
        <v>0</v>
      </c>
      <c r="N246" s="84">
        <f>INDEX('Policy Characteristics'!H:H,MATCH(PolicyLevers!$C246,'Policy Characteristics'!$C:$C,0))</f>
        <v>0</v>
      </c>
      <c r="O246" s="84">
        <f>INDEX('Policy Characteristics'!I:I,MATCH(PolicyLevers!$C246,'Policy Characteristics'!$C:$C,0))</f>
        <v>0</v>
      </c>
      <c r="P246" s="84" t="str">
        <f>INDEX('Policy Characteristics'!J:J,MATCH(PolicyLevers!$C246,'Policy Characteristics'!$C:$C,0))</f>
        <v>**Description:**0**Guidance for setting values: **</v>
      </c>
      <c r="Q246" s="83"/>
      <c r="R246" s="78"/>
      <c r="S246" s="99"/>
      <c r="T246" s="83"/>
    </row>
    <row r="247" spans="1:20" s="71" customFormat="1" x14ac:dyDescent="0.25">
      <c r="A247" s="78" t="str">
        <f>INDEX('Policy Characteristics'!A:A,MATCH(PolicyLevers!$C247,'Standard Descriptions'!$C:$C,0))</f>
        <v>Cross-Sector</v>
      </c>
      <c r="B247" s="206" t="str">
        <f>INDEX('Policy Characteristics'!B:B,MATCH(PolicyLevers!$C247,'Standard Descriptions'!$C:$C,0))</f>
        <v>Fixed Electricity Prices</v>
      </c>
      <c r="C247" s="78" t="s">
        <v>174</v>
      </c>
      <c r="D247" s="78"/>
      <c r="E247" s="78"/>
      <c r="F247" s="78"/>
      <c r="G247" s="78"/>
      <c r="H247" s="91"/>
      <c r="I247" s="206" t="s">
        <v>49</v>
      </c>
      <c r="J247" s="76" t="str">
        <f>INDEX('Policy Characteristics'!D:D,MATCH(PolicyLevers!$C247,'Policy Characteristics'!$C:$C,0))</f>
        <v>Fixed Electricity Prices</v>
      </c>
      <c r="K247" s="76" t="str">
        <f>INDEX('Policy Characteristics'!E:E,MATCH(PolicyLevers!$C247,'Policy Characteristics'!$C:$C,0))</f>
        <v>cross prevent policies from affecting electricity prices</v>
      </c>
      <c r="L247" s="76">
        <f>INDEX('Policy Characteristics'!F:F,MATCH(PolicyLevers!$C247,'Policy Characteristics'!$C:$C,0))</f>
        <v>0</v>
      </c>
      <c r="M247" s="76">
        <f>INDEX('Policy Characteristics'!G:G,MATCH(PolicyLevers!$C247,'Policy Characteristics'!$C:$C,0))</f>
        <v>0</v>
      </c>
      <c r="N247" s="76">
        <f>INDEX('Policy Characteristics'!H:H,MATCH(PolicyLevers!$C247,'Policy Characteristics'!$C:$C,0))</f>
        <v>0</v>
      </c>
      <c r="O247" s="76">
        <f>INDEX('Policy Characteristics'!I:I,MATCH(PolicyLevers!$C247,'Policy Characteristics'!$C:$C,0))</f>
        <v>0</v>
      </c>
      <c r="P247" s="76" t="str">
        <f>INDEX('Policy Characteristics'!J:J,MATCH(PolicyLevers!$C247,'Policy Characteristics'!$C:$C,0))</f>
        <v>**Description:**0</v>
      </c>
      <c r="Q247" s="78"/>
      <c r="R247" s="78"/>
      <c r="S247" s="92"/>
      <c r="T247" s="78"/>
    </row>
    <row r="248" spans="1:20" s="75" customFormat="1" x14ac:dyDescent="0.25">
      <c r="A248" s="72" t="str">
        <f>INDEX('Policy Characteristics'!A:A,MATCH(PolicyLevers!$C248,'Standard Descriptions'!$C:$C,0))</f>
        <v>Cross-Sector</v>
      </c>
      <c r="B248" s="208" t="str">
        <f>INDEX('Policy Characteristics'!B:B,MATCH(PolicyLevers!$C248,'Standard Descriptions'!$C:$C,0))</f>
        <v>Fuel Taxes</v>
      </c>
      <c r="C248" s="72" t="s">
        <v>322</v>
      </c>
      <c r="D248" s="72" t="s">
        <v>58</v>
      </c>
      <c r="E248" s="72"/>
      <c r="F248" s="72" t="s">
        <v>105</v>
      </c>
      <c r="G248" s="72"/>
      <c r="H248" s="91">
        <v>78</v>
      </c>
      <c r="I248" s="208" t="s">
        <v>49</v>
      </c>
      <c r="J248" s="80" t="str">
        <f>INDEX('Policy Characteristics'!D:D,MATCH(PolicyLevers!$C248,'Policy Characteristics'!$C:$C,0))</f>
        <v>Fuel Taxes</v>
      </c>
      <c r="K248" s="80" t="str">
        <f>INDEX('Policy Characteristics'!E:E,MATCH(PolicyLevers!$C248,'Policy Characteristics'!$C:$C,0))</f>
        <v>cross fuel tax</v>
      </c>
      <c r="L248" s="80">
        <f>INDEX('Policy Characteristics'!F:F,MATCH(PolicyLevers!$C248,'Policy Characteristics'!$C:$C,0))</f>
        <v>0</v>
      </c>
      <c r="M248" s="80">
        <f>INDEX('Policy Characteristics'!G:G,MATCH(PolicyLevers!$C248,'Policy Characteristics'!$C:$C,0))</f>
        <v>0.2</v>
      </c>
      <c r="N248" s="80">
        <f>INDEX('Policy Characteristics'!H:H,MATCH(PolicyLevers!$C248,'Policy Characteristics'!$C:$C,0))</f>
        <v>5.0000000000000001E-3</v>
      </c>
      <c r="O248" s="80" t="str">
        <f>INDEX('Policy Characteristics'!I:I,MATCH(PolicyLevers!$C248,'Policy Characteristics'!$C:$C,0))</f>
        <v>% of BAU price</v>
      </c>
      <c r="P248" s="80" t="str">
        <f>INDEX('Policy Characteristics'!J:J,MATCH(PolicyLevers!$C248,'Policy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8" s="78" t="s">
        <v>274</v>
      </c>
      <c r="R248" s="78" t="s">
        <v>275</v>
      </c>
      <c r="S248" s="95" t="s">
        <v>1202</v>
      </c>
      <c r="T248" s="83"/>
    </row>
    <row r="249" spans="1:20" s="75" customFormat="1" x14ac:dyDescent="0.25">
      <c r="A249" s="97" t="str">
        <f>INDEX('Policy Characteristics'!A:A,MATCH(PolicyLevers!$C249,'Standard Descriptions'!$C:$C,0))</f>
        <v>Cross-Sector</v>
      </c>
      <c r="B249" s="210" t="str">
        <f>INDEX('Policy Characteristics'!B:B,MATCH(PolicyLevers!$C249,'Standard Descriptions'!$C:$C,0))</f>
        <v>Fuel Taxes</v>
      </c>
      <c r="C249" s="97" t="str">
        <f t="shared" ref="A249:C262" si="38">C$248</f>
        <v>Additional Fuel Tax Rate by Fuel</v>
      </c>
      <c r="D249" s="78" t="s">
        <v>456</v>
      </c>
      <c r="E249" s="78"/>
      <c r="F249" s="78" t="s">
        <v>450</v>
      </c>
      <c r="G249" s="83"/>
      <c r="H249" s="91">
        <v>79</v>
      </c>
      <c r="I249" s="206" t="s">
        <v>49</v>
      </c>
      <c r="J249" s="87" t="str">
        <f>INDEX('Policy Characteristics'!D:D,MATCH(PolicyLevers!$C249,'Policy Characteristics'!$C:$C,0))</f>
        <v>Fuel Taxes</v>
      </c>
      <c r="K249" s="87" t="str">
        <f>INDEX('Policy Characteristics'!E:E,MATCH(PolicyLevers!$C249,'Policy Characteristics'!$C:$C,0))</f>
        <v>cross fuel tax</v>
      </c>
      <c r="L249" s="87">
        <f>INDEX('Policy Characteristics'!F:F,MATCH(PolicyLevers!$C249,'Policy Characteristics'!$C:$C,0))</f>
        <v>0</v>
      </c>
      <c r="M249" s="87">
        <f>INDEX('Policy Characteristics'!G:G,MATCH(PolicyLevers!$C249,'Policy Characteristics'!$C:$C,0))</f>
        <v>0.2</v>
      </c>
      <c r="N249" s="87">
        <f>INDEX('Policy Characteristics'!H:H,MATCH(PolicyLevers!$C249,'Policy Characteristics'!$C:$C,0))</f>
        <v>5.0000000000000001E-3</v>
      </c>
      <c r="O249" s="87" t="str">
        <f>INDEX('Policy Characteristics'!I:I,MATCH(PolicyLevers!$C249,'Policy Characteristics'!$C:$C,0))</f>
        <v>% of BAU price</v>
      </c>
      <c r="P249" s="87" t="str">
        <f>INDEX('Policy Characteristics'!J:J,MATCH(PolicyLevers!$C249,'Policy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49" s="78" t="s">
        <v>274</v>
      </c>
      <c r="R249" s="78" t="s">
        <v>275</v>
      </c>
      <c r="S249"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9" s="83"/>
    </row>
    <row r="250" spans="1:20" s="75" customFormat="1" ht="64.5" customHeight="1" x14ac:dyDescent="0.25">
      <c r="A250" s="97" t="str">
        <f>INDEX('Policy Characteristics'!A:A,MATCH(PolicyLevers!$C250,'Standard Descriptions'!$C:$C,0))</f>
        <v>Cross-Sector</v>
      </c>
      <c r="B250" s="210" t="str">
        <f>INDEX('Policy Characteristics'!B:B,MATCH(PolicyLevers!$C250,'Standard Descriptions'!$C:$C,0))</f>
        <v>Fuel Taxes</v>
      </c>
      <c r="C250" s="97" t="str">
        <f t="shared" si="38"/>
        <v>Additional Fuel Tax Rate by Fuel</v>
      </c>
      <c r="D250" s="78" t="s">
        <v>52</v>
      </c>
      <c r="E250" s="78"/>
      <c r="F250" s="78" t="s">
        <v>99</v>
      </c>
      <c r="G250" s="83"/>
      <c r="H250" s="91">
        <v>80</v>
      </c>
      <c r="I250" s="206" t="s">
        <v>49</v>
      </c>
      <c r="J250" s="87" t="str">
        <f>INDEX('Policy Characteristics'!D:D,MATCH(PolicyLevers!$C250,'Policy Characteristics'!$C:$C,0))</f>
        <v>Fuel Taxes</v>
      </c>
      <c r="K250" s="87" t="str">
        <f>INDEX('Policy Characteristics'!E:E,MATCH(PolicyLevers!$C250,'Policy Characteristics'!$C:$C,0))</f>
        <v>cross fuel tax</v>
      </c>
      <c r="L250" s="87">
        <f>INDEX('Policy Characteristics'!F:F,MATCH(PolicyLevers!$C250,'Policy Characteristics'!$C:$C,0))</f>
        <v>0</v>
      </c>
      <c r="M250" s="87">
        <f>INDEX('Policy Characteristics'!G:G,MATCH(PolicyLevers!$C250,'Policy Characteristics'!$C:$C,0))</f>
        <v>0.2</v>
      </c>
      <c r="N250" s="87">
        <f>INDEX('Policy Characteristics'!H:H,MATCH(PolicyLevers!$C250,'Policy Characteristics'!$C:$C,0))</f>
        <v>5.0000000000000001E-3</v>
      </c>
      <c r="O250" s="87" t="str">
        <f>INDEX('Policy Characteristics'!I:I,MATCH(PolicyLevers!$C250,'Policy Characteristics'!$C:$C,0))</f>
        <v>% of BAU price</v>
      </c>
      <c r="P250" s="87" t="str">
        <f>INDEX('Policy Characteristics'!J:J,MATCH(PolicyLevers!$C250,'Policy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0" s="78" t="s">
        <v>274</v>
      </c>
      <c r="R250" s="78" t="s">
        <v>275</v>
      </c>
      <c r="S250"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83"/>
    </row>
    <row r="251" spans="1:20" s="75" customFormat="1" x14ac:dyDescent="0.25">
      <c r="A251" s="97" t="str">
        <f>INDEX('Policy Characteristics'!A:A,MATCH(PolicyLevers!$C251,'Standard Descriptions'!$C:$C,0))</f>
        <v>Cross-Sector</v>
      </c>
      <c r="B251" s="210" t="str">
        <f>INDEX('Policy Characteristics'!B:B,MATCH(PolicyLevers!$C251,'Standard Descriptions'!$C:$C,0))</f>
        <v>Fuel Taxes</v>
      </c>
      <c r="C251" s="97" t="str">
        <f t="shared" si="38"/>
        <v>Additional Fuel Tax Rate by Fuel</v>
      </c>
      <c r="D251" s="78" t="s">
        <v>53</v>
      </c>
      <c r="E251" s="78"/>
      <c r="F251" s="78" t="s">
        <v>100</v>
      </c>
      <c r="G251" s="83"/>
      <c r="H251" s="91" t="s">
        <v>203</v>
      </c>
      <c r="I251" s="206" t="s">
        <v>50</v>
      </c>
      <c r="J251" s="87" t="str">
        <f>INDEX('Policy Characteristics'!D:D,MATCH(PolicyLevers!$C251,'Policy Characteristics'!$C:$C,0))</f>
        <v>Fuel Taxes</v>
      </c>
      <c r="K251" s="87" t="str">
        <f>INDEX('Policy Characteristics'!E:E,MATCH(PolicyLevers!$C251,'Policy Characteristics'!$C:$C,0))</f>
        <v>cross fuel tax</v>
      </c>
      <c r="L251" s="87">
        <f>INDEX('Policy Characteristics'!F:F,MATCH(PolicyLevers!$C251,'Policy Characteristics'!$C:$C,0))</f>
        <v>0</v>
      </c>
      <c r="M251" s="87">
        <f>INDEX('Policy Characteristics'!G:G,MATCH(PolicyLevers!$C251,'Policy Characteristics'!$C:$C,0))</f>
        <v>0.2</v>
      </c>
      <c r="N251" s="87">
        <f>INDEX('Policy Characteristics'!H:H,MATCH(PolicyLevers!$C251,'Policy Characteristics'!$C:$C,0))</f>
        <v>5.0000000000000001E-3</v>
      </c>
      <c r="O251" s="87" t="str">
        <f>INDEX('Policy Characteristics'!I:I,MATCH(PolicyLevers!$C251,'Policy Characteristics'!$C:$C,0))</f>
        <v>% of BAU price</v>
      </c>
      <c r="P251" s="87" t="str">
        <f>INDEX('Policy Characteristics'!J:J,MATCH(PolicyLevers!$C251,'Policy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1" s="83"/>
      <c r="R251" s="78"/>
      <c r="S251" s="99"/>
      <c r="T251" s="83"/>
    </row>
    <row r="252" spans="1:20" s="75" customFormat="1" x14ac:dyDescent="0.25">
      <c r="A252" s="97" t="str">
        <f>INDEX('Policy Characteristics'!A:A,MATCH(PolicyLevers!$C252,'Standard Descriptions'!$C:$C,0))</f>
        <v>Cross-Sector</v>
      </c>
      <c r="B252" s="210" t="str">
        <f>INDEX('Policy Characteristics'!B:B,MATCH(PolicyLevers!$C252,'Standard Descriptions'!$C:$C,0))</f>
        <v>Fuel Taxes</v>
      </c>
      <c r="C252" s="97" t="str">
        <f t="shared" si="38"/>
        <v>Additional Fuel Tax Rate by Fuel</v>
      </c>
      <c r="D252" s="78" t="s">
        <v>54</v>
      </c>
      <c r="E252" s="78"/>
      <c r="F252" s="78" t="s">
        <v>101</v>
      </c>
      <c r="G252" s="83"/>
      <c r="H252" s="91" t="s">
        <v>203</v>
      </c>
      <c r="I252" s="206" t="s">
        <v>50</v>
      </c>
      <c r="J252" s="87" t="str">
        <f>INDEX('Policy Characteristics'!D:D,MATCH(PolicyLevers!$C252,'Policy Characteristics'!$C:$C,0))</f>
        <v>Fuel Taxes</v>
      </c>
      <c r="K252" s="87" t="str">
        <f>INDEX('Policy Characteristics'!E:E,MATCH(PolicyLevers!$C252,'Policy Characteristics'!$C:$C,0))</f>
        <v>cross fuel tax</v>
      </c>
      <c r="L252" s="87">
        <f>INDEX('Policy Characteristics'!F:F,MATCH(PolicyLevers!$C252,'Policy Characteristics'!$C:$C,0))</f>
        <v>0</v>
      </c>
      <c r="M252" s="87">
        <f>INDEX('Policy Characteristics'!G:G,MATCH(PolicyLevers!$C252,'Policy Characteristics'!$C:$C,0))</f>
        <v>0.2</v>
      </c>
      <c r="N252" s="87">
        <f>INDEX('Policy Characteristics'!H:H,MATCH(PolicyLevers!$C252,'Policy Characteristics'!$C:$C,0))</f>
        <v>5.0000000000000001E-3</v>
      </c>
      <c r="O252" s="87" t="str">
        <f>INDEX('Policy Characteristics'!I:I,MATCH(PolicyLevers!$C252,'Policy Characteristics'!$C:$C,0))</f>
        <v>% of BAU price</v>
      </c>
      <c r="P252" s="87" t="str">
        <f>INDEX('Policy Characteristics'!J:J,MATCH(PolicyLevers!$C252,'Policy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2" s="83"/>
      <c r="R252" s="78"/>
      <c r="S252" s="99"/>
      <c r="T252" s="83"/>
    </row>
    <row r="253" spans="1:20" s="75" customFormat="1" x14ac:dyDescent="0.25">
      <c r="A253" s="97" t="str">
        <f>INDEX('Policy Characteristics'!A:A,MATCH(PolicyLevers!$C253,'Standard Descriptions'!$C:$C,0))</f>
        <v>Cross-Sector</v>
      </c>
      <c r="B253" s="210" t="str">
        <f>INDEX('Policy Characteristics'!B:B,MATCH(PolicyLevers!$C253,'Standard Descriptions'!$C:$C,0))</f>
        <v>Fuel Taxes</v>
      </c>
      <c r="C253" s="97" t="str">
        <f t="shared" si="38"/>
        <v>Additional Fuel Tax Rate by Fuel</v>
      </c>
      <c r="D253" s="78" t="s">
        <v>55</v>
      </c>
      <c r="E253" s="78"/>
      <c r="F253" s="78" t="s">
        <v>458</v>
      </c>
      <c r="G253" s="83"/>
      <c r="H253" s="91" t="s">
        <v>203</v>
      </c>
      <c r="I253" s="206" t="s">
        <v>50</v>
      </c>
      <c r="J253" s="87" t="str">
        <f>INDEX('Policy Characteristics'!D:D,MATCH(PolicyLevers!$C253,'Policy Characteristics'!$C:$C,0))</f>
        <v>Fuel Taxes</v>
      </c>
      <c r="K253" s="87" t="str">
        <f>INDEX('Policy Characteristics'!E:E,MATCH(PolicyLevers!$C253,'Policy Characteristics'!$C:$C,0))</f>
        <v>cross fuel tax</v>
      </c>
      <c r="L253" s="87">
        <f>INDEX('Policy Characteristics'!F:F,MATCH(PolicyLevers!$C253,'Policy Characteristics'!$C:$C,0))</f>
        <v>0</v>
      </c>
      <c r="M253" s="87">
        <f>INDEX('Policy Characteristics'!G:G,MATCH(PolicyLevers!$C253,'Policy Characteristics'!$C:$C,0))</f>
        <v>0.2</v>
      </c>
      <c r="N253" s="87">
        <f>INDEX('Policy Characteristics'!H:H,MATCH(PolicyLevers!$C253,'Policy Characteristics'!$C:$C,0))</f>
        <v>5.0000000000000001E-3</v>
      </c>
      <c r="O253" s="87" t="str">
        <f>INDEX('Policy Characteristics'!I:I,MATCH(PolicyLevers!$C253,'Policy Characteristics'!$C:$C,0))</f>
        <v>% of BAU price</v>
      </c>
      <c r="P253" s="87" t="str">
        <f>INDEX('Policy Characteristics'!J:J,MATCH(PolicyLevers!$C253,'Policy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3" s="83"/>
      <c r="R253" s="78"/>
      <c r="S253" s="99"/>
      <c r="T253" s="83"/>
    </row>
    <row r="254" spans="1:20" s="75" customFormat="1" x14ac:dyDescent="0.25">
      <c r="A254" s="97" t="str">
        <f>INDEX('Policy Characteristics'!A:A,MATCH(PolicyLevers!$C254,'Standard Descriptions'!$C:$C,0))</f>
        <v>Cross-Sector</v>
      </c>
      <c r="B254" s="210" t="str">
        <f>INDEX('Policy Characteristics'!B:B,MATCH(PolicyLevers!$C254,'Standard Descriptions'!$C:$C,0))</f>
        <v>Fuel Taxes</v>
      </c>
      <c r="C254" s="97" t="str">
        <f t="shared" si="38"/>
        <v>Additional Fuel Tax Rate by Fuel</v>
      </c>
      <c r="D254" s="78" t="s">
        <v>56</v>
      </c>
      <c r="E254" s="78"/>
      <c r="F254" s="78" t="s">
        <v>106</v>
      </c>
      <c r="G254" s="83"/>
      <c r="H254" s="91" t="s">
        <v>203</v>
      </c>
      <c r="I254" s="206" t="s">
        <v>50</v>
      </c>
      <c r="J254" s="87" t="str">
        <f>INDEX('Policy Characteristics'!D:D,MATCH(PolicyLevers!$C254,'Policy Characteristics'!$C:$C,0))</f>
        <v>Fuel Taxes</v>
      </c>
      <c r="K254" s="87" t="str">
        <f>INDEX('Policy Characteristics'!E:E,MATCH(PolicyLevers!$C254,'Policy Characteristics'!$C:$C,0))</f>
        <v>cross fuel tax</v>
      </c>
      <c r="L254" s="87">
        <f>INDEX('Policy Characteristics'!F:F,MATCH(PolicyLevers!$C254,'Policy Characteristics'!$C:$C,0))</f>
        <v>0</v>
      </c>
      <c r="M254" s="87">
        <f>INDEX('Policy Characteristics'!G:G,MATCH(PolicyLevers!$C254,'Policy Characteristics'!$C:$C,0))</f>
        <v>0.2</v>
      </c>
      <c r="N254" s="87">
        <f>INDEX('Policy Characteristics'!H:H,MATCH(PolicyLevers!$C254,'Policy Characteristics'!$C:$C,0))</f>
        <v>5.0000000000000001E-3</v>
      </c>
      <c r="O254" s="87" t="str">
        <f>INDEX('Policy Characteristics'!I:I,MATCH(PolicyLevers!$C254,'Policy Characteristics'!$C:$C,0))</f>
        <v>% of BAU price</v>
      </c>
      <c r="P254" s="87" t="str">
        <f>INDEX('Policy Characteristics'!J:J,MATCH(PolicyLevers!$C254,'Policy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4" s="83"/>
      <c r="R254" s="78"/>
      <c r="S254" s="99"/>
      <c r="T254" s="83"/>
    </row>
    <row r="255" spans="1:20" s="75" customFormat="1" x14ac:dyDescent="0.25">
      <c r="A255" s="97" t="str">
        <f>INDEX('Policy Characteristics'!A:A,MATCH(PolicyLevers!$C255,'Standard Descriptions'!$C:$C,0))</f>
        <v>Cross-Sector</v>
      </c>
      <c r="B255" s="210" t="str">
        <f>INDEX('Policy Characteristics'!B:B,MATCH(PolicyLevers!$C255,'Standard Descriptions'!$C:$C,0))</f>
        <v>Fuel Taxes</v>
      </c>
      <c r="C255" s="97" t="str">
        <f t="shared" si="38"/>
        <v>Additional Fuel Tax Rate by Fuel</v>
      </c>
      <c r="D255" s="78" t="s">
        <v>57</v>
      </c>
      <c r="E255" s="78"/>
      <c r="F255" s="78" t="s">
        <v>104</v>
      </c>
      <c r="G255" s="83"/>
      <c r="H255" s="91" t="s">
        <v>203</v>
      </c>
      <c r="I255" s="206" t="s">
        <v>50</v>
      </c>
      <c r="J255" s="87" t="str">
        <f>INDEX('Policy Characteristics'!D:D,MATCH(PolicyLevers!$C255,'Policy Characteristics'!$C:$C,0))</f>
        <v>Fuel Taxes</v>
      </c>
      <c r="K255" s="87" t="str">
        <f>INDEX('Policy Characteristics'!E:E,MATCH(PolicyLevers!$C255,'Policy Characteristics'!$C:$C,0))</f>
        <v>cross fuel tax</v>
      </c>
      <c r="L255" s="87">
        <f>INDEX('Policy Characteristics'!F:F,MATCH(PolicyLevers!$C255,'Policy Characteristics'!$C:$C,0))</f>
        <v>0</v>
      </c>
      <c r="M255" s="87">
        <f>INDEX('Policy Characteristics'!G:G,MATCH(PolicyLevers!$C255,'Policy Characteristics'!$C:$C,0))</f>
        <v>0.2</v>
      </c>
      <c r="N255" s="87">
        <f>INDEX('Policy Characteristics'!H:H,MATCH(PolicyLevers!$C255,'Policy Characteristics'!$C:$C,0))</f>
        <v>5.0000000000000001E-3</v>
      </c>
      <c r="O255" s="87" t="str">
        <f>INDEX('Policy Characteristics'!I:I,MATCH(PolicyLevers!$C255,'Policy Characteristics'!$C:$C,0))</f>
        <v>% of BAU price</v>
      </c>
      <c r="P255" s="87" t="str">
        <f>INDEX('Policy Characteristics'!J:J,MATCH(PolicyLevers!$C255,'Policy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5" s="83"/>
      <c r="R255" s="78"/>
      <c r="S255" s="99"/>
      <c r="T255" s="83"/>
    </row>
    <row r="256" spans="1:20" s="75" customFormat="1" x14ac:dyDescent="0.25">
      <c r="A256" s="97" t="str">
        <f>INDEX('Policy Characteristics'!A:A,MATCH(PolicyLevers!$C256,'Standard Descriptions'!$C:$C,0))</f>
        <v>Cross-Sector</v>
      </c>
      <c r="B256" s="210" t="str">
        <f>INDEX('Policy Characteristics'!B:B,MATCH(PolicyLevers!$C256,'Standard Descriptions'!$C:$C,0))</f>
        <v>Fuel Taxes</v>
      </c>
      <c r="C256" s="97" t="str">
        <f t="shared" si="38"/>
        <v>Additional Fuel Tax Rate by Fuel</v>
      </c>
      <c r="D256" s="78" t="s">
        <v>59</v>
      </c>
      <c r="E256" s="78"/>
      <c r="F256" s="78" t="s">
        <v>107</v>
      </c>
      <c r="G256" s="83"/>
      <c r="H256" s="91">
        <v>81</v>
      </c>
      <c r="I256" s="206" t="s">
        <v>49</v>
      </c>
      <c r="J256" s="87" t="str">
        <f>INDEX('Policy Characteristics'!D:D,MATCH(PolicyLevers!$C256,'Policy Characteristics'!$C:$C,0))</f>
        <v>Fuel Taxes</v>
      </c>
      <c r="K256" s="87" t="str">
        <f>INDEX('Policy Characteristics'!E:E,MATCH(PolicyLevers!$C256,'Policy Characteristics'!$C:$C,0))</f>
        <v>cross fuel tax</v>
      </c>
      <c r="L256" s="87">
        <f>INDEX('Policy Characteristics'!F:F,MATCH(PolicyLevers!$C256,'Policy Characteristics'!$C:$C,0))</f>
        <v>0</v>
      </c>
      <c r="M256" s="87">
        <f>INDEX('Policy Characteristics'!G:G,MATCH(PolicyLevers!$C256,'Policy Characteristics'!$C:$C,0))</f>
        <v>0.2</v>
      </c>
      <c r="N256" s="87">
        <f>INDEX('Policy Characteristics'!H:H,MATCH(PolicyLevers!$C256,'Policy Characteristics'!$C:$C,0))</f>
        <v>5.0000000000000001E-3</v>
      </c>
      <c r="O256" s="87" t="str">
        <f>INDEX('Policy Characteristics'!I:I,MATCH(PolicyLevers!$C256,'Policy Characteristics'!$C:$C,0))</f>
        <v>% of BAU price</v>
      </c>
      <c r="P256" s="87" t="str">
        <f>INDEX('Policy Characteristics'!J:J,MATCH(PolicyLevers!$C256,'Policy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6" s="78" t="s">
        <v>274</v>
      </c>
      <c r="R256" s="78" t="s">
        <v>275</v>
      </c>
      <c r="S256"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6" s="83"/>
    </row>
    <row r="257" spans="1:20" s="75" customFormat="1" x14ac:dyDescent="0.25">
      <c r="A257" s="97" t="str">
        <f>INDEX('Policy Characteristics'!A:A,MATCH(PolicyLevers!$C257,'Standard Descriptions'!$C:$C,0))</f>
        <v>Cross-Sector</v>
      </c>
      <c r="B257" s="210" t="str">
        <f>INDEX('Policy Characteristics'!B:B,MATCH(PolicyLevers!$C257,'Standard Descriptions'!$C:$C,0))</f>
        <v>Fuel Taxes</v>
      </c>
      <c r="C257" s="97" t="str">
        <f t="shared" si="38"/>
        <v>Additional Fuel Tax Rate by Fuel</v>
      </c>
      <c r="D257" s="78" t="s">
        <v>60</v>
      </c>
      <c r="E257" s="78"/>
      <c r="F257" s="78" t="s">
        <v>108</v>
      </c>
      <c r="G257" s="83"/>
      <c r="H257" s="91">
        <v>82</v>
      </c>
      <c r="I257" s="206" t="s">
        <v>49</v>
      </c>
      <c r="J257" s="87" t="str">
        <f>INDEX('Policy Characteristics'!D:D,MATCH(PolicyLevers!$C257,'Policy Characteristics'!$C:$C,0))</f>
        <v>Fuel Taxes</v>
      </c>
      <c r="K257" s="87" t="str">
        <f>INDEX('Policy Characteristics'!E:E,MATCH(PolicyLevers!$C257,'Policy Characteristics'!$C:$C,0))</f>
        <v>cross fuel tax</v>
      </c>
      <c r="L257" s="87">
        <f>INDEX('Policy Characteristics'!F:F,MATCH(PolicyLevers!$C257,'Policy Characteristics'!$C:$C,0))</f>
        <v>0</v>
      </c>
      <c r="M257" s="87">
        <f>INDEX('Policy Characteristics'!G:G,MATCH(PolicyLevers!$C257,'Policy Characteristics'!$C:$C,0))</f>
        <v>0.2</v>
      </c>
      <c r="N257" s="87">
        <f>INDEX('Policy Characteristics'!H:H,MATCH(PolicyLevers!$C257,'Policy Characteristics'!$C:$C,0))</f>
        <v>5.0000000000000001E-3</v>
      </c>
      <c r="O257" s="87" t="str">
        <f>INDEX('Policy Characteristics'!I:I,MATCH(PolicyLevers!$C257,'Policy Characteristics'!$C:$C,0))</f>
        <v>% of BAU price</v>
      </c>
      <c r="P257" s="87" t="str">
        <f>INDEX('Policy Characteristics'!J:J,MATCH(PolicyLevers!$C257,'Policy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7" s="78" t="s">
        <v>274</v>
      </c>
      <c r="R257" s="78" t="s">
        <v>275</v>
      </c>
      <c r="S257" s="99" t="str">
        <f>S$248</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7" s="83"/>
    </row>
    <row r="258" spans="1:20" s="75" customFormat="1" x14ac:dyDescent="0.25">
      <c r="A258" s="97" t="str">
        <f>INDEX('Policy Characteristics'!A:A,MATCH(PolicyLevers!$C258,'Standard Descriptions'!$C:$C,0))</f>
        <v>Cross-Sector</v>
      </c>
      <c r="B258" s="210" t="str">
        <f>INDEX('Policy Characteristics'!B:B,MATCH(PolicyLevers!$C258,'Standard Descriptions'!$C:$C,0))</f>
        <v>Fuel Taxes</v>
      </c>
      <c r="C258" s="97" t="str">
        <f t="shared" si="38"/>
        <v>Additional Fuel Tax Rate by Fuel</v>
      </c>
      <c r="D258" s="78" t="s">
        <v>61</v>
      </c>
      <c r="E258" s="78"/>
      <c r="F258" s="78" t="s">
        <v>109</v>
      </c>
      <c r="G258" s="83"/>
      <c r="H258" s="91" t="s">
        <v>203</v>
      </c>
      <c r="I258" s="206" t="s">
        <v>50</v>
      </c>
      <c r="J258" s="87" t="str">
        <f>INDEX('Policy Characteristics'!D:D,MATCH(PolicyLevers!$C258,'Policy Characteristics'!$C:$C,0))</f>
        <v>Fuel Taxes</v>
      </c>
      <c r="K258" s="87" t="str">
        <f>INDEX('Policy Characteristics'!E:E,MATCH(PolicyLevers!$C258,'Policy Characteristics'!$C:$C,0))</f>
        <v>cross fuel tax</v>
      </c>
      <c r="L258" s="87">
        <f>INDEX('Policy Characteristics'!F:F,MATCH(PolicyLevers!$C258,'Policy Characteristics'!$C:$C,0))</f>
        <v>0</v>
      </c>
      <c r="M258" s="87">
        <f>INDEX('Policy Characteristics'!G:G,MATCH(PolicyLevers!$C258,'Policy Characteristics'!$C:$C,0))</f>
        <v>0.2</v>
      </c>
      <c r="N258" s="87">
        <f>INDEX('Policy Characteristics'!H:H,MATCH(PolicyLevers!$C258,'Policy Characteristics'!$C:$C,0))</f>
        <v>5.0000000000000001E-3</v>
      </c>
      <c r="O258" s="87" t="str">
        <f>INDEX('Policy Characteristics'!I:I,MATCH(PolicyLevers!$C258,'Policy Characteristics'!$C:$C,0))</f>
        <v>% of BAU price</v>
      </c>
      <c r="P258" s="87" t="str">
        <f>INDEX('Policy Characteristics'!J:J,MATCH(PolicyLevers!$C258,'Policy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8" s="83"/>
      <c r="R258" s="78"/>
      <c r="S258" s="99"/>
      <c r="T258" s="83"/>
    </row>
    <row r="259" spans="1:20" s="75" customFormat="1" x14ac:dyDescent="0.25">
      <c r="A259" s="97" t="str">
        <f>INDEX('Policy Characteristics'!A:A,MATCH(PolicyLevers!$C259,'Standard Descriptions'!$C:$C,0))</f>
        <v>Cross-Sector</v>
      </c>
      <c r="B259" s="210" t="str">
        <f>INDEX('Policy Characteristics'!B:B,MATCH(PolicyLevers!$C259,'Standard Descriptions'!$C:$C,0))</f>
        <v>Fuel Taxes</v>
      </c>
      <c r="C259" s="97" t="str">
        <f t="shared" si="38"/>
        <v>Additional Fuel Tax Rate by Fuel</v>
      </c>
      <c r="D259" s="78" t="s">
        <v>62</v>
      </c>
      <c r="E259" s="78"/>
      <c r="F259" s="78" t="s">
        <v>110</v>
      </c>
      <c r="G259" s="83"/>
      <c r="H259" s="91" t="s">
        <v>203</v>
      </c>
      <c r="I259" s="206" t="s">
        <v>50</v>
      </c>
      <c r="J259" s="87" t="str">
        <f>INDEX('Policy Characteristics'!D:D,MATCH(PolicyLevers!$C259,'Policy Characteristics'!$C:$C,0))</f>
        <v>Fuel Taxes</v>
      </c>
      <c r="K259" s="87" t="str">
        <f>INDEX('Policy Characteristics'!E:E,MATCH(PolicyLevers!$C259,'Policy Characteristics'!$C:$C,0))</f>
        <v>cross fuel tax</v>
      </c>
      <c r="L259" s="87">
        <f>INDEX('Policy Characteristics'!F:F,MATCH(PolicyLevers!$C259,'Policy Characteristics'!$C:$C,0))</f>
        <v>0</v>
      </c>
      <c r="M259" s="87">
        <f>INDEX('Policy Characteristics'!G:G,MATCH(PolicyLevers!$C259,'Policy Characteristics'!$C:$C,0))</f>
        <v>0.2</v>
      </c>
      <c r="N259" s="87">
        <f>INDEX('Policy Characteristics'!H:H,MATCH(PolicyLevers!$C259,'Policy Characteristics'!$C:$C,0))</f>
        <v>5.0000000000000001E-3</v>
      </c>
      <c r="O259" s="87" t="str">
        <f>INDEX('Policy Characteristics'!I:I,MATCH(PolicyLevers!$C259,'Policy Characteristics'!$C:$C,0))</f>
        <v>% of BAU price</v>
      </c>
      <c r="P259" s="87" t="str">
        <f>INDEX('Policy Characteristics'!J:J,MATCH(PolicyLevers!$C259,'Policy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59" s="83"/>
      <c r="R259" s="78"/>
      <c r="S259" s="99"/>
      <c r="T259" s="83"/>
    </row>
    <row r="260" spans="1:20" x14ac:dyDescent="0.25">
      <c r="A260" s="97" t="str">
        <f>INDEX('Policy Characteristics'!A:A,MATCH(PolicyLevers!$C260,'Standard Descriptions'!$C:$C,0))</f>
        <v>Cross-Sector</v>
      </c>
      <c r="B260" s="210" t="str">
        <f>INDEX('Policy Characteristics'!B:B,MATCH(PolicyLevers!$C260,'Standard Descriptions'!$C:$C,0))</f>
        <v>Fuel Taxes</v>
      </c>
      <c r="C260" s="97" t="str">
        <f t="shared" si="38"/>
        <v>Additional Fuel Tax Rate by Fuel</v>
      </c>
      <c r="D260" s="78" t="s">
        <v>63</v>
      </c>
      <c r="E260" s="78"/>
      <c r="F260" s="78" t="s">
        <v>111</v>
      </c>
      <c r="G260" s="83"/>
      <c r="H260" s="91"/>
      <c r="I260" s="206" t="s">
        <v>50</v>
      </c>
      <c r="J260" s="87" t="str">
        <f>INDEX('Policy Characteristics'!D:D,MATCH(PolicyLevers!$C260,'Policy Characteristics'!$C:$C,0))</f>
        <v>Fuel Taxes</v>
      </c>
      <c r="K260" s="87" t="str">
        <f>INDEX('Policy Characteristics'!E:E,MATCH(PolicyLevers!$C260,'Policy Characteristics'!$C:$C,0))</f>
        <v>cross fuel tax</v>
      </c>
      <c r="L260" s="87">
        <f>INDEX('Policy Characteristics'!F:F,MATCH(PolicyLevers!$C260,'Policy Characteristics'!$C:$C,0))</f>
        <v>0</v>
      </c>
      <c r="M260" s="87">
        <f>INDEX('Policy Characteristics'!G:G,MATCH(PolicyLevers!$C260,'Policy Characteristics'!$C:$C,0))</f>
        <v>0.2</v>
      </c>
      <c r="N260" s="87">
        <f>INDEX('Policy Characteristics'!H:H,MATCH(PolicyLevers!$C260,'Policy Characteristics'!$C:$C,0))</f>
        <v>5.0000000000000001E-3</v>
      </c>
      <c r="O260" s="87" t="str">
        <f>INDEX('Policy Characteristics'!I:I,MATCH(PolicyLevers!$C260,'Policy Characteristics'!$C:$C,0))</f>
        <v>% of BAU price</v>
      </c>
      <c r="P260" s="87" t="str">
        <f>INDEX('Policy Characteristics'!J:J,MATCH(PolicyLevers!$C260,'Policy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0" s="78"/>
      <c r="R260" s="78"/>
      <c r="S260" s="99"/>
      <c r="T260" s="72"/>
    </row>
    <row r="261" spans="1:20" x14ac:dyDescent="0.25">
      <c r="A261" s="97" t="str">
        <f>INDEX('Policy Characteristics'!A:A,MATCH(PolicyLevers!$C261,'Standard Descriptions'!$C:$C,0))</f>
        <v>Cross-Sector</v>
      </c>
      <c r="B261" s="210" t="str">
        <f>INDEX('Policy Characteristics'!B:B,MATCH(PolicyLevers!$C261,'Standard Descriptions'!$C:$C,0))</f>
        <v>Fuel Taxes</v>
      </c>
      <c r="C261" s="97" t="str">
        <f t="shared" si="38"/>
        <v>Additional Fuel Tax Rate by Fuel</v>
      </c>
      <c r="D261" s="78" t="s">
        <v>84</v>
      </c>
      <c r="E261" s="78"/>
      <c r="F261" s="78" t="s">
        <v>112</v>
      </c>
      <c r="G261" s="83"/>
      <c r="H261" s="91" t="s">
        <v>203</v>
      </c>
      <c r="I261" s="206" t="s">
        <v>50</v>
      </c>
      <c r="J261" s="87" t="str">
        <f>INDEX('Policy Characteristics'!D:D,MATCH(PolicyLevers!$C261,'Policy Characteristics'!$C:$C,0))</f>
        <v>Fuel Taxes</v>
      </c>
      <c r="K261" s="87" t="str">
        <f>INDEX('Policy Characteristics'!E:E,MATCH(PolicyLevers!$C261,'Policy Characteristics'!$C:$C,0))</f>
        <v>cross fuel tax</v>
      </c>
      <c r="L261" s="87">
        <f>INDEX('Policy Characteristics'!F:F,MATCH(PolicyLevers!$C261,'Policy Characteristics'!$C:$C,0))</f>
        <v>0</v>
      </c>
      <c r="M261" s="87">
        <f>INDEX('Policy Characteristics'!G:G,MATCH(PolicyLevers!$C261,'Policy Characteristics'!$C:$C,0))</f>
        <v>0.2</v>
      </c>
      <c r="N261" s="87">
        <f>INDEX('Policy Characteristics'!H:H,MATCH(PolicyLevers!$C261,'Policy Characteristics'!$C:$C,0))</f>
        <v>5.0000000000000001E-3</v>
      </c>
      <c r="O261" s="87" t="str">
        <f>INDEX('Policy Characteristics'!I:I,MATCH(PolicyLevers!$C261,'Policy Characteristics'!$C:$C,0))</f>
        <v>% of BAU price</v>
      </c>
      <c r="P261" s="87" t="str">
        <f>INDEX('Policy Characteristics'!J:J,MATCH(PolicyLevers!$C261,'Policy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1" s="72"/>
      <c r="R261" s="78"/>
      <c r="S261" s="92"/>
      <c r="T261" s="72"/>
    </row>
    <row r="262" spans="1:20" x14ac:dyDescent="0.25">
      <c r="A262" s="97" t="str">
        <f>INDEX('Policy Characteristics'!A:A,MATCH(PolicyLevers!$C262,'Standard Descriptions'!$C:$C,0))</f>
        <v>Cross-Sector</v>
      </c>
      <c r="B262" s="210" t="str">
        <f>INDEX('Policy Characteristics'!B:B,MATCH(PolicyLevers!$C262,'Standard Descriptions'!$C:$C,0))</f>
        <v>Fuel Taxes</v>
      </c>
      <c r="C262" s="97" t="str">
        <f t="shared" si="38"/>
        <v>Additional Fuel Tax Rate by Fuel</v>
      </c>
      <c r="D262" s="78" t="s">
        <v>446</v>
      </c>
      <c r="E262" s="78"/>
      <c r="F262" s="78" t="s">
        <v>447</v>
      </c>
      <c r="G262" s="83"/>
      <c r="H262" s="91"/>
      <c r="I262" s="206" t="s">
        <v>50</v>
      </c>
      <c r="J262" s="87" t="str">
        <f>INDEX('Policy Characteristics'!D:D,MATCH(PolicyLevers!$C262,'Policy Characteristics'!$C:$C,0))</f>
        <v>Fuel Taxes</v>
      </c>
      <c r="K262" s="87" t="str">
        <f>INDEX('Policy Characteristics'!E:E,MATCH(PolicyLevers!$C262,'Policy Characteristics'!$C:$C,0))</f>
        <v>cross fuel tax</v>
      </c>
      <c r="L262" s="87">
        <f>INDEX('Policy Characteristics'!F:F,MATCH(PolicyLevers!$C262,'Policy Characteristics'!$C:$C,0))</f>
        <v>0</v>
      </c>
      <c r="M262" s="87">
        <f>INDEX('Policy Characteristics'!G:G,MATCH(PolicyLevers!$C262,'Policy Characteristics'!$C:$C,0))</f>
        <v>0.2</v>
      </c>
      <c r="N262" s="87">
        <f>INDEX('Policy Characteristics'!H:H,MATCH(PolicyLevers!$C262,'Policy Characteristics'!$C:$C,0))</f>
        <v>5.0000000000000001E-3</v>
      </c>
      <c r="O262" s="87" t="str">
        <f>INDEX('Policy Characteristics'!I:I,MATCH(PolicyLevers!$C262,'Policy Characteristics'!$C:$C,0))</f>
        <v>% of BAU price</v>
      </c>
      <c r="P262" s="87" t="str">
        <f>INDEX('Policy Characteristics'!J:J,MATCH(PolicyLevers!$C262,'Policy Characteristics'!$C:$C,0))</f>
        <v>**Description:** This policy increases the tax rate for the selected fuel type(s).  It is expressed as a percentage of the BAU Scenario price, which includes sales and excise taxes.  // **Guidance for setting values: **//**Electricity : ** In 2012, the national average sales tax rate was 6.8% and the national average tax rate on gasoline was 14%.//**Hard Coal : ** In 2012, the national average sales tax rate was 6.8% and the national average tax rate on gasoline was 14%.//**Natural Gas : ** In 2012, the national average sales tax rate was 6.8% and the national average tax rate on gasoline was 14%.//**Petroleum Gasoline : ** In 2019, the statewide average sales tax rate was 8.4% and average tax rate on consumer gasoline purchases was 20%.//**Petroleum Diesel : ** In 2019, the statewide average sales tax rate was 8.4% and average tax rate on consumer gasoline purchases was 20%.</v>
      </c>
      <c r="Q262" s="72"/>
      <c r="R262" s="78"/>
      <c r="S262" s="92"/>
      <c r="T262" s="72"/>
    </row>
    <row r="263" spans="1:20" x14ac:dyDescent="0.25">
      <c r="A263" s="72" t="str">
        <f>INDEX('Policy Characteristics'!A:A,MATCH(PolicyLevers!$C263,'Standard Descriptions'!$C:$C,0))</f>
        <v>R&amp;D</v>
      </c>
      <c r="B263" s="208" t="str">
        <f>INDEX('Policy Characteristics'!B:B,MATCH(PolicyLevers!$C263,'Standard Descriptions'!$C:$C,0))</f>
        <v>Capital Cost Reduction</v>
      </c>
      <c r="C263" s="72" t="s">
        <v>323</v>
      </c>
      <c r="D263" s="72" t="s">
        <v>128</v>
      </c>
      <c r="E263" s="72"/>
      <c r="F263" s="72" t="s">
        <v>356</v>
      </c>
      <c r="G263" s="72"/>
      <c r="H263" s="91">
        <v>85</v>
      </c>
      <c r="I263" s="208" t="s">
        <v>49</v>
      </c>
      <c r="J263" s="80" t="str">
        <f>INDEX('Policy Characteristics'!D:D,MATCH(PolicyLevers!$C263,'Policy Characteristics'!$C:$C,0))</f>
        <v>R&amp;D Capital Cost Reductions</v>
      </c>
      <c r="K263" s="80" t="str">
        <f>INDEX('Policy Characteristics'!E:E,MATCH(PolicyLevers!$C263,'Policy Characteristics'!$C:$C,0))</f>
        <v>RnD building capital cost reduction</v>
      </c>
      <c r="L263" s="80">
        <f>INDEX('Policy Characteristics'!F:F,MATCH(PolicyLevers!$C263,'Policy Characteristics'!$C:$C,0))</f>
        <v>0</v>
      </c>
      <c r="M263" s="80">
        <f>INDEX('Policy Characteristics'!G:G,MATCH(PolicyLevers!$C263,'Policy Characteristics'!$C:$C,0))</f>
        <v>0.1</v>
      </c>
      <c r="N263" s="80">
        <f>INDEX('Policy Characteristics'!H:H,MATCH(PolicyLevers!$C263,'Policy Characteristics'!$C:$C,0))</f>
        <v>0.01</v>
      </c>
      <c r="O263" s="80" t="str">
        <f>INDEX('Policy Characteristics'!I:I,MATCH(PolicyLevers!$C263,'Policy Characteristics'!$C:$C,0))</f>
        <v>% reduction in cost</v>
      </c>
      <c r="P263" s="80" t="str">
        <f>INDEX('Policy Characteristics'!J:J,MATCH(PolicyLevers!$C263,'Policy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3" s="72" t="s">
        <v>276</v>
      </c>
      <c r="R263" s="78" t="s">
        <v>277</v>
      </c>
      <c r="S263" s="92" t="s">
        <v>83</v>
      </c>
      <c r="T263" s="72"/>
    </row>
    <row r="264" spans="1:20" x14ac:dyDescent="0.25">
      <c r="A264" s="83" t="str">
        <f>INDEX('Policy Characteristics'!A:A,MATCH(PolicyLevers!$C264,'Standard Descriptions'!$C:$C,0))</f>
        <v>R&amp;D</v>
      </c>
      <c r="B264" s="207" t="str">
        <f>INDEX('Policy Characteristics'!B:B,MATCH(PolicyLevers!$C264,'Standard Descriptions'!$C:$C,0))</f>
        <v>Capital Cost Reduction</v>
      </c>
      <c r="C264" s="83" t="str">
        <f t="shared" ref="B264:C270" si="39">C$263</f>
        <v>RnD Building Capital Cost Perc Reduction</v>
      </c>
      <c r="D264" s="72" t="s">
        <v>129</v>
      </c>
      <c r="E264" s="72"/>
      <c r="F264" s="72" t="s">
        <v>357</v>
      </c>
      <c r="G264" s="72"/>
      <c r="H264" s="91">
        <v>86</v>
      </c>
      <c r="I264" s="208" t="s">
        <v>49</v>
      </c>
      <c r="J264" s="84" t="str">
        <f>INDEX('Policy Characteristics'!D:D,MATCH(PolicyLevers!$C264,'Policy Characteristics'!$C:$C,0))</f>
        <v>R&amp;D Capital Cost Reductions</v>
      </c>
      <c r="K264" s="84" t="str">
        <f>INDEX('Policy Characteristics'!E:E,MATCH(PolicyLevers!$C264,'Policy Characteristics'!$C:$C,0))</f>
        <v>RnD building capital cost reduction</v>
      </c>
      <c r="L264" s="84">
        <f>INDEX('Policy Characteristics'!F:F,MATCH(PolicyLevers!$C264,'Policy Characteristics'!$C:$C,0))</f>
        <v>0</v>
      </c>
      <c r="M264" s="84">
        <f>INDEX('Policy Characteristics'!G:G,MATCH(PolicyLevers!$C264,'Policy Characteristics'!$C:$C,0))</f>
        <v>0.1</v>
      </c>
      <c r="N264" s="84">
        <f>INDEX('Policy Characteristics'!H:H,MATCH(PolicyLevers!$C264,'Policy Characteristics'!$C:$C,0))</f>
        <v>0.01</v>
      </c>
      <c r="O264" s="84" t="str">
        <f>INDEX('Policy Characteristics'!I:I,MATCH(PolicyLevers!$C264,'Policy Characteristics'!$C:$C,0))</f>
        <v>% reduction in cost</v>
      </c>
      <c r="P264" s="84" t="str">
        <f>INDEX('Policy Characteristics'!J:J,MATCH(PolicyLevers!$C264,'Policy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4" s="72" t="s">
        <v>276</v>
      </c>
      <c r="R264" s="78" t="s">
        <v>277</v>
      </c>
      <c r="S264" s="92" t="s">
        <v>83</v>
      </c>
      <c r="T264" s="72"/>
    </row>
    <row r="265" spans="1:20" x14ac:dyDescent="0.25">
      <c r="A265" s="83" t="str">
        <f>INDEX('Policy Characteristics'!A:A,MATCH(PolicyLevers!$C265,'Standard Descriptions'!$C:$C,0))</f>
        <v>R&amp;D</v>
      </c>
      <c r="B265" s="207" t="str">
        <f>INDEX('Policy Characteristics'!B:B,MATCH(PolicyLevers!$C265,'Standard Descriptions'!$C:$C,0))</f>
        <v>Capital Cost Reduction</v>
      </c>
      <c r="C265" s="83" t="str">
        <f t="shared" si="39"/>
        <v>RnD Building Capital Cost Perc Reduction</v>
      </c>
      <c r="D265" s="72" t="s">
        <v>130</v>
      </c>
      <c r="E265" s="72"/>
      <c r="F265" s="72" t="s">
        <v>358</v>
      </c>
      <c r="G265" s="72"/>
      <c r="H265" s="91">
        <v>87</v>
      </c>
      <c r="I265" s="208" t="s">
        <v>49</v>
      </c>
      <c r="J265" s="84" t="str">
        <f>INDEX('Policy Characteristics'!D:D,MATCH(PolicyLevers!$C265,'Policy Characteristics'!$C:$C,0))</f>
        <v>R&amp;D Capital Cost Reductions</v>
      </c>
      <c r="K265" s="84" t="str">
        <f>INDEX('Policy Characteristics'!E:E,MATCH(PolicyLevers!$C265,'Policy Characteristics'!$C:$C,0))</f>
        <v>RnD building capital cost reduction</v>
      </c>
      <c r="L265" s="84">
        <f>INDEX('Policy Characteristics'!F:F,MATCH(PolicyLevers!$C265,'Policy Characteristics'!$C:$C,0))</f>
        <v>0</v>
      </c>
      <c r="M265" s="84">
        <f>INDEX('Policy Characteristics'!G:G,MATCH(PolicyLevers!$C265,'Policy Characteristics'!$C:$C,0))</f>
        <v>0.1</v>
      </c>
      <c r="N265" s="84">
        <f>INDEX('Policy Characteristics'!H:H,MATCH(PolicyLevers!$C265,'Policy Characteristics'!$C:$C,0))</f>
        <v>0.01</v>
      </c>
      <c r="O265" s="84" t="str">
        <f>INDEX('Policy Characteristics'!I:I,MATCH(PolicyLevers!$C265,'Policy Characteristics'!$C:$C,0))</f>
        <v>% reduction in cost</v>
      </c>
      <c r="P265" s="84" t="str">
        <f>INDEX('Policy Characteristics'!J:J,MATCH(PolicyLevers!$C265,'Policy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5" s="72" t="s">
        <v>276</v>
      </c>
      <c r="R265" s="78" t="s">
        <v>277</v>
      </c>
      <c r="S265" s="92" t="s">
        <v>83</v>
      </c>
      <c r="T265" s="72"/>
    </row>
    <row r="266" spans="1:20" x14ac:dyDescent="0.25">
      <c r="A266" s="83" t="str">
        <f>INDEX('Policy Characteristics'!A:A,MATCH(PolicyLevers!$C266,'Standard Descriptions'!$C:$C,0))</f>
        <v>R&amp;D</v>
      </c>
      <c r="B266" s="207" t="str">
        <f>INDEX('Policy Characteristics'!B:B,MATCH(PolicyLevers!$C266,'Standard Descriptions'!$C:$C,0))</f>
        <v>Capital Cost Reduction</v>
      </c>
      <c r="C266" s="83" t="str">
        <f t="shared" si="39"/>
        <v>RnD Building Capital Cost Perc Reduction</v>
      </c>
      <c r="D266" s="72" t="s">
        <v>131</v>
      </c>
      <c r="E266" s="72"/>
      <c r="F266" s="72" t="s">
        <v>359</v>
      </c>
      <c r="G266" s="72"/>
      <c r="H266" s="91">
        <v>88</v>
      </c>
      <c r="I266" s="208" t="s">
        <v>49</v>
      </c>
      <c r="J266" s="84" t="str">
        <f>INDEX('Policy Characteristics'!D:D,MATCH(PolicyLevers!$C266,'Policy Characteristics'!$C:$C,0))</f>
        <v>R&amp;D Capital Cost Reductions</v>
      </c>
      <c r="K266" s="84" t="str">
        <f>INDEX('Policy Characteristics'!E:E,MATCH(PolicyLevers!$C266,'Policy Characteristics'!$C:$C,0))</f>
        <v>RnD building capital cost reduction</v>
      </c>
      <c r="L266" s="84">
        <f>INDEX('Policy Characteristics'!F:F,MATCH(PolicyLevers!$C266,'Policy Characteristics'!$C:$C,0))</f>
        <v>0</v>
      </c>
      <c r="M266" s="84">
        <f>INDEX('Policy Characteristics'!G:G,MATCH(PolicyLevers!$C266,'Policy Characteristics'!$C:$C,0))</f>
        <v>0.1</v>
      </c>
      <c r="N266" s="84">
        <f>INDEX('Policy Characteristics'!H:H,MATCH(PolicyLevers!$C266,'Policy Characteristics'!$C:$C,0))</f>
        <v>0.01</v>
      </c>
      <c r="O266" s="84" t="str">
        <f>INDEX('Policy Characteristics'!I:I,MATCH(PolicyLevers!$C266,'Policy Characteristics'!$C:$C,0))</f>
        <v>% reduction in cost</v>
      </c>
      <c r="P266" s="84" t="str">
        <f>INDEX('Policy Characteristics'!J:J,MATCH(PolicyLevers!$C266,'Policy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6" s="72" t="s">
        <v>276</v>
      </c>
      <c r="R266" s="78" t="s">
        <v>277</v>
      </c>
      <c r="S266" s="92" t="s">
        <v>83</v>
      </c>
      <c r="T266" s="72"/>
    </row>
    <row r="267" spans="1:20" x14ac:dyDescent="0.25">
      <c r="A267" s="83" t="str">
        <f>INDEX('Policy Characteristics'!A:A,MATCH(PolicyLevers!$C267,'Standard Descriptions'!$C:$C,0))</f>
        <v>R&amp;D</v>
      </c>
      <c r="B267" s="207" t="str">
        <f>INDEX('Policy Characteristics'!B:B,MATCH(PolicyLevers!$C267,'Standard Descriptions'!$C:$C,0))</f>
        <v>Capital Cost Reduction</v>
      </c>
      <c r="C267" s="83" t="str">
        <f t="shared" si="39"/>
        <v>RnD Building Capital Cost Perc Reduction</v>
      </c>
      <c r="D267" s="72" t="s">
        <v>132</v>
      </c>
      <c r="E267" s="72"/>
      <c r="F267" s="72" t="s">
        <v>360</v>
      </c>
      <c r="G267" s="72"/>
      <c r="H267" s="91">
        <v>89</v>
      </c>
      <c r="I267" s="208" t="s">
        <v>49</v>
      </c>
      <c r="J267" s="84" t="str">
        <f>INDEX('Policy Characteristics'!D:D,MATCH(PolicyLevers!$C267,'Policy Characteristics'!$C:$C,0))</f>
        <v>R&amp;D Capital Cost Reductions</v>
      </c>
      <c r="K267" s="84" t="str">
        <f>INDEX('Policy Characteristics'!E:E,MATCH(PolicyLevers!$C267,'Policy Characteristics'!$C:$C,0))</f>
        <v>RnD building capital cost reduction</v>
      </c>
      <c r="L267" s="84">
        <f>INDEX('Policy Characteristics'!F:F,MATCH(PolicyLevers!$C267,'Policy Characteristics'!$C:$C,0))</f>
        <v>0</v>
      </c>
      <c r="M267" s="84">
        <f>INDEX('Policy Characteristics'!G:G,MATCH(PolicyLevers!$C267,'Policy Characteristics'!$C:$C,0))</f>
        <v>0.1</v>
      </c>
      <c r="N267" s="84">
        <f>INDEX('Policy Characteristics'!H:H,MATCH(PolicyLevers!$C267,'Policy Characteristics'!$C:$C,0))</f>
        <v>0.01</v>
      </c>
      <c r="O267" s="84" t="str">
        <f>INDEX('Policy Characteristics'!I:I,MATCH(PolicyLevers!$C267,'Policy Characteristics'!$C:$C,0))</f>
        <v>% reduction in cost</v>
      </c>
      <c r="P267" s="84" t="str">
        <f>INDEX('Policy Characteristics'!J:J,MATCH(PolicyLevers!$C267,'Policy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7" s="72" t="s">
        <v>276</v>
      </c>
      <c r="R267" s="78" t="s">
        <v>277</v>
      </c>
      <c r="S267" s="92" t="s">
        <v>83</v>
      </c>
      <c r="T267" s="72"/>
    </row>
    <row r="268" spans="1:20" x14ac:dyDescent="0.25">
      <c r="A268" s="83" t="str">
        <f>INDEX('Policy Characteristics'!A:A,MATCH(PolicyLevers!$C268,'Standard Descriptions'!$C:$C,0))</f>
        <v>R&amp;D</v>
      </c>
      <c r="B268" s="207" t="str">
        <f>INDEX('Policy Characteristics'!B:B,MATCH(PolicyLevers!$C268,'Standard Descriptions'!$C:$C,0))</f>
        <v>Capital Cost Reduction</v>
      </c>
      <c r="C268" s="83" t="str">
        <f t="shared" si="39"/>
        <v>RnD Building Capital Cost Perc Reduction</v>
      </c>
      <c r="D268" s="72" t="s">
        <v>133</v>
      </c>
      <c r="E268" s="72"/>
      <c r="F268" s="72" t="s">
        <v>361</v>
      </c>
      <c r="G268" s="72"/>
      <c r="H268" s="91">
        <v>90</v>
      </c>
      <c r="I268" s="208" t="s">
        <v>49</v>
      </c>
      <c r="J268" s="84" t="str">
        <f>INDEX('Policy Characteristics'!D:D,MATCH(PolicyLevers!$C268,'Policy Characteristics'!$C:$C,0))</f>
        <v>R&amp;D Capital Cost Reductions</v>
      </c>
      <c r="K268" s="84" t="str">
        <f>INDEX('Policy Characteristics'!E:E,MATCH(PolicyLevers!$C268,'Policy Characteristics'!$C:$C,0))</f>
        <v>RnD building capital cost reduction</v>
      </c>
      <c r="L268" s="84">
        <f>INDEX('Policy Characteristics'!F:F,MATCH(PolicyLevers!$C268,'Policy Characteristics'!$C:$C,0))</f>
        <v>0</v>
      </c>
      <c r="M268" s="84">
        <f>INDEX('Policy Characteristics'!G:G,MATCH(PolicyLevers!$C268,'Policy Characteristics'!$C:$C,0))</f>
        <v>0.1</v>
      </c>
      <c r="N268" s="84">
        <f>INDEX('Policy Characteristics'!H:H,MATCH(PolicyLevers!$C268,'Policy Characteristics'!$C:$C,0))</f>
        <v>0.01</v>
      </c>
      <c r="O268" s="84" t="str">
        <f>INDEX('Policy Characteristics'!I:I,MATCH(PolicyLevers!$C268,'Policy Characteristics'!$C:$C,0))</f>
        <v>% reduction in cost</v>
      </c>
      <c r="P268" s="84" t="str">
        <f>INDEX('Policy Characteristics'!J:J,MATCH(PolicyLevers!$C268,'Policy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Envelope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v>
      </c>
      <c r="Q268" s="72" t="s">
        <v>276</v>
      </c>
      <c r="R268" s="78" t="s">
        <v>277</v>
      </c>
      <c r="S268" s="92" t="s">
        <v>83</v>
      </c>
      <c r="T268" s="72"/>
    </row>
    <row r="269" spans="1:20" x14ac:dyDescent="0.25">
      <c r="A269" s="83" t="str">
        <f>INDEX('Policy Characteristics'!A:A,MATCH(PolicyLevers!$C269,'Standard Descriptions'!$C:$C,0))</f>
        <v>R&amp;D</v>
      </c>
      <c r="B269" s="207" t="str">
        <f>INDEX('Policy Characteristics'!B:B,MATCH(PolicyLevers!$C269,'Standard Descriptions'!$C:$C,0))</f>
        <v>Capital Cost Reduction</v>
      </c>
      <c r="C269" s="72" t="s">
        <v>324</v>
      </c>
      <c r="D269" s="72"/>
      <c r="E269" s="72"/>
      <c r="F269" s="72" t="s">
        <v>27</v>
      </c>
      <c r="G269" s="72"/>
      <c r="H269" s="91">
        <v>91</v>
      </c>
      <c r="I269" s="208" t="s">
        <v>49</v>
      </c>
      <c r="J269" s="84" t="str">
        <f>INDEX('Policy Characteristics'!D:D,MATCH(PolicyLevers!$C269,'Policy Characteristics'!$C:$C,0))</f>
        <v>R&amp;D Capital Cost Reductions</v>
      </c>
      <c r="K269" s="84" t="str">
        <f>INDEX('Policy Characteristics'!E:E,MATCH(PolicyLevers!$C269,'Policy Characteristics'!$C:$C,0))</f>
        <v>RnD CCS capital cost reduction</v>
      </c>
      <c r="L269" s="84">
        <f>INDEX('Policy Characteristics'!F:F,MATCH(PolicyLevers!$C269,'Policy Characteristics'!$C:$C,0))</f>
        <v>0</v>
      </c>
      <c r="M269" s="84">
        <f>INDEX('Policy Characteristics'!G:G,MATCH(PolicyLevers!$C269,'Policy Characteristics'!$C:$C,0))</f>
        <v>0.1</v>
      </c>
      <c r="N269" s="84">
        <f>INDEX('Policy Characteristics'!H:H,MATCH(PolicyLevers!$C269,'Policy Characteristics'!$C:$C,0))</f>
        <v>0.01</v>
      </c>
      <c r="O269" s="84" t="str">
        <f>INDEX('Policy Characteristics'!I:I,MATCH(PolicyLevers!$C269,'Policy Characteristics'!$C:$C,0))</f>
        <v>% reduction in cost</v>
      </c>
      <c r="P269" s="84" t="str">
        <f>INDEX('Policy Characteristics'!J:J,MATCH(PolicyLevers!$C269,'Policy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69" s="72" t="s">
        <v>276</v>
      </c>
      <c r="R269" s="78" t="s">
        <v>277</v>
      </c>
      <c r="S269" s="92" t="s">
        <v>83</v>
      </c>
      <c r="T269" s="72"/>
    </row>
    <row r="270" spans="1:20" x14ac:dyDescent="0.25">
      <c r="A270" s="72" t="str">
        <f>INDEX('Policy Characteristics'!A:A,MATCH(PolicyLevers!$C270,'Standard Descriptions'!$C:$C,0))</f>
        <v>R&amp;D</v>
      </c>
      <c r="B270" s="208" t="str">
        <f>INDEX('Policy Characteristics'!B:B,MATCH(PolicyLevers!$C270,'Standard Descriptions'!$C:$C,0))</f>
        <v>Capital Cost Reduction</v>
      </c>
      <c r="C270" s="72" t="s">
        <v>325</v>
      </c>
      <c r="D270" s="72" t="s">
        <v>451</v>
      </c>
      <c r="E270" s="72"/>
      <c r="F270" s="78" t="s">
        <v>457</v>
      </c>
      <c r="G270" s="72"/>
      <c r="H270" s="91">
        <v>92</v>
      </c>
      <c r="I270" s="208" t="s">
        <v>49</v>
      </c>
      <c r="J270" s="84" t="str">
        <f>INDEX('Policy Characteristics'!D:D,MATCH(PolicyLevers!$C270,'Policy Characteristics'!$C:$C,0))</f>
        <v>R&amp;D Capital Cost Reductions</v>
      </c>
      <c r="K270" s="84" t="str">
        <f>INDEX('Policy Characteristics'!E:E,MATCH(PolicyLevers!$C270,'Policy Characteristics'!$C:$C,0))</f>
        <v>RnD electricity capital cost reduction</v>
      </c>
      <c r="L270" s="84">
        <f>INDEX('Policy Characteristics'!F:F,MATCH(PolicyLevers!$C270,'Policy Characteristics'!$C:$C,0))</f>
        <v>0</v>
      </c>
      <c r="M270" s="84">
        <f>INDEX('Policy Characteristics'!G:G,MATCH(PolicyLevers!$C270,'Policy Characteristics'!$C:$C,0))</f>
        <v>0.1</v>
      </c>
      <c r="N270" s="84">
        <f>INDEX('Policy Characteristics'!H:H,MATCH(PolicyLevers!$C270,'Policy Characteristics'!$C:$C,0))</f>
        <v>0.01</v>
      </c>
      <c r="O270" s="84" t="str">
        <f>INDEX('Policy Characteristics'!I:I,MATCH(PolicyLevers!$C270,'Policy Characteristics'!$C:$C,0))</f>
        <v>% reduction in cost</v>
      </c>
      <c r="P270" s="84" t="str">
        <f>INDEX('Policy Characteristics'!J:J,MATCH(PolicyLevers!$C270,'Policy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0" s="72" t="s">
        <v>276</v>
      </c>
      <c r="R270" s="78" t="s">
        <v>277</v>
      </c>
      <c r="S270" s="92" t="s">
        <v>83</v>
      </c>
      <c r="T270" s="72"/>
    </row>
    <row r="271" spans="1:20" x14ac:dyDescent="0.25">
      <c r="A271" s="83" t="str">
        <f>INDEX('Policy Characteristics'!A:A,MATCH(PolicyLevers!$C271,'Standard Descriptions'!$C:$C,0))</f>
        <v>R&amp;D</v>
      </c>
      <c r="B271" s="207" t="str">
        <f>INDEX('Policy Characteristics'!B:B,MATCH(PolicyLevers!$C271,'Standard Descriptions'!$C:$C,0))</f>
        <v>Capital Cost Reduction</v>
      </c>
      <c r="C271" s="83" t="str">
        <f t="shared" ref="B271:C281" si="40">C$270</f>
        <v>RnD Electricity Capital Cost Perc Reduction</v>
      </c>
      <c r="D271" s="78" t="s">
        <v>343</v>
      </c>
      <c r="E271" s="83"/>
      <c r="F271" s="78" t="s">
        <v>548</v>
      </c>
      <c r="G271" s="72"/>
      <c r="H271" s="91">
        <v>93</v>
      </c>
      <c r="I271" s="208" t="s">
        <v>49</v>
      </c>
      <c r="J271" s="84" t="str">
        <f>INDEX('Policy Characteristics'!D:D,MATCH(PolicyLevers!$C271,'Policy Characteristics'!$C:$C,0))</f>
        <v>R&amp;D Capital Cost Reductions</v>
      </c>
      <c r="K271" s="84" t="str">
        <f>INDEX('Policy Characteristics'!E:E,MATCH(PolicyLevers!$C271,'Policy Characteristics'!$C:$C,0))</f>
        <v>RnD electricity capital cost reduction</v>
      </c>
      <c r="L271" s="84">
        <f>INDEX('Policy Characteristics'!F:F,MATCH(PolicyLevers!$C271,'Policy Characteristics'!$C:$C,0))</f>
        <v>0</v>
      </c>
      <c r="M271" s="84">
        <f>INDEX('Policy Characteristics'!G:G,MATCH(PolicyLevers!$C271,'Policy Characteristics'!$C:$C,0))</f>
        <v>0.1</v>
      </c>
      <c r="N271" s="84">
        <f>INDEX('Policy Characteristics'!H:H,MATCH(PolicyLevers!$C271,'Policy Characteristics'!$C:$C,0))</f>
        <v>0.01</v>
      </c>
      <c r="O271" s="84" t="str">
        <f>INDEX('Policy Characteristics'!I:I,MATCH(PolicyLevers!$C271,'Policy Characteristics'!$C:$C,0))</f>
        <v>% reduction in cost</v>
      </c>
      <c r="P271" s="84" t="str">
        <f>INDEX('Policy Characteristics'!J:J,MATCH(PolicyLevers!$C271,'Policy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1" s="72" t="s">
        <v>276</v>
      </c>
      <c r="R271" s="78" t="s">
        <v>277</v>
      </c>
      <c r="S271" s="92" t="s">
        <v>83</v>
      </c>
      <c r="T271" s="72"/>
    </row>
    <row r="272" spans="1:20" x14ac:dyDescent="0.25">
      <c r="A272" s="83" t="str">
        <f>INDEX('Policy Characteristics'!A:A,MATCH(PolicyLevers!$C272,'Standard Descriptions'!$C:$C,0))</f>
        <v>R&amp;D</v>
      </c>
      <c r="B272" s="207" t="str">
        <f>INDEX('Policy Characteristics'!B:B,MATCH(PolicyLevers!$C272,'Standard Descriptions'!$C:$C,0))</f>
        <v>Capital Cost Reduction</v>
      </c>
      <c r="C272" s="83" t="str">
        <f t="shared" si="40"/>
        <v>RnD Electricity Capital Cost Perc Reduction</v>
      </c>
      <c r="D272" s="78" t="s">
        <v>86</v>
      </c>
      <c r="E272" s="83"/>
      <c r="F272" s="78" t="s">
        <v>362</v>
      </c>
      <c r="G272" s="72"/>
      <c r="H272" s="91">
        <v>94</v>
      </c>
      <c r="I272" s="208" t="s">
        <v>49</v>
      </c>
      <c r="J272" s="84" t="str">
        <f>INDEX('Policy Characteristics'!D:D,MATCH(PolicyLevers!$C272,'Policy Characteristics'!$C:$C,0))</f>
        <v>R&amp;D Capital Cost Reductions</v>
      </c>
      <c r="K272" s="84" t="str">
        <f>INDEX('Policy Characteristics'!E:E,MATCH(PolicyLevers!$C272,'Policy Characteristics'!$C:$C,0))</f>
        <v>RnD electricity capital cost reduction</v>
      </c>
      <c r="L272" s="84">
        <f>INDEX('Policy Characteristics'!F:F,MATCH(PolicyLevers!$C272,'Policy Characteristics'!$C:$C,0))</f>
        <v>0</v>
      </c>
      <c r="M272" s="84">
        <f>INDEX('Policy Characteristics'!G:G,MATCH(PolicyLevers!$C272,'Policy Characteristics'!$C:$C,0))</f>
        <v>0.1</v>
      </c>
      <c r="N272" s="84">
        <f>INDEX('Policy Characteristics'!H:H,MATCH(PolicyLevers!$C272,'Policy Characteristics'!$C:$C,0))</f>
        <v>0.01</v>
      </c>
      <c r="O272" s="84" t="str">
        <f>INDEX('Policy Characteristics'!I:I,MATCH(PolicyLevers!$C272,'Policy Characteristics'!$C:$C,0))</f>
        <v>% reduction in cost</v>
      </c>
      <c r="P272" s="84" t="str">
        <f>INDEX('Policy Characteristics'!J:J,MATCH(PolicyLevers!$C272,'Policy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2" s="72" t="s">
        <v>276</v>
      </c>
      <c r="R272" s="78" t="s">
        <v>277</v>
      </c>
      <c r="S272" s="92" t="s">
        <v>83</v>
      </c>
      <c r="T272" s="72"/>
    </row>
    <row r="273" spans="1:20" x14ac:dyDescent="0.25">
      <c r="A273" s="83" t="str">
        <f>INDEX('Policy Characteristics'!A:A,MATCH(PolicyLevers!$C273,'Standard Descriptions'!$C:$C,0))</f>
        <v>R&amp;D</v>
      </c>
      <c r="B273" s="207" t="str">
        <f>INDEX('Policy Characteristics'!B:B,MATCH(PolicyLevers!$C273,'Standard Descriptions'!$C:$C,0))</f>
        <v>Capital Cost Reduction</v>
      </c>
      <c r="C273" s="83" t="str">
        <f t="shared" si="40"/>
        <v>RnD Electricity Capital Cost Perc Reduction</v>
      </c>
      <c r="D273" s="78" t="s">
        <v>87</v>
      </c>
      <c r="E273" s="83"/>
      <c r="F273" s="78" t="s">
        <v>363</v>
      </c>
      <c r="G273" s="72"/>
      <c r="H273" s="91">
        <v>95</v>
      </c>
      <c r="I273" s="208" t="s">
        <v>49</v>
      </c>
      <c r="J273" s="84" t="str">
        <f>INDEX('Policy Characteristics'!D:D,MATCH(PolicyLevers!$C273,'Policy Characteristics'!$C:$C,0))</f>
        <v>R&amp;D Capital Cost Reductions</v>
      </c>
      <c r="K273" s="84" t="str">
        <f>INDEX('Policy Characteristics'!E:E,MATCH(PolicyLevers!$C273,'Policy Characteristics'!$C:$C,0))</f>
        <v>RnD electricity capital cost reduction</v>
      </c>
      <c r="L273" s="84">
        <f>INDEX('Policy Characteristics'!F:F,MATCH(PolicyLevers!$C273,'Policy Characteristics'!$C:$C,0))</f>
        <v>0</v>
      </c>
      <c r="M273" s="84">
        <f>INDEX('Policy Characteristics'!G:G,MATCH(PolicyLevers!$C273,'Policy Characteristics'!$C:$C,0))</f>
        <v>0.1</v>
      </c>
      <c r="N273" s="84">
        <f>INDEX('Policy Characteristics'!H:H,MATCH(PolicyLevers!$C273,'Policy Characteristics'!$C:$C,0))</f>
        <v>0.01</v>
      </c>
      <c r="O273" s="84" t="str">
        <f>INDEX('Policy Characteristics'!I:I,MATCH(PolicyLevers!$C273,'Policy Characteristics'!$C:$C,0))</f>
        <v>% reduction in cost</v>
      </c>
      <c r="P273" s="84" t="str">
        <f>INDEX('Policy Characteristics'!J:J,MATCH(PolicyLevers!$C273,'Policy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3" s="72" t="s">
        <v>276</v>
      </c>
      <c r="R273" s="78" t="s">
        <v>277</v>
      </c>
      <c r="S273" s="92" t="s">
        <v>83</v>
      </c>
      <c r="T273" s="72"/>
    </row>
    <row r="274" spans="1:20" x14ac:dyDescent="0.25">
      <c r="A274" s="83" t="str">
        <f>INDEX('Policy Characteristics'!A:A,MATCH(PolicyLevers!$C274,'Standard Descriptions'!$C:$C,0))</f>
        <v>R&amp;D</v>
      </c>
      <c r="B274" s="207" t="str">
        <f>INDEX('Policy Characteristics'!B:B,MATCH(PolicyLevers!$C274,'Standard Descriptions'!$C:$C,0))</f>
        <v>Capital Cost Reduction</v>
      </c>
      <c r="C274" s="83" t="str">
        <f t="shared" si="40"/>
        <v>RnD Electricity Capital Cost Perc Reduction</v>
      </c>
      <c r="D274" s="78" t="s">
        <v>452</v>
      </c>
      <c r="E274" s="83"/>
      <c r="F274" s="78" t="s">
        <v>459</v>
      </c>
      <c r="G274" s="72"/>
      <c r="H274" s="91">
        <v>96</v>
      </c>
      <c r="I274" s="208" t="s">
        <v>49</v>
      </c>
      <c r="J274" s="84" t="str">
        <f>INDEX('Policy Characteristics'!D:D,MATCH(PolicyLevers!$C274,'Policy Characteristics'!$C:$C,0))</f>
        <v>R&amp;D Capital Cost Reductions</v>
      </c>
      <c r="K274" s="84" t="str">
        <f>INDEX('Policy Characteristics'!E:E,MATCH(PolicyLevers!$C274,'Policy Characteristics'!$C:$C,0))</f>
        <v>RnD electricity capital cost reduction</v>
      </c>
      <c r="L274" s="84">
        <f>INDEX('Policy Characteristics'!F:F,MATCH(PolicyLevers!$C274,'Policy Characteristics'!$C:$C,0))</f>
        <v>0</v>
      </c>
      <c r="M274" s="84">
        <f>INDEX('Policy Characteristics'!G:G,MATCH(PolicyLevers!$C274,'Policy Characteristics'!$C:$C,0))</f>
        <v>0.1</v>
      </c>
      <c r="N274" s="84">
        <f>INDEX('Policy Characteristics'!H:H,MATCH(PolicyLevers!$C274,'Policy Characteristics'!$C:$C,0))</f>
        <v>0.01</v>
      </c>
      <c r="O274" s="84" t="str">
        <f>INDEX('Policy Characteristics'!I:I,MATCH(PolicyLevers!$C274,'Policy Characteristics'!$C:$C,0))</f>
        <v>% reduction in cost</v>
      </c>
      <c r="P274" s="84" t="str">
        <f>INDEX('Policy Characteristics'!J:J,MATCH(PolicyLevers!$C274,'Policy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4" s="72" t="s">
        <v>276</v>
      </c>
      <c r="R274" s="78" t="s">
        <v>277</v>
      </c>
      <c r="S274" s="92" t="s">
        <v>83</v>
      </c>
      <c r="T274" s="72"/>
    </row>
    <row r="275" spans="1:20" x14ac:dyDescent="0.25">
      <c r="A275" s="83" t="str">
        <f>INDEX('Policy Characteristics'!A:A,MATCH(PolicyLevers!$C275,'Standard Descriptions'!$C:$C,0))</f>
        <v>R&amp;D</v>
      </c>
      <c r="B275" s="207" t="str">
        <f>INDEX('Policy Characteristics'!B:B,MATCH(PolicyLevers!$C275,'Standard Descriptions'!$C:$C,0))</f>
        <v>Capital Cost Reduction</v>
      </c>
      <c r="C275" s="83" t="str">
        <f t="shared" si="40"/>
        <v>RnD Electricity Capital Cost Perc Reduction</v>
      </c>
      <c r="D275" s="78" t="s">
        <v>88</v>
      </c>
      <c r="E275" s="83"/>
      <c r="F275" s="78" t="s">
        <v>364</v>
      </c>
      <c r="G275" s="72"/>
      <c r="H275" s="91">
        <v>97</v>
      </c>
      <c r="I275" s="208" t="s">
        <v>49</v>
      </c>
      <c r="J275" s="84" t="str">
        <f>INDEX('Policy Characteristics'!D:D,MATCH(PolicyLevers!$C275,'Policy Characteristics'!$C:$C,0))</f>
        <v>R&amp;D Capital Cost Reductions</v>
      </c>
      <c r="K275" s="84" t="str">
        <f>INDEX('Policy Characteristics'!E:E,MATCH(PolicyLevers!$C275,'Policy Characteristics'!$C:$C,0))</f>
        <v>RnD electricity capital cost reduction</v>
      </c>
      <c r="L275" s="84">
        <f>INDEX('Policy Characteristics'!F:F,MATCH(PolicyLevers!$C275,'Policy Characteristics'!$C:$C,0))</f>
        <v>0</v>
      </c>
      <c r="M275" s="84">
        <f>INDEX('Policy Characteristics'!G:G,MATCH(PolicyLevers!$C275,'Policy Characteristics'!$C:$C,0))</f>
        <v>0.1</v>
      </c>
      <c r="N275" s="84">
        <f>INDEX('Policy Characteristics'!H:H,MATCH(PolicyLevers!$C275,'Policy Characteristics'!$C:$C,0))</f>
        <v>0.01</v>
      </c>
      <c r="O275" s="84" t="str">
        <f>INDEX('Policy Characteristics'!I:I,MATCH(PolicyLevers!$C275,'Policy Characteristics'!$C:$C,0))</f>
        <v>% reduction in cost</v>
      </c>
      <c r="P275" s="84" t="str">
        <f>INDEX('Policy Characteristics'!J:J,MATCH(PolicyLevers!$C275,'Policy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5" s="72" t="s">
        <v>276</v>
      </c>
      <c r="R275" s="78" t="s">
        <v>277</v>
      </c>
      <c r="S275" s="92" t="s">
        <v>83</v>
      </c>
      <c r="T275" s="72"/>
    </row>
    <row r="276" spans="1:20" x14ac:dyDescent="0.25">
      <c r="A276" s="83" t="str">
        <f>INDEX('Policy Characteristics'!A:A,MATCH(PolicyLevers!$C276,'Standard Descriptions'!$C:$C,0))</f>
        <v>R&amp;D</v>
      </c>
      <c r="B276" s="207" t="str">
        <f>INDEX('Policy Characteristics'!B:B,MATCH(PolicyLevers!$C276,'Standard Descriptions'!$C:$C,0))</f>
        <v>Capital Cost Reduction</v>
      </c>
      <c r="C276" s="83" t="str">
        <f t="shared" si="40"/>
        <v>RnD Electricity Capital Cost Perc Reduction</v>
      </c>
      <c r="D276" s="78" t="s">
        <v>89</v>
      </c>
      <c r="E276" s="83"/>
      <c r="F276" s="78" t="s">
        <v>365</v>
      </c>
      <c r="G276" s="72"/>
      <c r="H276" s="91">
        <v>98</v>
      </c>
      <c r="I276" s="208" t="s">
        <v>49</v>
      </c>
      <c r="J276" s="84" t="str">
        <f>INDEX('Policy Characteristics'!D:D,MATCH(PolicyLevers!$C276,'Policy Characteristics'!$C:$C,0))</f>
        <v>R&amp;D Capital Cost Reductions</v>
      </c>
      <c r="K276" s="84" t="str">
        <f>INDEX('Policy Characteristics'!E:E,MATCH(PolicyLevers!$C276,'Policy Characteristics'!$C:$C,0))</f>
        <v>RnD electricity capital cost reduction</v>
      </c>
      <c r="L276" s="84">
        <f>INDEX('Policy Characteristics'!F:F,MATCH(PolicyLevers!$C276,'Policy Characteristics'!$C:$C,0))</f>
        <v>0</v>
      </c>
      <c r="M276" s="84">
        <f>INDEX('Policy Characteristics'!G:G,MATCH(PolicyLevers!$C276,'Policy Characteristics'!$C:$C,0))</f>
        <v>0.1</v>
      </c>
      <c r="N276" s="84">
        <f>INDEX('Policy Characteristics'!H:H,MATCH(PolicyLevers!$C276,'Policy Characteristics'!$C:$C,0))</f>
        <v>0.01</v>
      </c>
      <c r="O276" s="84" t="str">
        <f>INDEX('Policy Characteristics'!I:I,MATCH(PolicyLevers!$C276,'Policy Characteristics'!$C:$C,0))</f>
        <v>% reduction in cost</v>
      </c>
      <c r="P276" s="84" t="str">
        <f>INDEX('Policy Characteristics'!J:J,MATCH(PolicyLevers!$C276,'Policy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6" s="72" t="s">
        <v>276</v>
      </c>
      <c r="R276" s="78" t="s">
        <v>277</v>
      </c>
      <c r="S276" s="92" t="s">
        <v>83</v>
      </c>
      <c r="T276" s="72"/>
    </row>
    <row r="277" spans="1:20" x14ac:dyDescent="0.25">
      <c r="A277" s="83" t="str">
        <f>INDEX('Policy Characteristics'!A:A,MATCH(PolicyLevers!$C277,'Standard Descriptions'!$C:$C,0))</f>
        <v>R&amp;D</v>
      </c>
      <c r="B277" s="207" t="str">
        <f>INDEX('Policy Characteristics'!B:B,MATCH(PolicyLevers!$C277,'Standard Descriptions'!$C:$C,0))</f>
        <v>Capital Cost Reduction</v>
      </c>
      <c r="C277" s="83" t="str">
        <f t="shared" si="40"/>
        <v>RnD Electricity Capital Cost Perc Reduction</v>
      </c>
      <c r="D277" s="78" t="s">
        <v>90</v>
      </c>
      <c r="E277" s="83"/>
      <c r="F277" s="78" t="s">
        <v>366</v>
      </c>
      <c r="G277" s="72"/>
      <c r="H277" s="91">
        <v>99</v>
      </c>
      <c r="I277" s="208" t="s">
        <v>49</v>
      </c>
      <c r="J277" s="84" t="str">
        <f>INDEX('Policy Characteristics'!D:D,MATCH(PolicyLevers!$C277,'Policy Characteristics'!$C:$C,0))</f>
        <v>R&amp;D Capital Cost Reductions</v>
      </c>
      <c r="K277" s="84" t="str">
        <f>INDEX('Policy Characteristics'!E:E,MATCH(PolicyLevers!$C277,'Policy Characteristics'!$C:$C,0))</f>
        <v>RnD electricity capital cost reduction</v>
      </c>
      <c r="L277" s="84">
        <f>INDEX('Policy Characteristics'!F:F,MATCH(PolicyLevers!$C277,'Policy Characteristics'!$C:$C,0))</f>
        <v>0</v>
      </c>
      <c r="M277" s="84">
        <f>INDEX('Policy Characteristics'!G:G,MATCH(PolicyLevers!$C277,'Policy Characteristics'!$C:$C,0))</f>
        <v>0.1</v>
      </c>
      <c r="N277" s="84">
        <f>INDEX('Policy Characteristics'!H:H,MATCH(PolicyLevers!$C277,'Policy Characteristics'!$C:$C,0))</f>
        <v>0.01</v>
      </c>
      <c r="O277" s="84" t="str">
        <f>INDEX('Policy Characteristics'!I:I,MATCH(PolicyLevers!$C277,'Policy Characteristics'!$C:$C,0))</f>
        <v>% reduction in cost</v>
      </c>
      <c r="P277" s="84" t="str">
        <f>INDEX('Policy Characteristics'!J:J,MATCH(PolicyLevers!$C277,'Policy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7" s="72" t="s">
        <v>276</v>
      </c>
      <c r="R277" s="78" t="s">
        <v>277</v>
      </c>
      <c r="S277" s="92" t="s">
        <v>83</v>
      </c>
      <c r="T277" s="72"/>
    </row>
    <row r="278" spans="1:20" x14ac:dyDescent="0.25">
      <c r="A278" s="83" t="str">
        <f>INDEX('Policy Characteristics'!A:A,MATCH(PolicyLevers!$C278,'Standard Descriptions'!$C:$C,0))</f>
        <v>R&amp;D</v>
      </c>
      <c r="B278" s="207" t="str">
        <f>INDEX('Policy Characteristics'!B:B,MATCH(PolicyLevers!$C278,'Standard Descriptions'!$C:$C,0))</f>
        <v>Capital Cost Reduction</v>
      </c>
      <c r="C278" s="83" t="str">
        <f t="shared" si="40"/>
        <v>RnD Electricity Capital Cost Perc Reduction</v>
      </c>
      <c r="D278" s="78" t="s">
        <v>346</v>
      </c>
      <c r="E278" s="83"/>
      <c r="F278" s="78" t="s">
        <v>549</v>
      </c>
      <c r="G278" s="72"/>
      <c r="H278" s="91">
        <v>192</v>
      </c>
      <c r="I278" s="208" t="s">
        <v>49</v>
      </c>
      <c r="J278" s="84" t="str">
        <f>INDEX('Policy Characteristics'!D:D,MATCH(PolicyLevers!$C278,'Policy Characteristics'!$C:$C,0))</f>
        <v>R&amp;D Capital Cost Reductions</v>
      </c>
      <c r="K278" s="84" t="str">
        <f>INDEX('Policy Characteristics'!E:E,MATCH(PolicyLevers!$C278,'Policy Characteristics'!$C:$C,0))</f>
        <v>RnD electricity capital cost reduction</v>
      </c>
      <c r="L278" s="84">
        <f>INDEX('Policy Characteristics'!F:F,MATCH(PolicyLevers!$C278,'Policy Characteristics'!$C:$C,0))</f>
        <v>0</v>
      </c>
      <c r="M278" s="84">
        <f>INDEX('Policy Characteristics'!G:G,MATCH(PolicyLevers!$C278,'Policy Characteristics'!$C:$C,0))</f>
        <v>0.1</v>
      </c>
      <c r="N278" s="84">
        <f>INDEX('Policy Characteristics'!H:H,MATCH(PolicyLevers!$C278,'Policy Characteristics'!$C:$C,0))</f>
        <v>0.01</v>
      </c>
      <c r="O278" s="84" t="str">
        <f>INDEX('Policy Characteristics'!I:I,MATCH(PolicyLevers!$C278,'Policy Characteristics'!$C:$C,0))</f>
        <v>% reduction in cost</v>
      </c>
      <c r="P278" s="84" t="str">
        <f>INDEX('Policy Characteristics'!J:J,MATCH(PolicyLevers!$C278,'Policy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8" s="72" t="s">
        <v>276</v>
      </c>
      <c r="R278" s="78" t="s">
        <v>277</v>
      </c>
      <c r="S278" s="92" t="s">
        <v>83</v>
      </c>
      <c r="T278" s="72"/>
    </row>
    <row r="279" spans="1:20" x14ac:dyDescent="0.25">
      <c r="A279" s="83" t="str">
        <f>INDEX('Policy Characteristics'!A:A,MATCH(PolicyLevers!$C279,'Standard Descriptions'!$C:$C,0))</f>
        <v>R&amp;D</v>
      </c>
      <c r="B279" s="207" t="str">
        <f>INDEX('Policy Characteristics'!B:B,MATCH(PolicyLevers!$C279,'Standard Descriptions'!$C:$C,0))</f>
        <v>Capital Cost Reduction</v>
      </c>
      <c r="C279" s="83" t="str">
        <f t="shared" ref="A272:C280" si="41">C$270</f>
        <v>RnD Electricity Capital Cost Perc Reduction</v>
      </c>
      <c r="D279" s="78" t="s">
        <v>448</v>
      </c>
      <c r="E279" s="83"/>
      <c r="F279" s="78" t="s">
        <v>449</v>
      </c>
      <c r="G279" s="72"/>
      <c r="H279" s="91">
        <v>180</v>
      </c>
      <c r="I279" s="208" t="s">
        <v>50</v>
      </c>
      <c r="J279" s="84" t="str">
        <f>INDEX('Policy Characteristics'!D:D,MATCH(PolicyLevers!$C279,'Policy Characteristics'!$C:$C,0))</f>
        <v>R&amp;D Capital Cost Reductions</v>
      </c>
      <c r="K279" s="84" t="str">
        <f>INDEX('Policy Characteristics'!E:E,MATCH(PolicyLevers!$C279,'Policy Characteristics'!$C:$C,0))</f>
        <v>RnD electricity capital cost reduction</v>
      </c>
      <c r="L279" s="84">
        <f>INDEX('Policy Characteristics'!F:F,MATCH(PolicyLevers!$C279,'Policy Characteristics'!$C:$C,0))</f>
        <v>0</v>
      </c>
      <c r="M279" s="84">
        <f>INDEX('Policy Characteristics'!G:G,MATCH(PolicyLevers!$C279,'Policy Characteristics'!$C:$C,0))</f>
        <v>0.1</v>
      </c>
      <c r="N279" s="84">
        <f>INDEX('Policy Characteristics'!H:H,MATCH(PolicyLevers!$C279,'Policy Characteristics'!$C:$C,0))</f>
        <v>0.01</v>
      </c>
      <c r="O279" s="84" t="str">
        <f>INDEX('Policy Characteristics'!I:I,MATCH(PolicyLevers!$C279,'Policy Characteristics'!$C:$C,0))</f>
        <v>% reduction in cost</v>
      </c>
      <c r="P279" s="84" t="str">
        <f>INDEX('Policy Characteristics'!J:J,MATCH(PolicyLevers!$C279,'Policy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79" s="72" t="s">
        <v>276</v>
      </c>
      <c r="R279" s="78" t="s">
        <v>277</v>
      </c>
      <c r="S279" s="92" t="s">
        <v>83</v>
      </c>
      <c r="T279" s="72"/>
    </row>
    <row r="280" spans="1:20" x14ac:dyDescent="0.25">
      <c r="A280" s="83" t="str">
        <f>INDEX('Policy Characteristics'!A:A,MATCH(PolicyLevers!$C280,'Standard Descriptions'!$C:$C,0))</f>
        <v>R&amp;D</v>
      </c>
      <c r="B280" s="207" t="str">
        <f>INDEX('Policy Characteristics'!B:B,MATCH(PolicyLevers!$C280,'Standard Descriptions'!$C:$C,0))</f>
        <v>Capital Cost Reduction</v>
      </c>
      <c r="C280" s="83" t="str">
        <f t="shared" si="41"/>
        <v>RnD Electricity Capital Cost Perc Reduction</v>
      </c>
      <c r="D280" s="78" t="s">
        <v>460</v>
      </c>
      <c r="E280" s="83"/>
      <c r="F280" s="78" t="s">
        <v>462</v>
      </c>
      <c r="G280" s="72"/>
      <c r="H280" s="91">
        <v>183</v>
      </c>
      <c r="I280" s="208" t="s">
        <v>50</v>
      </c>
      <c r="J280" s="84" t="str">
        <f>INDEX('Policy Characteristics'!D:D,MATCH(PolicyLevers!$C280,'Policy Characteristics'!$C:$C,0))</f>
        <v>R&amp;D Capital Cost Reductions</v>
      </c>
      <c r="K280" s="84" t="str">
        <f>INDEX('Policy Characteristics'!E:E,MATCH(PolicyLevers!$C280,'Policy Characteristics'!$C:$C,0))</f>
        <v>RnD electricity capital cost reduction</v>
      </c>
      <c r="L280" s="84">
        <f>INDEX('Policy Characteristics'!F:F,MATCH(PolicyLevers!$C280,'Policy Characteristics'!$C:$C,0))</f>
        <v>0</v>
      </c>
      <c r="M280" s="84">
        <f>INDEX('Policy Characteristics'!G:G,MATCH(PolicyLevers!$C280,'Policy Characteristics'!$C:$C,0))</f>
        <v>0.1</v>
      </c>
      <c r="N280" s="84">
        <f>INDEX('Policy Characteristics'!H:H,MATCH(PolicyLevers!$C280,'Policy Characteristics'!$C:$C,0))</f>
        <v>0.01</v>
      </c>
      <c r="O280" s="84" t="str">
        <f>INDEX('Policy Characteristics'!I:I,MATCH(PolicyLevers!$C280,'Policy Characteristics'!$C:$C,0))</f>
        <v>% reduction in cost</v>
      </c>
      <c r="P280" s="84" t="str">
        <f>INDEX('Policy Characteristics'!J:J,MATCH(PolicyLevers!$C280,'Policy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Hydro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Onshore Wind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PV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Solar Thermal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0" s="72" t="s">
        <v>276</v>
      </c>
      <c r="R280" s="78" t="s">
        <v>277</v>
      </c>
      <c r="S280" s="92" t="s">
        <v>83</v>
      </c>
      <c r="T280" s="72"/>
    </row>
    <row r="281" spans="1:20" x14ac:dyDescent="0.25">
      <c r="A281" s="72" t="str">
        <f>INDEX('Policy Characteristics'!A:A,MATCH(PolicyLevers!$C281,'Standard Descriptions'!$C:$C,0))</f>
        <v>R&amp;D</v>
      </c>
      <c r="B281" s="208" t="str">
        <f>INDEX('Policy Characteristics'!B:B,MATCH(PolicyLevers!$C281,'Standard Descriptions'!$C:$C,0))</f>
        <v>Capital Cost Reduction</v>
      </c>
      <c r="C281" s="72" t="s">
        <v>326</v>
      </c>
      <c r="D281" s="72" t="s">
        <v>148</v>
      </c>
      <c r="E281" s="72"/>
      <c r="F281" s="78" t="s">
        <v>367</v>
      </c>
      <c r="G281" s="72"/>
      <c r="H281" s="91">
        <v>100</v>
      </c>
      <c r="I281" s="208" t="s">
        <v>49</v>
      </c>
      <c r="J281" s="84" t="str">
        <f>INDEX('Policy Characteristics'!D:D,MATCH(PolicyLevers!$C281,'Policy Characteristics'!$C:$C,0))</f>
        <v>R&amp;D Capital Cost Reductions</v>
      </c>
      <c r="K281" s="84" t="str">
        <f>INDEX('Policy Characteristics'!E:E,MATCH(PolicyLevers!$C281,'Policy Characteristics'!$C:$C,0))</f>
        <v>RnD industry capital cost reduction</v>
      </c>
      <c r="L281" s="84">
        <f>INDEX('Policy Characteristics'!F:F,MATCH(PolicyLevers!$C281,'Policy Characteristics'!$C:$C,0))</f>
        <v>0</v>
      </c>
      <c r="M281" s="84">
        <f>INDEX('Policy Characteristics'!G:G,MATCH(PolicyLevers!$C281,'Policy Characteristics'!$C:$C,0))</f>
        <v>0.1</v>
      </c>
      <c r="N281" s="84">
        <f>INDEX('Policy Characteristics'!H:H,MATCH(PolicyLevers!$C281,'Policy Characteristics'!$C:$C,0))</f>
        <v>0.01</v>
      </c>
      <c r="O281" s="84" t="str">
        <f>INDEX('Policy Characteristics'!I:I,MATCH(PolicyLevers!$C281,'Policy Characteristics'!$C:$C,0))</f>
        <v>% reduction in cost</v>
      </c>
      <c r="P281" s="84" t="str">
        <f>INDEX('Policy Characteristics'!J:J,MATCH(PolicyLevers!$C281,'Policy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1" s="72" t="s">
        <v>276</v>
      </c>
      <c r="R281" s="78" t="s">
        <v>277</v>
      </c>
      <c r="S281" s="92" t="s">
        <v>83</v>
      </c>
      <c r="T281" s="72"/>
    </row>
    <row r="282" spans="1:20" x14ac:dyDescent="0.25">
      <c r="A282" s="83" t="str">
        <f>INDEX('Policy Characteristics'!A:A,MATCH(PolicyLevers!$C282,'Standard Descriptions'!$C:$C,0))</f>
        <v>R&amp;D</v>
      </c>
      <c r="B282" s="207" t="str">
        <f>INDEX('Policy Characteristics'!B:B,MATCH(PolicyLevers!$C282,'Standard Descriptions'!$C:$C,0))</f>
        <v>Capital Cost Reduction</v>
      </c>
      <c r="C282" s="83" t="str">
        <f t="shared" ref="B282:C289" si="42">C$281</f>
        <v>RnD Industry Capital Cost Perc Reduction</v>
      </c>
      <c r="D282" s="78" t="s">
        <v>149</v>
      </c>
      <c r="E282" s="72"/>
      <c r="F282" s="78" t="s">
        <v>368</v>
      </c>
      <c r="G282" s="72"/>
      <c r="H282" s="91">
        <v>101</v>
      </c>
      <c r="I282" s="208" t="s">
        <v>49</v>
      </c>
      <c r="J282" s="84" t="str">
        <f>INDEX('Policy Characteristics'!D:D,MATCH(PolicyLevers!$C282,'Policy Characteristics'!$C:$C,0))</f>
        <v>R&amp;D Capital Cost Reductions</v>
      </c>
      <c r="K282" s="84" t="str">
        <f>INDEX('Policy Characteristics'!E:E,MATCH(PolicyLevers!$C282,'Policy Characteristics'!$C:$C,0))</f>
        <v>RnD industry capital cost reduction</v>
      </c>
      <c r="L282" s="84">
        <f>INDEX('Policy Characteristics'!F:F,MATCH(PolicyLevers!$C282,'Policy Characteristics'!$C:$C,0))</f>
        <v>0</v>
      </c>
      <c r="M282" s="84">
        <f>INDEX('Policy Characteristics'!G:G,MATCH(PolicyLevers!$C282,'Policy Characteristics'!$C:$C,0))</f>
        <v>0.1</v>
      </c>
      <c r="N282" s="84">
        <f>INDEX('Policy Characteristics'!H:H,MATCH(PolicyLevers!$C282,'Policy Characteristics'!$C:$C,0))</f>
        <v>0.01</v>
      </c>
      <c r="O282" s="84" t="str">
        <f>INDEX('Policy Characteristics'!I:I,MATCH(PolicyLevers!$C282,'Policy Characteristics'!$C:$C,0))</f>
        <v>% reduction in cost</v>
      </c>
      <c r="P282" s="84" t="str">
        <f>INDEX('Policy Characteristics'!J:J,MATCH(PolicyLevers!$C282,'Policy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2" s="72" t="s">
        <v>276</v>
      </c>
      <c r="R282" s="78" t="s">
        <v>277</v>
      </c>
      <c r="S282" s="92" t="s">
        <v>83</v>
      </c>
      <c r="T282" s="72"/>
    </row>
    <row r="283" spans="1:20" x14ac:dyDescent="0.25">
      <c r="A283" s="83" t="str">
        <f>INDEX('Policy Characteristics'!A:A,MATCH(PolicyLevers!$C283,'Standard Descriptions'!$C:$C,0))</f>
        <v>R&amp;D</v>
      </c>
      <c r="B283" s="207" t="str">
        <f>INDEX('Policy Characteristics'!B:B,MATCH(PolicyLevers!$C283,'Standard Descriptions'!$C:$C,0))</f>
        <v>Capital Cost Reduction</v>
      </c>
      <c r="C283" s="83" t="str">
        <f t="shared" si="42"/>
        <v>RnD Industry Capital Cost Perc Reduction</v>
      </c>
      <c r="D283" s="78" t="s">
        <v>150</v>
      </c>
      <c r="E283" s="72"/>
      <c r="F283" s="78" t="s">
        <v>369</v>
      </c>
      <c r="G283" s="72"/>
      <c r="H283" s="91">
        <v>102</v>
      </c>
      <c r="I283" s="208" t="s">
        <v>49</v>
      </c>
      <c r="J283" s="84" t="str">
        <f>INDEX('Policy Characteristics'!D:D,MATCH(PolicyLevers!$C283,'Policy Characteristics'!$C:$C,0))</f>
        <v>R&amp;D Capital Cost Reductions</v>
      </c>
      <c r="K283" s="84" t="str">
        <f>INDEX('Policy Characteristics'!E:E,MATCH(PolicyLevers!$C283,'Policy Characteristics'!$C:$C,0))</f>
        <v>RnD industry capital cost reduction</v>
      </c>
      <c r="L283" s="84">
        <f>INDEX('Policy Characteristics'!F:F,MATCH(PolicyLevers!$C283,'Policy Characteristics'!$C:$C,0))</f>
        <v>0</v>
      </c>
      <c r="M283" s="84">
        <f>INDEX('Policy Characteristics'!G:G,MATCH(PolicyLevers!$C283,'Policy Characteristics'!$C:$C,0))</f>
        <v>0.1</v>
      </c>
      <c r="N283" s="84">
        <f>INDEX('Policy Characteristics'!H:H,MATCH(PolicyLevers!$C283,'Policy Characteristics'!$C:$C,0))</f>
        <v>0.01</v>
      </c>
      <c r="O283" s="84" t="str">
        <f>INDEX('Policy Characteristics'!I:I,MATCH(PolicyLevers!$C283,'Policy Characteristics'!$C:$C,0))</f>
        <v>% reduction in cost</v>
      </c>
      <c r="P283" s="84" t="str">
        <f>INDEX('Policy Characteristics'!J:J,MATCH(PolicyLevers!$C283,'Policy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3" s="72" t="s">
        <v>276</v>
      </c>
      <c r="R283" s="78" t="s">
        <v>277</v>
      </c>
      <c r="S283" s="92" t="s">
        <v>83</v>
      </c>
      <c r="T283" s="72"/>
    </row>
    <row r="284" spans="1:20" x14ac:dyDescent="0.25">
      <c r="A284" s="83" t="str">
        <f>INDEX('Policy Characteristics'!A:A,MATCH(PolicyLevers!$C284,'Standard Descriptions'!$C:$C,0))</f>
        <v>R&amp;D</v>
      </c>
      <c r="B284" s="207" t="str">
        <f>INDEX('Policy Characteristics'!B:B,MATCH(PolicyLevers!$C284,'Standard Descriptions'!$C:$C,0))</f>
        <v>Capital Cost Reduction</v>
      </c>
      <c r="C284" s="83" t="str">
        <f t="shared" si="42"/>
        <v>RnD Industry Capital Cost Perc Reduction</v>
      </c>
      <c r="D284" s="78" t="s">
        <v>151</v>
      </c>
      <c r="E284" s="72"/>
      <c r="F284" s="78" t="s">
        <v>370</v>
      </c>
      <c r="G284" s="72"/>
      <c r="H284" s="91">
        <v>103</v>
      </c>
      <c r="I284" s="208" t="s">
        <v>49</v>
      </c>
      <c r="J284" s="84" t="str">
        <f>INDEX('Policy Characteristics'!D:D,MATCH(PolicyLevers!$C284,'Policy Characteristics'!$C:$C,0))</f>
        <v>R&amp;D Capital Cost Reductions</v>
      </c>
      <c r="K284" s="84" t="str">
        <f>INDEX('Policy Characteristics'!E:E,MATCH(PolicyLevers!$C284,'Policy Characteristics'!$C:$C,0))</f>
        <v>RnD industry capital cost reduction</v>
      </c>
      <c r="L284" s="84">
        <f>INDEX('Policy Characteristics'!F:F,MATCH(PolicyLevers!$C284,'Policy Characteristics'!$C:$C,0))</f>
        <v>0</v>
      </c>
      <c r="M284" s="84">
        <f>INDEX('Policy Characteristics'!G:G,MATCH(PolicyLevers!$C284,'Policy Characteristics'!$C:$C,0))</f>
        <v>0.1</v>
      </c>
      <c r="N284" s="84">
        <f>INDEX('Policy Characteristics'!H:H,MATCH(PolicyLevers!$C284,'Policy Characteristics'!$C:$C,0))</f>
        <v>0.01</v>
      </c>
      <c r="O284" s="84" t="str">
        <f>INDEX('Policy Characteristics'!I:I,MATCH(PolicyLevers!$C284,'Policy Characteristics'!$C:$C,0))</f>
        <v>% reduction in cost</v>
      </c>
      <c r="P284" s="84" t="str">
        <f>INDEX('Policy Characteristics'!J:J,MATCH(PolicyLevers!$C284,'Policy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4" s="72" t="s">
        <v>276</v>
      </c>
      <c r="R284" s="78" t="s">
        <v>277</v>
      </c>
      <c r="S284" s="92" t="s">
        <v>83</v>
      </c>
      <c r="T284" s="72"/>
    </row>
    <row r="285" spans="1:20" x14ac:dyDescent="0.25">
      <c r="A285" s="83" t="str">
        <f>INDEX('Policy Characteristics'!A:A,MATCH(PolicyLevers!$C285,'Standard Descriptions'!$C:$C,0))</f>
        <v>R&amp;D</v>
      </c>
      <c r="B285" s="207" t="str">
        <f>INDEX('Policy Characteristics'!B:B,MATCH(PolicyLevers!$C285,'Standard Descriptions'!$C:$C,0))</f>
        <v>Capital Cost Reduction</v>
      </c>
      <c r="C285" s="83" t="str">
        <f t="shared" si="42"/>
        <v>RnD Industry Capital Cost Perc Reduction</v>
      </c>
      <c r="D285" s="78" t="s">
        <v>152</v>
      </c>
      <c r="E285" s="72"/>
      <c r="F285" s="78" t="s">
        <v>371</v>
      </c>
      <c r="G285" s="72"/>
      <c r="H285" s="91">
        <v>104</v>
      </c>
      <c r="I285" s="208" t="s">
        <v>49</v>
      </c>
      <c r="J285" s="84" t="str">
        <f>INDEX('Policy Characteristics'!D:D,MATCH(PolicyLevers!$C285,'Policy Characteristics'!$C:$C,0))</f>
        <v>R&amp;D Capital Cost Reductions</v>
      </c>
      <c r="K285" s="84" t="str">
        <f>INDEX('Policy Characteristics'!E:E,MATCH(PolicyLevers!$C285,'Policy Characteristics'!$C:$C,0))</f>
        <v>RnD industry capital cost reduction</v>
      </c>
      <c r="L285" s="84">
        <f>INDEX('Policy Characteristics'!F:F,MATCH(PolicyLevers!$C285,'Policy Characteristics'!$C:$C,0))</f>
        <v>0</v>
      </c>
      <c r="M285" s="84">
        <f>INDEX('Policy Characteristics'!G:G,MATCH(PolicyLevers!$C285,'Policy Characteristics'!$C:$C,0))</f>
        <v>0.1</v>
      </c>
      <c r="N285" s="84">
        <f>INDEX('Policy Characteristics'!H:H,MATCH(PolicyLevers!$C285,'Policy Characteristics'!$C:$C,0))</f>
        <v>0.01</v>
      </c>
      <c r="O285" s="84" t="str">
        <f>INDEX('Policy Characteristics'!I:I,MATCH(PolicyLevers!$C285,'Policy Characteristics'!$C:$C,0))</f>
        <v>% reduction in cost</v>
      </c>
      <c r="P285" s="84" t="str">
        <f>INDEX('Policy Characteristics'!J:J,MATCH(PolicyLevers!$C285,'Policy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5" s="72" t="s">
        <v>276</v>
      </c>
      <c r="R285" s="78" t="s">
        <v>277</v>
      </c>
      <c r="S285" s="92" t="s">
        <v>83</v>
      </c>
      <c r="T285" s="72"/>
    </row>
    <row r="286" spans="1:20" x14ac:dyDescent="0.25">
      <c r="A286" s="83" t="str">
        <f>INDEX('Policy Characteristics'!A:A,MATCH(PolicyLevers!$C286,'Standard Descriptions'!$C:$C,0))</f>
        <v>R&amp;D</v>
      </c>
      <c r="B286" s="207" t="str">
        <f>INDEX('Policy Characteristics'!B:B,MATCH(PolicyLevers!$C286,'Standard Descriptions'!$C:$C,0))</f>
        <v>Capital Cost Reduction</v>
      </c>
      <c r="C286" s="83" t="str">
        <f t="shared" si="42"/>
        <v>RnD Industry Capital Cost Perc Reduction</v>
      </c>
      <c r="D286" s="78" t="s">
        <v>153</v>
      </c>
      <c r="E286" s="72"/>
      <c r="F286" s="78" t="s">
        <v>372</v>
      </c>
      <c r="G286" s="72"/>
      <c r="H286" s="91">
        <v>105</v>
      </c>
      <c r="I286" s="208" t="s">
        <v>49</v>
      </c>
      <c r="J286" s="84" t="str">
        <f>INDEX('Policy Characteristics'!D:D,MATCH(PolicyLevers!$C286,'Policy Characteristics'!$C:$C,0))</f>
        <v>R&amp;D Capital Cost Reductions</v>
      </c>
      <c r="K286" s="84" t="str">
        <f>INDEX('Policy Characteristics'!E:E,MATCH(PolicyLevers!$C286,'Policy Characteristics'!$C:$C,0))</f>
        <v>RnD industry capital cost reduction</v>
      </c>
      <c r="L286" s="84">
        <f>INDEX('Policy Characteristics'!F:F,MATCH(PolicyLevers!$C286,'Policy Characteristics'!$C:$C,0))</f>
        <v>0</v>
      </c>
      <c r="M286" s="84">
        <f>INDEX('Policy Characteristics'!G:G,MATCH(PolicyLevers!$C286,'Policy Characteristics'!$C:$C,0))</f>
        <v>0.1</v>
      </c>
      <c r="N286" s="84">
        <f>INDEX('Policy Characteristics'!H:H,MATCH(PolicyLevers!$C286,'Policy Characteristics'!$C:$C,0))</f>
        <v>0.01</v>
      </c>
      <c r="O286" s="84" t="str">
        <f>INDEX('Policy Characteristics'!I:I,MATCH(PolicyLevers!$C286,'Policy Characteristics'!$C:$C,0))</f>
        <v>% reduction in cost</v>
      </c>
      <c r="P286" s="84" t="str">
        <f>INDEX('Policy Characteristics'!J:J,MATCH(PolicyLevers!$C286,'Policy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6" s="72" t="s">
        <v>276</v>
      </c>
      <c r="R286" s="78" t="s">
        <v>277</v>
      </c>
      <c r="S286" s="92" t="s">
        <v>83</v>
      </c>
      <c r="T286" s="72"/>
    </row>
    <row r="287" spans="1:20" x14ac:dyDescent="0.25">
      <c r="A287" s="83" t="str">
        <f>INDEX('Policy Characteristics'!A:A,MATCH(PolicyLevers!$C287,'Standard Descriptions'!$C:$C,0))</f>
        <v>R&amp;D</v>
      </c>
      <c r="B287" s="207" t="str">
        <f>INDEX('Policy Characteristics'!B:B,MATCH(PolicyLevers!$C287,'Standard Descriptions'!$C:$C,0))</f>
        <v>Capital Cost Reduction</v>
      </c>
      <c r="C287" s="83" t="str">
        <f t="shared" si="42"/>
        <v>RnD Industry Capital Cost Perc Reduction</v>
      </c>
      <c r="D287" s="78" t="s">
        <v>154</v>
      </c>
      <c r="E287" s="72"/>
      <c r="F287" s="78" t="s">
        <v>373</v>
      </c>
      <c r="G287" s="72"/>
      <c r="H287" s="91">
        <v>106</v>
      </c>
      <c r="I287" s="208" t="s">
        <v>49</v>
      </c>
      <c r="J287" s="84" t="str">
        <f>INDEX('Policy Characteristics'!D:D,MATCH(PolicyLevers!$C287,'Policy Characteristics'!$C:$C,0))</f>
        <v>R&amp;D Capital Cost Reductions</v>
      </c>
      <c r="K287" s="84" t="str">
        <f>INDEX('Policy Characteristics'!E:E,MATCH(PolicyLevers!$C287,'Policy Characteristics'!$C:$C,0))</f>
        <v>RnD industry capital cost reduction</v>
      </c>
      <c r="L287" s="84">
        <f>INDEX('Policy Characteristics'!F:F,MATCH(PolicyLevers!$C287,'Policy Characteristics'!$C:$C,0))</f>
        <v>0</v>
      </c>
      <c r="M287" s="84">
        <f>INDEX('Policy Characteristics'!G:G,MATCH(PolicyLevers!$C287,'Policy Characteristics'!$C:$C,0))</f>
        <v>0.1</v>
      </c>
      <c r="N287" s="84">
        <f>INDEX('Policy Characteristics'!H:H,MATCH(PolicyLevers!$C287,'Policy Characteristics'!$C:$C,0))</f>
        <v>0.01</v>
      </c>
      <c r="O287" s="84" t="str">
        <f>INDEX('Policy Characteristics'!I:I,MATCH(PolicyLevers!$C287,'Policy Characteristics'!$C:$C,0))</f>
        <v>% reduction in cost</v>
      </c>
      <c r="P287" s="84" t="str">
        <f>INDEX('Policy Characteristics'!J:J,MATCH(PolicyLevers!$C287,'Policy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7" s="72" t="s">
        <v>276</v>
      </c>
      <c r="R287" s="78" t="s">
        <v>277</v>
      </c>
      <c r="S287" s="92" t="s">
        <v>83</v>
      </c>
      <c r="T287" s="72"/>
    </row>
    <row r="288" spans="1:20" x14ac:dyDescent="0.25">
      <c r="A288" s="83" t="str">
        <f>INDEX('Policy Characteristics'!A:A,MATCH(PolicyLevers!$C288,'Standard Descriptions'!$C:$C,0))</f>
        <v>R&amp;D</v>
      </c>
      <c r="B288" s="207" t="str">
        <f>INDEX('Policy Characteristics'!B:B,MATCH(PolicyLevers!$C288,'Standard Descriptions'!$C:$C,0))</f>
        <v>Capital Cost Reduction</v>
      </c>
      <c r="C288" s="83" t="str">
        <f t="shared" si="42"/>
        <v>RnD Industry Capital Cost Perc Reduction</v>
      </c>
      <c r="D288" s="78" t="s">
        <v>155</v>
      </c>
      <c r="E288" s="72"/>
      <c r="F288" s="78" t="s">
        <v>374</v>
      </c>
      <c r="G288" s="72"/>
      <c r="H288" s="91">
        <v>107</v>
      </c>
      <c r="I288" s="208" t="s">
        <v>49</v>
      </c>
      <c r="J288" s="84" t="str">
        <f>INDEX('Policy Characteristics'!D:D,MATCH(PolicyLevers!$C288,'Policy Characteristics'!$C:$C,0))</f>
        <v>R&amp;D Capital Cost Reductions</v>
      </c>
      <c r="K288" s="84" t="str">
        <f>INDEX('Policy Characteristics'!E:E,MATCH(PolicyLevers!$C288,'Policy Characteristics'!$C:$C,0))</f>
        <v>RnD industry capital cost reduction</v>
      </c>
      <c r="L288" s="84">
        <f>INDEX('Policy Characteristics'!F:F,MATCH(PolicyLevers!$C288,'Policy Characteristics'!$C:$C,0))</f>
        <v>0</v>
      </c>
      <c r="M288" s="84">
        <f>INDEX('Policy Characteristics'!G:G,MATCH(PolicyLevers!$C288,'Policy Characteristics'!$C:$C,0))</f>
        <v>0.1</v>
      </c>
      <c r="N288" s="84">
        <f>INDEX('Policy Characteristics'!H:H,MATCH(PolicyLevers!$C288,'Policy Characteristics'!$C:$C,0))</f>
        <v>0.01</v>
      </c>
      <c r="O288" s="84" t="str">
        <f>INDEX('Policy Characteristics'!I:I,MATCH(PolicyLevers!$C288,'Policy Characteristics'!$C:$C,0))</f>
        <v>% reduction in cost</v>
      </c>
      <c r="P288" s="84" t="str">
        <f>INDEX('Policy Characteristics'!J:J,MATCH(PolicyLevers!$C288,'Policy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8" s="72" t="s">
        <v>276</v>
      </c>
      <c r="R288" s="78" t="s">
        <v>277</v>
      </c>
      <c r="S288" s="92" t="s">
        <v>83</v>
      </c>
      <c r="T288" s="72"/>
    </row>
    <row r="289" spans="1:20" x14ac:dyDescent="0.25">
      <c r="A289" s="78" t="str">
        <f>INDEX('Policy Characteristics'!A:A,MATCH(PolicyLevers!$C289,'Standard Descriptions'!$C:$C,0))</f>
        <v>R&amp;D</v>
      </c>
      <c r="B289" s="206" t="str">
        <f>INDEX('Policy Characteristics'!B:B,MATCH(PolicyLevers!$C289,'Standard Descriptions'!$C:$C,0))</f>
        <v>Capital Cost Reduction</v>
      </c>
      <c r="C289" s="78" t="s">
        <v>327</v>
      </c>
      <c r="D289" s="72" t="s">
        <v>535</v>
      </c>
      <c r="E289" s="72"/>
      <c r="F289" s="72" t="s">
        <v>491</v>
      </c>
      <c r="G289" s="72"/>
      <c r="H289" s="91">
        <v>108</v>
      </c>
      <c r="I289" s="208" t="s">
        <v>49</v>
      </c>
      <c r="J289" s="84" t="str">
        <f>INDEX('Policy Characteristics'!D:D,MATCH(PolicyLevers!$C289,'Policy Characteristics'!$C:$C,0))</f>
        <v>R&amp;D Capital Cost Reductions</v>
      </c>
      <c r="K289" s="84" t="str">
        <f>INDEX('Policy Characteristics'!E:E,MATCH(PolicyLevers!$C289,'Policy Characteristics'!$C:$C,0))</f>
        <v>RnD transportation capital cost reduction</v>
      </c>
      <c r="L289" s="84">
        <f>INDEX('Policy Characteristics'!F:F,MATCH(PolicyLevers!$C289,'Policy Characteristics'!$C:$C,0))</f>
        <v>0</v>
      </c>
      <c r="M289" s="84">
        <f>INDEX('Policy Characteristics'!G:G,MATCH(PolicyLevers!$C289,'Policy Characteristics'!$C:$C,0))</f>
        <v>0.1</v>
      </c>
      <c r="N289" s="84">
        <f>INDEX('Policy Characteristics'!H:H,MATCH(PolicyLevers!$C289,'Policy Characteristics'!$C:$C,0))</f>
        <v>0.01</v>
      </c>
      <c r="O289" s="84" t="str">
        <f>INDEX('Policy Characteristics'!I:I,MATCH(PolicyLevers!$C289,'Policy Characteristics'!$C:$C,0))</f>
        <v>% reduction in cost</v>
      </c>
      <c r="P289" s="84" t="str">
        <f>INDEX('Policy Characteristics'!J:J,MATCH(PolicyLevers!$C289,'Policy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89" s="72" t="s">
        <v>276</v>
      </c>
      <c r="R289" s="78" t="s">
        <v>277</v>
      </c>
      <c r="S289" s="92" t="s">
        <v>83</v>
      </c>
      <c r="T289" s="72"/>
    </row>
    <row r="290" spans="1:20" x14ac:dyDescent="0.25">
      <c r="A290" s="83" t="str">
        <f>INDEX('Policy Characteristics'!A:A,MATCH(PolicyLevers!$C290,'Standard Descriptions'!$C:$C,0))</f>
        <v>R&amp;D</v>
      </c>
      <c r="B290" s="207" t="str">
        <f>INDEX('Policy Characteristics'!B:B,MATCH(PolicyLevers!$C290,'Standard Descriptions'!$C:$C,0))</f>
        <v>Capital Cost Reduction</v>
      </c>
      <c r="C290" s="83" t="str">
        <f t="shared" ref="B290:C294" si="43">C$289</f>
        <v>RnD Transportation Capital Cost Perc Reduction</v>
      </c>
      <c r="D290" s="72" t="s">
        <v>536</v>
      </c>
      <c r="E290" s="72"/>
      <c r="F290" s="72" t="s">
        <v>492</v>
      </c>
      <c r="G290" s="72"/>
      <c r="H290" s="91">
        <v>109</v>
      </c>
      <c r="I290" s="208" t="s">
        <v>49</v>
      </c>
      <c r="J290" s="84" t="str">
        <f>INDEX('Policy Characteristics'!D:D,MATCH(PolicyLevers!$C290,'Policy Characteristics'!$C:$C,0))</f>
        <v>R&amp;D Capital Cost Reductions</v>
      </c>
      <c r="K290" s="84" t="str">
        <f>INDEX('Policy Characteristics'!E:E,MATCH(PolicyLevers!$C290,'Policy Characteristics'!$C:$C,0))</f>
        <v>RnD transportation capital cost reduction</v>
      </c>
      <c r="L290" s="84">
        <f>INDEX('Policy Characteristics'!F:F,MATCH(PolicyLevers!$C290,'Policy Characteristics'!$C:$C,0))</f>
        <v>0</v>
      </c>
      <c r="M290" s="84">
        <f>INDEX('Policy Characteristics'!G:G,MATCH(PolicyLevers!$C290,'Policy Characteristics'!$C:$C,0))</f>
        <v>0.1</v>
      </c>
      <c r="N290" s="84">
        <f>INDEX('Policy Characteristics'!H:H,MATCH(PolicyLevers!$C290,'Policy Characteristics'!$C:$C,0))</f>
        <v>0.01</v>
      </c>
      <c r="O290" s="84" t="str">
        <f>INDEX('Policy Characteristics'!I:I,MATCH(PolicyLevers!$C290,'Policy Characteristics'!$C:$C,0))</f>
        <v>% reduction in cost</v>
      </c>
      <c r="P290" s="84" t="str">
        <f>INDEX('Policy Characteristics'!J:J,MATCH(PolicyLevers!$C290,'Policy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0" s="72" t="s">
        <v>276</v>
      </c>
      <c r="R290" s="78" t="s">
        <v>277</v>
      </c>
      <c r="S290" s="92" t="s">
        <v>83</v>
      </c>
      <c r="T290" s="72"/>
    </row>
    <row r="291" spans="1:20" x14ac:dyDescent="0.25">
      <c r="A291" s="83" t="str">
        <f>INDEX('Policy Characteristics'!A:A,MATCH(PolicyLevers!$C291,'Standard Descriptions'!$C:$C,0))</f>
        <v>R&amp;D</v>
      </c>
      <c r="B291" s="207" t="str">
        <f>INDEX('Policy Characteristics'!B:B,MATCH(PolicyLevers!$C291,'Standard Descriptions'!$C:$C,0))</f>
        <v>Capital Cost Reduction</v>
      </c>
      <c r="C291" s="83" t="str">
        <f t="shared" si="43"/>
        <v>RnD Transportation Capital Cost Perc Reduction</v>
      </c>
      <c r="D291" s="72" t="s">
        <v>537</v>
      </c>
      <c r="E291" s="72"/>
      <c r="F291" s="72" t="s">
        <v>493</v>
      </c>
      <c r="G291" s="72"/>
      <c r="H291" s="91">
        <v>110</v>
      </c>
      <c r="I291" s="208" t="s">
        <v>49</v>
      </c>
      <c r="J291" s="84" t="str">
        <f>INDEX('Policy Characteristics'!D:D,MATCH(PolicyLevers!$C291,'Policy Characteristics'!$C:$C,0))</f>
        <v>R&amp;D Capital Cost Reductions</v>
      </c>
      <c r="K291" s="84" t="str">
        <f>INDEX('Policy Characteristics'!E:E,MATCH(PolicyLevers!$C291,'Policy Characteristics'!$C:$C,0))</f>
        <v>RnD transportation capital cost reduction</v>
      </c>
      <c r="L291" s="84">
        <f>INDEX('Policy Characteristics'!F:F,MATCH(PolicyLevers!$C291,'Policy Characteristics'!$C:$C,0))</f>
        <v>0</v>
      </c>
      <c r="M291" s="84">
        <f>INDEX('Policy Characteristics'!G:G,MATCH(PolicyLevers!$C291,'Policy Characteristics'!$C:$C,0))</f>
        <v>0.1</v>
      </c>
      <c r="N291" s="84">
        <f>INDEX('Policy Characteristics'!H:H,MATCH(PolicyLevers!$C291,'Policy Characteristics'!$C:$C,0))</f>
        <v>0.01</v>
      </c>
      <c r="O291" s="84" t="str">
        <f>INDEX('Policy Characteristics'!I:I,MATCH(PolicyLevers!$C291,'Policy Characteristics'!$C:$C,0))</f>
        <v>% reduction in cost</v>
      </c>
      <c r="P291" s="84" t="str">
        <f>INDEX('Policy Characteristics'!J:J,MATCH(PolicyLevers!$C291,'Policy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1" s="72" t="s">
        <v>276</v>
      </c>
      <c r="R291" s="78" t="s">
        <v>277</v>
      </c>
      <c r="S291" s="92" t="s">
        <v>83</v>
      </c>
      <c r="T291" s="72"/>
    </row>
    <row r="292" spans="1:20" x14ac:dyDescent="0.25">
      <c r="A292" s="83" t="str">
        <f>INDEX('Policy Characteristics'!A:A,MATCH(PolicyLevers!$C292,'Standard Descriptions'!$C:$C,0))</f>
        <v>R&amp;D</v>
      </c>
      <c r="B292" s="207" t="str">
        <f>INDEX('Policy Characteristics'!B:B,MATCH(PolicyLevers!$C292,'Standard Descriptions'!$C:$C,0))</f>
        <v>Capital Cost Reduction</v>
      </c>
      <c r="C292" s="83" t="str">
        <f t="shared" si="43"/>
        <v>RnD Transportation Capital Cost Perc Reduction</v>
      </c>
      <c r="D292" s="72" t="s">
        <v>538</v>
      </c>
      <c r="E292" s="72"/>
      <c r="F292" s="72" t="s">
        <v>494</v>
      </c>
      <c r="G292" s="72"/>
      <c r="H292" s="91">
        <v>111</v>
      </c>
      <c r="I292" s="208" t="s">
        <v>49</v>
      </c>
      <c r="J292" s="84" t="str">
        <f>INDEX('Policy Characteristics'!D:D,MATCH(PolicyLevers!$C292,'Policy Characteristics'!$C:$C,0))</f>
        <v>R&amp;D Capital Cost Reductions</v>
      </c>
      <c r="K292" s="84" t="str">
        <f>INDEX('Policy Characteristics'!E:E,MATCH(PolicyLevers!$C292,'Policy Characteristics'!$C:$C,0))</f>
        <v>RnD transportation capital cost reduction</v>
      </c>
      <c r="L292" s="84">
        <f>INDEX('Policy Characteristics'!F:F,MATCH(PolicyLevers!$C292,'Policy Characteristics'!$C:$C,0))</f>
        <v>0</v>
      </c>
      <c r="M292" s="84">
        <f>INDEX('Policy Characteristics'!G:G,MATCH(PolicyLevers!$C292,'Policy Characteristics'!$C:$C,0))</f>
        <v>0.1</v>
      </c>
      <c r="N292" s="84">
        <f>INDEX('Policy Characteristics'!H:H,MATCH(PolicyLevers!$C292,'Policy Characteristics'!$C:$C,0))</f>
        <v>0.01</v>
      </c>
      <c r="O292" s="84" t="str">
        <f>INDEX('Policy Characteristics'!I:I,MATCH(PolicyLevers!$C292,'Policy Characteristics'!$C:$C,0))</f>
        <v>% reduction in cost</v>
      </c>
      <c r="P292" s="84" t="str">
        <f>INDEX('Policy Characteristics'!J:J,MATCH(PolicyLevers!$C292,'Policy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2" s="72" t="s">
        <v>276</v>
      </c>
      <c r="R292" s="78" t="s">
        <v>277</v>
      </c>
      <c r="S292" s="92" t="s">
        <v>83</v>
      </c>
      <c r="T292" s="72"/>
    </row>
    <row r="293" spans="1:20" x14ac:dyDescent="0.25">
      <c r="A293" s="83" t="str">
        <f>INDEX('Policy Characteristics'!A:A,MATCH(PolicyLevers!$C293,'Standard Descriptions'!$C:$C,0))</f>
        <v>R&amp;D</v>
      </c>
      <c r="B293" s="207" t="str">
        <f>INDEX('Policy Characteristics'!B:B,MATCH(PolicyLevers!$C293,'Standard Descriptions'!$C:$C,0))</f>
        <v>Capital Cost Reduction</v>
      </c>
      <c r="C293" s="83" t="str">
        <f t="shared" si="43"/>
        <v>RnD Transportation Capital Cost Perc Reduction</v>
      </c>
      <c r="D293" s="72" t="s">
        <v>539</v>
      </c>
      <c r="E293" s="72"/>
      <c r="F293" s="72" t="s">
        <v>495</v>
      </c>
      <c r="G293" s="72"/>
      <c r="H293" s="91">
        <v>112</v>
      </c>
      <c r="I293" s="208" t="s">
        <v>49</v>
      </c>
      <c r="J293" s="84" t="str">
        <f>INDEX('Policy Characteristics'!D:D,MATCH(PolicyLevers!$C293,'Policy Characteristics'!$C:$C,0))</f>
        <v>R&amp;D Capital Cost Reductions</v>
      </c>
      <c r="K293" s="84" t="str">
        <f>INDEX('Policy Characteristics'!E:E,MATCH(PolicyLevers!$C293,'Policy Characteristics'!$C:$C,0))</f>
        <v>RnD transportation capital cost reduction</v>
      </c>
      <c r="L293" s="84">
        <f>INDEX('Policy Characteristics'!F:F,MATCH(PolicyLevers!$C293,'Policy Characteristics'!$C:$C,0))</f>
        <v>0</v>
      </c>
      <c r="M293" s="84">
        <f>INDEX('Policy Characteristics'!G:G,MATCH(PolicyLevers!$C293,'Policy Characteristics'!$C:$C,0))</f>
        <v>0.1</v>
      </c>
      <c r="N293" s="84">
        <f>INDEX('Policy Characteristics'!H:H,MATCH(PolicyLevers!$C293,'Policy Characteristics'!$C:$C,0))</f>
        <v>0.01</v>
      </c>
      <c r="O293" s="84" t="str">
        <f>INDEX('Policy Characteristics'!I:I,MATCH(PolicyLevers!$C293,'Policy Characteristics'!$C:$C,0))</f>
        <v>% reduction in cost</v>
      </c>
      <c r="P293" s="84" t="str">
        <f>INDEX('Policy Characteristics'!J:J,MATCH(PolicyLevers!$C293,'Policy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3" s="72" t="s">
        <v>276</v>
      </c>
      <c r="R293" s="78" t="s">
        <v>277</v>
      </c>
      <c r="S293" s="92" t="s">
        <v>83</v>
      </c>
      <c r="T293" s="72"/>
    </row>
    <row r="294" spans="1:20" x14ac:dyDescent="0.25">
      <c r="A294" s="83" t="str">
        <f>INDEX('Policy Characteristics'!A:A,MATCH(PolicyLevers!$C294,'Standard Descriptions'!$C:$C,0))</f>
        <v>R&amp;D</v>
      </c>
      <c r="B294" s="207" t="str">
        <f>INDEX('Policy Characteristics'!B:B,MATCH(PolicyLevers!$C294,'Standard Descriptions'!$C:$C,0))</f>
        <v>Capital Cost Reduction</v>
      </c>
      <c r="C294" s="83" t="str">
        <f t="shared" si="43"/>
        <v>RnD Transportation Capital Cost Perc Reduction</v>
      </c>
      <c r="D294" s="72" t="s">
        <v>540</v>
      </c>
      <c r="E294" s="72"/>
      <c r="F294" s="72" t="s">
        <v>496</v>
      </c>
      <c r="G294" s="72"/>
      <c r="H294" s="91">
        <v>113</v>
      </c>
      <c r="I294" s="208" t="s">
        <v>49</v>
      </c>
      <c r="J294" s="84" t="str">
        <f>INDEX('Policy Characteristics'!D:D,MATCH(PolicyLevers!$C294,'Policy Characteristics'!$C:$C,0))</f>
        <v>R&amp;D Capital Cost Reductions</v>
      </c>
      <c r="K294" s="84" t="str">
        <f>INDEX('Policy Characteristics'!E:E,MATCH(PolicyLevers!$C294,'Policy Characteristics'!$C:$C,0))</f>
        <v>RnD transportation capital cost reduction</v>
      </c>
      <c r="L294" s="84">
        <f>INDEX('Policy Characteristics'!F:F,MATCH(PolicyLevers!$C294,'Policy Characteristics'!$C:$C,0))</f>
        <v>0</v>
      </c>
      <c r="M294" s="84">
        <f>INDEX('Policy Characteristics'!G:G,MATCH(PolicyLevers!$C294,'Policy Characteristics'!$C:$C,0))</f>
        <v>0.1</v>
      </c>
      <c r="N294" s="84">
        <f>INDEX('Policy Characteristics'!H:H,MATCH(PolicyLevers!$C294,'Policy Characteristics'!$C:$C,0))</f>
        <v>0.01</v>
      </c>
      <c r="O294" s="84" t="str">
        <f>INDEX('Policy Characteristics'!I:I,MATCH(PolicyLevers!$C294,'Policy Characteristics'!$C:$C,0))</f>
        <v>% reduction in cost</v>
      </c>
      <c r="P294" s="84" t="str">
        <f>INDEX('Policy Characteristics'!J:J,MATCH(PolicyLevers!$C294,'Policy Characteristics'!$C:$C,0))</f>
        <v>**Description:**This policy causes the capital cost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4" s="72" t="s">
        <v>276</v>
      </c>
      <c r="R294" s="78" t="s">
        <v>277</v>
      </c>
      <c r="S294" s="92" t="s">
        <v>83</v>
      </c>
      <c r="T294" s="72"/>
    </row>
    <row r="295" spans="1:20" x14ac:dyDescent="0.25">
      <c r="A295" s="72" t="str">
        <f>INDEX('Policy Characteristics'!A:A,MATCH(PolicyLevers!$C295,'Standard Descriptions'!$C:$C,0))</f>
        <v>R&amp;D</v>
      </c>
      <c r="B295" s="208" t="str">
        <f>INDEX('Policy Characteristics'!B:B,MATCH(PolicyLevers!$C295,'Standard Descriptions'!$C:$C,0))</f>
        <v>Fuel Use Reduction</v>
      </c>
      <c r="C295" s="72" t="s">
        <v>328</v>
      </c>
      <c r="D295" s="72" t="s">
        <v>128</v>
      </c>
      <c r="E295" s="72"/>
      <c r="F295" s="72" t="s">
        <v>356</v>
      </c>
      <c r="G295" s="72"/>
      <c r="H295" s="91">
        <v>114</v>
      </c>
      <c r="I295" s="208" t="s">
        <v>49</v>
      </c>
      <c r="J295" s="80" t="str">
        <f>INDEX('Policy Characteristics'!D:D,MATCH(PolicyLevers!$C295,'Policy Characteristics'!$C:$C,0))</f>
        <v>R&amp;D Fuel Use Reductions</v>
      </c>
      <c r="K295" s="80" t="str">
        <f>INDEX('Policy Characteristics'!E:E,MATCH(PolicyLevers!$C295,'Policy Characteristics'!$C:$C,0))</f>
        <v>RnD building fuel use reduction</v>
      </c>
      <c r="L295" s="80">
        <f>INDEX('Policy Characteristics'!F:F,MATCH(PolicyLevers!$C295,'Policy Characteristics'!$C:$C,0))</f>
        <v>0</v>
      </c>
      <c r="M295" s="80">
        <f>INDEX('Policy Characteristics'!G:G,MATCH(PolicyLevers!$C295,'Policy Characteristics'!$C:$C,0))</f>
        <v>0.4</v>
      </c>
      <c r="N295" s="80">
        <f>INDEX('Policy Characteristics'!H:H,MATCH(PolicyLevers!$C295,'Policy Characteristics'!$C:$C,0))</f>
        <v>0.01</v>
      </c>
      <c r="O295" s="80" t="str">
        <f>INDEX('Policy Characteristics'!I:I,MATCH(PolicyLevers!$C295,'Policy Characteristics'!$C:$C,0))</f>
        <v>% reduction in fuel use</v>
      </c>
      <c r="P295" s="80" t="str">
        <f>INDEX('Policy Characteristics'!J:J,MATCH(PolicyLevers!$C295,'Policy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5" s="72" t="s">
        <v>276</v>
      </c>
      <c r="R295" s="78" t="s">
        <v>277</v>
      </c>
      <c r="S295" s="92" t="s">
        <v>83</v>
      </c>
      <c r="T295" s="72"/>
    </row>
    <row r="296" spans="1:20" x14ac:dyDescent="0.25">
      <c r="A296" s="83" t="str">
        <f>INDEX('Policy Characteristics'!A:A,MATCH(PolicyLevers!$C296,'Standard Descriptions'!$C:$C,0))</f>
        <v>R&amp;D</v>
      </c>
      <c r="B296" s="207" t="str">
        <f>INDEX('Policy Characteristics'!B:B,MATCH(PolicyLevers!$C296,'Standard Descriptions'!$C:$C,0))</f>
        <v>Fuel Use Reduction</v>
      </c>
      <c r="C296" s="83" t="str">
        <f t="shared" ref="B296:C302" si="44">C$295</f>
        <v>RnD Building Fuel Use Perc Reduction</v>
      </c>
      <c r="D296" s="72" t="s">
        <v>129</v>
      </c>
      <c r="E296" s="72"/>
      <c r="F296" s="72" t="s">
        <v>357</v>
      </c>
      <c r="G296" s="72"/>
      <c r="H296" s="91">
        <v>115</v>
      </c>
      <c r="I296" s="208" t="s">
        <v>49</v>
      </c>
      <c r="J296" s="84" t="str">
        <f>INDEX('Policy Characteristics'!D:D,MATCH(PolicyLevers!$C296,'Policy Characteristics'!$C:$C,0))</f>
        <v>R&amp;D Fuel Use Reductions</v>
      </c>
      <c r="K296" s="84" t="str">
        <f>INDEX('Policy Characteristics'!E:E,MATCH(PolicyLevers!$C296,'Policy Characteristics'!$C:$C,0))</f>
        <v>RnD building fuel use reduction</v>
      </c>
      <c r="L296" s="84">
        <f>INDEX('Policy Characteristics'!F:F,MATCH(PolicyLevers!$C296,'Policy Characteristics'!$C:$C,0))</f>
        <v>0</v>
      </c>
      <c r="M296" s="84">
        <f>INDEX('Policy Characteristics'!G:G,MATCH(PolicyLevers!$C296,'Policy Characteristics'!$C:$C,0))</f>
        <v>0.4</v>
      </c>
      <c r="N296" s="84">
        <f>INDEX('Policy Characteristics'!H:H,MATCH(PolicyLevers!$C296,'Policy Characteristics'!$C:$C,0))</f>
        <v>0.01</v>
      </c>
      <c r="O296" s="84" t="str">
        <f>INDEX('Policy Characteristics'!I:I,MATCH(PolicyLevers!$C296,'Policy Characteristics'!$C:$C,0))</f>
        <v>% reduction in fuel use</v>
      </c>
      <c r="P296" s="84" t="str">
        <f>INDEX('Policy Characteristics'!J:J,MATCH(PolicyLevers!$C296,'Policy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6" s="72" t="s">
        <v>276</v>
      </c>
      <c r="R296" s="78" t="s">
        <v>277</v>
      </c>
      <c r="S296" s="92" t="s">
        <v>83</v>
      </c>
      <c r="T296" s="72"/>
    </row>
    <row r="297" spans="1:20" x14ac:dyDescent="0.25">
      <c r="A297" s="83" t="str">
        <f>INDEX('Policy Characteristics'!A:A,MATCH(PolicyLevers!$C297,'Standard Descriptions'!$C:$C,0))</f>
        <v>R&amp;D</v>
      </c>
      <c r="B297" s="207" t="str">
        <f>INDEX('Policy Characteristics'!B:B,MATCH(PolicyLevers!$C297,'Standard Descriptions'!$C:$C,0))</f>
        <v>Fuel Use Reduction</v>
      </c>
      <c r="C297" s="83" t="str">
        <f t="shared" si="44"/>
        <v>RnD Building Fuel Use Perc Reduction</v>
      </c>
      <c r="D297" s="72" t="s">
        <v>130</v>
      </c>
      <c r="E297" s="72"/>
      <c r="F297" s="72" t="s">
        <v>358</v>
      </c>
      <c r="G297" s="72"/>
      <c r="H297" s="91"/>
      <c r="I297" s="208" t="s">
        <v>50</v>
      </c>
      <c r="J297" s="84" t="str">
        <f>INDEX('Policy Characteristics'!D:D,MATCH(PolicyLevers!$C297,'Policy Characteristics'!$C:$C,0))</f>
        <v>R&amp;D Fuel Use Reductions</v>
      </c>
      <c r="K297" s="84" t="str">
        <f>INDEX('Policy Characteristics'!E:E,MATCH(PolicyLevers!$C297,'Policy Characteristics'!$C:$C,0))</f>
        <v>RnD building fuel use reduction</v>
      </c>
      <c r="L297" s="84">
        <f>INDEX('Policy Characteristics'!F:F,MATCH(PolicyLevers!$C297,'Policy Characteristics'!$C:$C,0))</f>
        <v>0</v>
      </c>
      <c r="M297" s="84">
        <f>INDEX('Policy Characteristics'!G:G,MATCH(PolicyLevers!$C297,'Policy Characteristics'!$C:$C,0))</f>
        <v>0.4</v>
      </c>
      <c r="N297" s="84">
        <f>INDEX('Policy Characteristics'!H:H,MATCH(PolicyLevers!$C297,'Policy Characteristics'!$C:$C,0))</f>
        <v>0.01</v>
      </c>
      <c r="O297" s="84" t="str">
        <f>INDEX('Policy Characteristics'!I:I,MATCH(PolicyLevers!$C297,'Policy Characteristics'!$C:$C,0))</f>
        <v>% reduction in fuel use</v>
      </c>
      <c r="P297" s="84" t="str">
        <f>INDEX('Policy Characteristics'!J:J,MATCH(PolicyLevers!$C297,'Policy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7" s="72"/>
      <c r="R297" s="78"/>
      <c r="S297" s="92"/>
      <c r="T297" s="72"/>
    </row>
    <row r="298" spans="1:20" x14ac:dyDescent="0.25">
      <c r="A298" s="83" t="str">
        <f>INDEX('Policy Characteristics'!A:A,MATCH(PolicyLevers!$C298,'Standard Descriptions'!$C:$C,0))</f>
        <v>R&amp;D</v>
      </c>
      <c r="B298" s="207" t="str">
        <f>INDEX('Policy Characteristics'!B:B,MATCH(PolicyLevers!$C298,'Standard Descriptions'!$C:$C,0))</f>
        <v>Fuel Use Reduction</v>
      </c>
      <c r="C298" s="83" t="str">
        <f t="shared" si="44"/>
        <v>RnD Building Fuel Use Perc Reduction</v>
      </c>
      <c r="D298" s="72" t="s">
        <v>131</v>
      </c>
      <c r="E298" s="72"/>
      <c r="F298" s="72" t="s">
        <v>359</v>
      </c>
      <c r="G298" s="72"/>
      <c r="H298" s="91">
        <v>117</v>
      </c>
      <c r="I298" s="208" t="s">
        <v>49</v>
      </c>
      <c r="J298" s="84" t="str">
        <f>INDEX('Policy Characteristics'!D:D,MATCH(PolicyLevers!$C298,'Policy Characteristics'!$C:$C,0))</f>
        <v>R&amp;D Fuel Use Reductions</v>
      </c>
      <c r="K298" s="84" t="str">
        <f>INDEX('Policy Characteristics'!E:E,MATCH(PolicyLevers!$C298,'Policy Characteristics'!$C:$C,0))</f>
        <v>RnD building fuel use reduction</v>
      </c>
      <c r="L298" s="84">
        <f>INDEX('Policy Characteristics'!F:F,MATCH(PolicyLevers!$C298,'Policy Characteristics'!$C:$C,0))</f>
        <v>0</v>
      </c>
      <c r="M298" s="84">
        <f>INDEX('Policy Characteristics'!G:G,MATCH(PolicyLevers!$C298,'Policy Characteristics'!$C:$C,0))</f>
        <v>0.4</v>
      </c>
      <c r="N298" s="84">
        <f>INDEX('Policy Characteristics'!H:H,MATCH(PolicyLevers!$C298,'Policy Characteristics'!$C:$C,0))</f>
        <v>0.01</v>
      </c>
      <c r="O298" s="84" t="str">
        <f>INDEX('Policy Characteristics'!I:I,MATCH(PolicyLevers!$C298,'Policy Characteristics'!$C:$C,0))</f>
        <v>% reduction in fuel use</v>
      </c>
      <c r="P298" s="84" t="str">
        <f>INDEX('Policy Characteristics'!J:J,MATCH(PolicyLevers!$C298,'Policy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8" s="72" t="s">
        <v>276</v>
      </c>
      <c r="R298" s="78" t="s">
        <v>277</v>
      </c>
      <c r="S298" s="92" t="s">
        <v>83</v>
      </c>
      <c r="T298" s="72"/>
    </row>
    <row r="299" spans="1:20" x14ac:dyDescent="0.25">
      <c r="A299" s="83" t="str">
        <f>INDEX('Policy Characteristics'!A:A,MATCH(PolicyLevers!$C299,'Standard Descriptions'!$C:$C,0))</f>
        <v>R&amp;D</v>
      </c>
      <c r="B299" s="207" t="str">
        <f>INDEX('Policy Characteristics'!B:B,MATCH(PolicyLevers!$C299,'Standard Descriptions'!$C:$C,0))</f>
        <v>Fuel Use Reduction</v>
      </c>
      <c r="C299" s="83" t="str">
        <f t="shared" si="44"/>
        <v>RnD Building Fuel Use Perc Reduction</v>
      </c>
      <c r="D299" s="72" t="s">
        <v>132</v>
      </c>
      <c r="E299" s="72"/>
      <c r="F299" s="72" t="s">
        <v>360</v>
      </c>
      <c r="G299" s="72"/>
      <c r="H299" s="91">
        <v>118</v>
      </c>
      <c r="I299" s="208" t="s">
        <v>49</v>
      </c>
      <c r="J299" s="84" t="str">
        <f>INDEX('Policy Characteristics'!D:D,MATCH(PolicyLevers!$C299,'Policy Characteristics'!$C:$C,0))</f>
        <v>R&amp;D Fuel Use Reductions</v>
      </c>
      <c r="K299" s="84" t="str">
        <f>INDEX('Policy Characteristics'!E:E,MATCH(PolicyLevers!$C299,'Policy Characteristics'!$C:$C,0))</f>
        <v>RnD building fuel use reduction</v>
      </c>
      <c r="L299" s="84">
        <f>INDEX('Policy Characteristics'!F:F,MATCH(PolicyLevers!$C299,'Policy Characteristics'!$C:$C,0))</f>
        <v>0</v>
      </c>
      <c r="M299" s="84">
        <f>INDEX('Policy Characteristics'!G:G,MATCH(PolicyLevers!$C299,'Policy Characteristics'!$C:$C,0))</f>
        <v>0.4</v>
      </c>
      <c r="N299" s="84">
        <f>INDEX('Policy Characteristics'!H:H,MATCH(PolicyLevers!$C299,'Policy Characteristics'!$C:$C,0))</f>
        <v>0.01</v>
      </c>
      <c r="O299" s="84" t="str">
        <f>INDEX('Policy Characteristics'!I:I,MATCH(PolicyLevers!$C299,'Policy Characteristics'!$C:$C,0))</f>
        <v>% reduction in fuel use</v>
      </c>
      <c r="P299" s="84" t="str">
        <f>INDEX('Policy Characteristics'!J:J,MATCH(PolicyLevers!$C299,'Policy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299" s="72" t="s">
        <v>276</v>
      </c>
      <c r="R299" s="78" t="s">
        <v>277</v>
      </c>
      <c r="S299" s="92" t="s">
        <v>83</v>
      </c>
      <c r="T299" s="72"/>
    </row>
    <row r="300" spans="1:20" x14ac:dyDescent="0.25">
      <c r="A300" s="83" t="str">
        <f>INDEX('Policy Characteristics'!A:A,MATCH(PolicyLevers!$C300,'Standard Descriptions'!$C:$C,0))</f>
        <v>R&amp;D</v>
      </c>
      <c r="B300" s="207" t="str">
        <f>INDEX('Policy Characteristics'!B:B,MATCH(PolicyLevers!$C300,'Standard Descriptions'!$C:$C,0))</f>
        <v>Fuel Use Reduction</v>
      </c>
      <c r="C300" s="83" t="str">
        <f t="shared" si="44"/>
        <v>RnD Building Fuel Use Perc Reduction</v>
      </c>
      <c r="D300" s="72" t="s">
        <v>133</v>
      </c>
      <c r="E300" s="72"/>
      <c r="F300" s="72" t="s">
        <v>361</v>
      </c>
      <c r="G300" s="72"/>
      <c r="H300" s="91">
        <v>119</v>
      </c>
      <c r="I300" s="208" t="s">
        <v>49</v>
      </c>
      <c r="J300" s="84" t="str">
        <f>INDEX('Policy Characteristics'!D:D,MATCH(PolicyLevers!$C300,'Policy Characteristics'!$C:$C,0))</f>
        <v>R&amp;D Fuel Use Reductions</v>
      </c>
      <c r="K300" s="84" t="str">
        <f>INDEX('Policy Characteristics'!E:E,MATCH(PolicyLevers!$C300,'Policy Characteristics'!$C:$C,0))</f>
        <v>RnD building fuel use reduction</v>
      </c>
      <c r="L300" s="84">
        <f>INDEX('Policy Characteristics'!F:F,MATCH(PolicyLevers!$C300,'Policy Characteristics'!$C:$C,0))</f>
        <v>0</v>
      </c>
      <c r="M300" s="84">
        <f>INDEX('Policy Characteristics'!G:G,MATCH(PolicyLevers!$C300,'Policy Characteristics'!$C:$C,0))</f>
        <v>0.4</v>
      </c>
      <c r="N300" s="84">
        <f>INDEX('Policy Characteristics'!H:H,MATCH(PolicyLevers!$C300,'Policy Characteristics'!$C:$C,0))</f>
        <v>0.01</v>
      </c>
      <c r="O300" s="84" t="str">
        <f>INDEX('Policy Characteristics'!I:I,MATCH(PolicyLevers!$C300,'Policy Characteristics'!$C:$C,0))</f>
        <v>% reduction in fuel use</v>
      </c>
      <c r="P300" s="84" t="str">
        <f>INDEX('Policy Characteristics'!J:J,MATCH(PolicyLevers!$C300,'Policy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**//**Buildings: Heating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Cooling and Ventilation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Lighting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Appliances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substantial.//**Buildings: Other Components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0" s="72" t="s">
        <v>276</v>
      </c>
      <c r="R300" s="78" t="s">
        <v>277</v>
      </c>
      <c r="S300" s="92" t="s">
        <v>83</v>
      </c>
      <c r="T300" s="72"/>
    </row>
    <row r="301" spans="1:20" x14ac:dyDescent="0.25">
      <c r="A301" s="72" t="str">
        <f>INDEX('Policy Characteristics'!A:A,MATCH(PolicyLevers!$C301,'Standard Descriptions'!$C:$C,0))</f>
        <v>R&amp;D</v>
      </c>
      <c r="B301" s="208" t="str">
        <f>INDEX('Policy Characteristics'!B:B,MATCH(PolicyLevers!$C301,'Standard Descriptions'!$C:$C,0))</f>
        <v>Fuel Use Reduction</v>
      </c>
      <c r="C301" s="72" t="s">
        <v>329</v>
      </c>
      <c r="D301" s="72"/>
      <c r="E301" s="72"/>
      <c r="F301" s="72" t="s">
        <v>27</v>
      </c>
      <c r="G301" s="72"/>
      <c r="H301" s="91">
        <v>120</v>
      </c>
      <c r="I301" s="208" t="s">
        <v>49</v>
      </c>
      <c r="J301" s="84" t="str">
        <f>INDEX('Policy Characteristics'!D:D,MATCH(PolicyLevers!$C301,'Policy Characteristics'!$C:$C,0))</f>
        <v>R&amp;D Fuel Use Reductions</v>
      </c>
      <c r="K301" s="84" t="str">
        <f>INDEX('Policy Characteristics'!E:E,MATCH(PolicyLevers!$C301,'Policy Characteristics'!$C:$C,0))</f>
        <v>RnD CCS fuel use reduction</v>
      </c>
      <c r="L301" s="84">
        <f>INDEX('Policy Characteristics'!F:F,MATCH(PolicyLevers!$C301,'Policy Characteristics'!$C:$C,0))</f>
        <v>0</v>
      </c>
      <c r="M301" s="84">
        <f>INDEX('Policy Characteristics'!G:G,MATCH(PolicyLevers!$C301,'Policy Characteristics'!$C:$C,0))</f>
        <v>0.1</v>
      </c>
      <c r="N301" s="84">
        <f>INDEX('Policy Characteristics'!H:H,MATCH(PolicyLevers!$C301,'Policy Characteristics'!$C:$C,0))</f>
        <v>0.01</v>
      </c>
      <c r="O301" s="84" t="str">
        <f>INDEX('Policy Characteristics'!I:I,MATCH(PolicyLevers!$C301,'Policy Characteristics'!$C:$C,0))</f>
        <v>% reduction in fuel use</v>
      </c>
      <c r="P301" s="84" t="str">
        <f>INDEX('Policy Characteristics'!J:J,MATCH(PolicyLevers!$C301,'Policy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**//**Carbon Capture and Sequestration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1" s="72" t="s">
        <v>276</v>
      </c>
      <c r="R301" s="78" t="s">
        <v>277</v>
      </c>
      <c r="S301" s="92" t="s">
        <v>83</v>
      </c>
      <c r="T301" s="72"/>
    </row>
    <row r="302" spans="1:20" x14ac:dyDescent="0.25">
      <c r="A302" s="72" t="str">
        <f>INDEX('Policy Characteristics'!A:A,MATCH(PolicyLevers!$C302,'Standard Descriptions'!$C:$C,0))</f>
        <v>R&amp;D</v>
      </c>
      <c r="B302" s="208" t="str">
        <f>INDEX('Policy Characteristics'!B:B,MATCH(PolicyLevers!$C302,'Standard Descriptions'!$C:$C,0))</f>
        <v>Fuel Use Reduction</v>
      </c>
      <c r="C302" s="72" t="s">
        <v>330</v>
      </c>
      <c r="D302" s="72" t="s">
        <v>451</v>
      </c>
      <c r="E302" s="72"/>
      <c r="F302" s="78" t="s">
        <v>457</v>
      </c>
      <c r="G302" s="72"/>
      <c r="H302" s="91">
        <v>121</v>
      </c>
      <c r="I302" s="208" t="s">
        <v>49</v>
      </c>
      <c r="J302" s="84" t="str">
        <f>INDEX('Policy Characteristics'!D:D,MATCH(PolicyLevers!$C302,'Policy Characteristics'!$C:$C,0))</f>
        <v>R&amp;D Fuel Use Reductions</v>
      </c>
      <c r="K302" s="84" t="str">
        <f>INDEX('Policy Characteristics'!E:E,MATCH(PolicyLevers!$C302,'Policy Characteristics'!$C:$C,0))</f>
        <v>RnD electricity fuel use reduction</v>
      </c>
      <c r="L302" s="84">
        <f>INDEX('Policy Characteristics'!F:F,MATCH(PolicyLevers!$C302,'Policy Characteristics'!$C:$C,0))</f>
        <v>0</v>
      </c>
      <c r="M302" s="84">
        <f>INDEX('Policy Characteristics'!G:G,MATCH(PolicyLevers!$C302,'Policy Characteristics'!$C:$C,0))</f>
        <v>0.1</v>
      </c>
      <c r="N302" s="84">
        <f>INDEX('Policy Characteristics'!H:H,MATCH(PolicyLevers!$C302,'Policy Characteristics'!$C:$C,0))</f>
        <v>0.01</v>
      </c>
      <c r="O302" s="84" t="str">
        <f>INDEX('Policy Characteristics'!I:I,MATCH(PolicyLevers!$C302,'Policy Characteristics'!$C:$C,0))</f>
        <v>% reduction in fuel use</v>
      </c>
      <c r="P302" s="84" t="str">
        <f>INDEX('Policy Characteristics'!J:J,MATCH(PolicyLevers!$C302,'Policy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2" s="72" t="s">
        <v>276</v>
      </c>
      <c r="R302" s="78" t="s">
        <v>277</v>
      </c>
      <c r="S302" s="92" t="s">
        <v>83</v>
      </c>
      <c r="T302" s="72"/>
    </row>
    <row r="303" spans="1:20" x14ac:dyDescent="0.25">
      <c r="A303" s="83" t="str">
        <f>INDEX('Policy Characteristics'!A:A,MATCH(PolicyLevers!$C303,'Standard Descriptions'!$C:$C,0))</f>
        <v>R&amp;D</v>
      </c>
      <c r="B303" s="207" t="str">
        <f>INDEX('Policy Characteristics'!B:B,MATCH(PolicyLevers!$C303,'Standard Descriptions'!$C:$C,0))</f>
        <v>Fuel Use Reduction</v>
      </c>
      <c r="C303" s="83" t="str">
        <f t="shared" ref="B303:C313" si="45">C$302</f>
        <v>RnD Electricity Fuel Use Perc Reduction</v>
      </c>
      <c r="D303" s="78" t="s">
        <v>343</v>
      </c>
      <c r="E303" s="83"/>
      <c r="F303" s="78" t="s">
        <v>548</v>
      </c>
      <c r="G303" s="72"/>
      <c r="H303" s="91">
        <v>122</v>
      </c>
      <c r="I303" s="208" t="s">
        <v>49</v>
      </c>
      <c r="J303" s="84" t="str">
        <f>INDEX('Policy Characteristics'!D:D,MATCH(PolicyLevers!$C303,'Policy Characteristics'!$C:$C,0))</f>
        <v>R&amp;D Fuel Use Reductions</v>
      </c>
      <c r="K303" s="84" t="str">
        <f>INDEX('Policy Characteristics'!E:E,MATCH(PolicyLevers!$C303,'Policy Characteristics'!$C:$C,0))</f>
        <v>RnD electricity fuel use reduction</v>
      </c>
      <c r="L303" s="84">
        <f>INDEX('Policy Characteristics'!F:F,MATCH(PolicyLevers!$C303,'Policy Characteristics'!$C:$C,0))</f>
        <v>0</v>
      </c>
      <c r="M303" s="84">
        <f>INDEX('Policy Characteristics'!G:G,MATCH(PolicyLevers!$C303,'Policy Characteristics'!$C:$C,0))</f>
        <v>0.1</v>
      </c>
      <c r="N303" s="84">
        <f>INDEX('Policy Characteristics'!H:H,MATCH(PolicyLevers!$C303,'Policy Characteristics'!$C:$C,0))</f>
        <v>0.01</v>
      </c>
      <c r="O303" s="84" t="str">
        <f>INDEX('Policy Characteristics'!I:I,MATCH(PolicyLevers!$C303,'Policy Characteristics'!$C:$C,0))</f>
        <v>% reduction in fuel use</v>
      </c>
      <c r="P303" s="84" t="str">
        <f>INDEX('Policy Characteristics'!J:J,MATCH(PolicyLevers!$C303,'Policy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3" s="72" t="s">
        <v>276</v>
      </c>
      <c r="R303" s="78" t="s">
        <v>277</v>
      </c>
      <c r="S303" s="92" t="s">
        <v>83</v>
      </c>
      <c r="T303" s="72"/>
    </row>
    <row r="304" spans="1:20" x14ac:dyDescent="0.25">
      <c r="A304" s="83" t="str">
        <f>INDEX('Policy Characteristics'!A:A,MATCH(PolicyLevers!$C304,'Standard Descriptions'!$C:$C,0))</f>
        <v>R&amp;D</v>
      </c>
      <c r="B304" s="207" t="str">
        <f>INDEX('Policy Characteristics'!B:B,MATCH(PolicyLevers!$C304,'Standard Descriptions'!$C:$C,0))</f>
        <v>Fuel Use Reduction</v>
      </c>
      <c r="C304" s="83" t="str">
        <f t="shared" si="45"/>
        <v>RnD Electricity Fuel Use Perc Reduction</v>
      </c>
      <c r="D304" s="78" t="s">
        <v>86</v>
      </c>
      <c r="E304" s="83"/>
      <c r="F304" s="78" t="s">
        <v>362</v>
      </c>
      <c r="G304" s="72"/>
      <c r="H304" s="91">
        <v>123</v>
      </c>
      <c r="I304" s="208" t="s">
        <v>49</v>
      </c>
      <c r="J304" s="84" t="str">
        <f>INDEX('Policy Characteristics'!D:D,MATCH(PolicyLevers!$C304,'Policy Characteristics'!$C:$C,0))</f>
        <v>R&amp;D Fuel Use Reductions</v>
      </c>
      <c r="K304" s="84" t="str">
        <f>INDEX('Policy Characteristics'!E:E,MATCH(PolicyLevers!$C304,'Policy Characteristics'!$C:$C,0))</f>
        <v>RnD electricity fuel use reduction</v>
      </c>
      <c r="L304" s="84">
        <f>INDEX('Policy Characteristics'!F:F,MATCH(PolicyLevers!$C304,'Policy Characteristics'!$C:$C,0))</f>
        <v>0</v>
      </c>
      <c r="M304" s="84">
        <f>INDEX('Policy Characteristics'!G:G,MATCH(PolicyLevers!$C304,'Policy Characteristics'!$C:$C,0))</f>
        <v>0.1</v>
      </c>
      <c r="N304" s="84">
        <f>INDEX('Policy Characteristics'!H:H,MATCH(PolicyLevers!$C304,'Policy Characteristics'!$C:$C,0))</f>
        <v>0.01</v>
      </c>
      <c r="O304" s="84" t="str">
        <f>INDEX('Policy Characteristics'!I:I,MATCH(PolicyLevers!$C304,'Policy Characteristics'!$C:$C,0))</f>
        <v>% reduction in fuel use</v>
      </c>
      <c r="P304" s="84" t="str">
        <f>INDEX('Policy Characteristics'!J:J,MATCH(PolicyLevers!$C304,'Policy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4" s="72" t="s">
        <v>276</v>
      </c>
      <c r="R304" s="78" t="s">
        <v>277</v>
      </c>
      <c r="S304" s="92" t="s">
        <v>83</v>
      </c>
      <c r="T304" s="72"/>
    </row>
    <row r="305" spans="1:20" x14ac:dyDescent="0.25">
      <c r="A305" s="83" t="str">
        <f>INDEX('Policy Characteristics'!A:A,MATCH(PolicyLevers!$C305,'Standard Descriptions'!$C:$C,0))</f>
        <v>R&amp;D</v>
      </c>
      <c r="B305" s="207" t="str">
        <f>INDEX('Policy Characteristics'!B:B,MATCH(PolicyLevers!$C305,'Standard Descriptions'!$C:$C,0))</f>
        <v>Fuel Use Reduction</v>
      </c>
      <c r="C305" s="83" t="str">
        <f t="shared" si="45"/>
        <v>RnD Electricity Fuel Use Perc Reduction</v>
      </c>
      <c r="D305" s="78" t="s">
        <v>87</v>
      </c>
      <c r="E305" s="83"/>
      <c r="F305" s="78" t="s">
        <v>363</v>
      </c>
      <c r="G305" s="72"/>
      <c r="H305" s="91" t="s">
        <v>203</v>
      </c>
      <c r="I305" s="208" t="s">
        <v>50</v>
      </c>
      <c r="J305" s="84" t="str">
        <f>INDEX('Policy Characteristics'!D:D,MATCH(PolicyLevers!$C305,'Policy Characteristics'!$C:$C,0))</f>
        <v>R&amp;D Fuel Use Reductions</v>
      </c>
      <c r="K305" s="84" t="str">
        <f>INDEX('Policy Characteristics'!E:E,MATCH(PolicyLevers!$C305,'Policy Characteristics'!$C:$C,0))</f>
        <v>RnD electricity fuel use reduction</v>
      </c>
      <c r="L305" s="84">
        <f>INDEX('Policy Characteristics'!F:F,MATCH(PolicyLevers!$C305,'Policy Characteristics'!$C:$C,0))</f>
        <v>0</v>
      </c>
      <c r="M305" s="84">
        <f>INDEX('Policy Characteristics'!G:G,MATCH(PolicyLevers!$C305,'Policy Characteristics'!$C:$C,0))</f>
        <v>0.1</v>
      </c>
      <c r="N305" s="84">
        <f>INDEX('Policy Characteristics'!H:H,MATCH(PolicyLevers!$C305,'Policy Characteristics'!$C:$C,0))</f>
        <v>0.01</v>
      </c>
      <c r="O305" s="84" t="str">
        <f>INDEX('Policy Characteristics'!I:I,MATCH(PolicyLevers!$C305,'Policy Characteristics'!$C:$C,0))</f>
        <v>% reduction in fuel use</v>
      </c>
      <c r="P305" s="84" t="str">
        <f>INDEX('Policy Characteristics'!J:J,MATCH(PolicyLevers!$C305,'Policy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5" s="72"/>
      <c r="R305" s="78"/>
      <c r="S305" s="92"/>
      <c r="T305" s="72"/>
    </row>
    <row r="306" spans="1:20" x14ac:dyDescent="0.25">
      <c r="A306" s="83" t="str">
        <f>INDEX('Policy Characteristics'!A:A,MATCH(PolicyLevers!$C306,'Standard Descriptions'!$C:$C,0))</f>
        <v>R&amp;D</v>
      </c>
      <c r="B306" s="207" t="str">
        <f>INDEX('Policy Characteristics'!B:B,MATCH(PolicyLevers!$C306,'Standard Descriptions'!$C:$C,0))</f>
        <v>Fuel Use Reduction</v>
      </c>
      <c r="C306" s="83" t="str">
        <f t="shared" si="45"/>
        <v>RnD Electricity Fuel Use Perc Reduction</v>
      </c>
      <c r="D306" s="78" t="s">
        <v>452</v>
      </c>
      <c r="E306" s="83"/>
      <c r="F306" s="78" t="s">
        <v>459</v>
      </c>
      <c r="G306" s="72"/>
      <c r="H306" s="91" t="s">
        <v>203</v>
      </c>
      <c r="I306" s="208" t="s">
        <v>50</v>
      </c>
      <c r="J306" s="84" t="str">
        <f>INDEX('Policy Characteristics'!D:D,MATCH(PolicyLevers!$C306,'Policy Characteristics'!$C:$C,0))</f>
        <v>R&amp;D Fuel Use Reductions</v>
      </c>
      <c r="K306" s="84" t="str">
        <f>INDEX('Policy Characteristics'!E:E,MATCH(PolicyLevers!$C306,'Policy Characteristics'!$C:$C,0))</f>
        <v>RnD electricity fuel use reduction</v>
      </c>
      <c r="L306" s="84">
        <f>INDEX('Policy Characteristics'!F:F,MATCH(PolicyLevers!$C306,'Policy Characteristics'!$C:$C,0))</f>
        <v>0</v>
      </c>
      <c r="M306" s="84">
        <f>INDEX('Policy Characteristics'!G:G,MATCH(PolicyLevers!$C306,'Policy Characteristics'!$C:$C,0))</f>
        <v>0.1</v>
      </c>
      <c r="N306" s="84">
        <f>INDEX('Policy Characteristics'!H:H,MATCH(PolicyLevers!$C306,'Policy Characteristics'!$C:$C,0))</f>
        <v>0.01</v>
      </c>
      <c r="O306" s="84" t="str">
        <f>INDEX('Policy Characteristics'!I:I,MATCH(PolicyLevers!$C306,'Policy Characteristics'!$C:$C,0))</f>
        <v>% reduction in fuel use</v>
      </c>
      <c r="P306" s="84" t="str">
        <f>INDEX('Policy Characteristics'!J:J,MATCH(PolicyLevers!$C306,'Policy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6" s="72"/>
      <c r="R306" s="78"/>
      <c r="S306" s="92"/>
      <c r="T306" s="72"/>
    </row>
    <row r="307" spans="1:20" x14ac:dyDescent="0.25">
      <c r="A307" s="83" t="str">
        <f>INDEX('Policy Characteristics'!A:A,MATCH(PolicyLevers!$C307,'Standard Descriptions'!$C:$C,0))</f>
        <v>R&amp;D</v>
      </c>
      <c r="B307" s="207" t="str">
        <f>INDEX('Policy Characteristics'!B:B,MATCH(PolicyLevers!$C307,'Standard Descriptions'!$C:$C,0))</f>
        <v>Fuel Use Reduction</v>
      </c>
      <c r="C307" s="83" t="str">
        <f t="shared" si="45"/>
        <v>RnD Electricity Fuel Use Perc Reduction</v>
      </c>
      <c r="D307" s="78" t="s">
        <v>88</v>
      </c>
      <c r="E307" s="83"/>
      <c r="F307" s="78" t="s">
        <v>364</v>
      </c>
      <c r="G307" s="72"/>
      <c r="H307" s="91" t="s">
        <v>203</v>
      </c>
      <c r="I307" s="208" t="s">
        <v>50</v>
      </c>
      <c r="J307" s="84" t="str">
        <f>INDEX('Policy Characteristics'!D:D,MATCH(PolicyLevers!$C307,'Policy Characteristics'!$C:$C,0))</f>
        <v>R&amp;D Fuel Use Reductions</v>
      </c>
      <c r="K307" s="84" t="str">
        <f>INDEX('Policy Characteristics'!E:E,MATCH(PolicyLevers!$C307,'Policy Characteristics'!$C:$C,0))</f>
        <v>RnD electricity fuel use reduction</v>
      </c>
      <c r="L307" s="84">
        <f>INDEX('Policy Characteristics'!F:F,MATCH(PolicyLevers!$C307,'Policy Characteristics'!$C:$C,0))</f>
        <v>0</v>
      </c>
      <c r="M307" s="84">
        <f>INDEX('Policy Characteristics'!G:G,MATCH(PolicyLevers!$C307,'Policy Characteristics'!$C:$C,0))</f>
        <v>0.1</v>
      </c>
      <c r="N307" s="84">
        <f>INDEX('Policy Characteristics'!H:H,MATCH(PolicyLevers!$C307,'Policy Characteristics'!$C:$C,0))</f>
        <v>0.01</v>
      </c>
      <c r="O307" s="84" t="str">
        <f>INDEX('Policy Characteristics'!I:I,MATCH(PolicyLevers!$C307,'Policy Characteristics'!$C:$C,0))</f>
        <v>% reduction in fuel use</v>
      </c>
      <c r="P307" s="84" t="str">
        <f>INDEX('Policy Characteristics'!J:J,MATCH(PolicyLevers!$C307,'Policy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7" s="72"/>
      <c r="R307" s="78"/>
      <c r="S307" s="92"/>
      <c r="T307" s="72"/>
    </row>
    <row r="308" spans="1:20" x14ac:dyDescent="0.25">
      <c r="A308" s="83" t="str">
        <f>INDEX('Policy Characteristics'!A:A,MATCH(PolicyLevers!$C308,'Standard Descriptions'!$C:$C,0))</f>
        <v>R&amp;D</v>
      </c>
      <c r="B308" s="207" t="str">
        <f>INDEX('Policy Characteristics'!B:B,MATCH(PolicyLevers!$C308,'Standard Descriptions'!$C:$C,0))</f>
        <v>Fuel Use Reduction</v>
      </c>
      <c r="C308" s="83" t="str">
        <f t="shared" si="45"/>
        <v>RnD Electricity Fuel Use Perc Reduction</v>
      </c>
      <c r="D308" s="78" t="s">
        <v>89</v>
      </c>
      <c r="E308" s="83"/>
      <c r="F308" s="78" t="s">
        <v>365</v>
      </c>
      <c r="G308" s="72"/>
      <c r="H308" s="91" t="s">
        <v>203</v>
      </c>
      <c r="I308" s="208" t="s">
        <v>50</v>
      </c>
      <c r="J308" s="84" t="str">
        <f>INDEX('Policy Characteristics'!D:D,MATCH(PolicyLevers!$C308,'Policy Characteristics'!$C:$C,0))</f>
        <v>R&amp;D Fuel Use Reductions</v>
      </c>
      <c r="K308" s="84" t="str">
        <f>INDEX('Policy Characteristics'!E:E,MATCH(PolicyLevers!$C308,'Policy Characteristics'!$C:$C,0))</f>
        <v>RnD electricity fuel use reduction</v>
      </c>
      <c r="L308" s="84">
        <f>INDEX('Policy Characteristics'!F:F,MATCH(PolicyLevers!$C308,'Policy Characteristics'!$C:$C,0))</f>
        <v>0</v>
      </c>
      <c r="M308" s="84">
        <f>INDEX('Policy Characteristics'!G:G,MATCH(PolicyLevers!$C308,'Policy Characteristics'!$C:$C,0))</f>
        <v>0.1</v>
      </c>
      <c r="N308" s="84">
        <f>INDEX('Policy Characteristics'!H:H,MATCH(PolicyLevers!$C308,'Policy Characteristics'!$C:$C,0))</f>
        <v>0.01</v>
      </c>
      <c r="O308" s="84" t="str">
        <f>INDEX('Policy Characteristics'!I:I,MATCH(PolicyLevers!$C308,'Policy Characteristics'!$C:$C,0))</f>
        <v>% reduction in fuel use</v>
      </c>
      <c r="P308" s="84" t="str">
        <f>INDEX('Policy Characteristics'!J:J,MATCH(PolicyLevers!$C308,'Policy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8" s="72"/>
      <c r="R308" s="78"/>
      <c r="S308" s="92"/>
      <c r="T308" s="72"/>
    </row>
    <row r="309" spans="1:20" x14ac:dyDescent="0.25">
      <c r="A309" s="83" t="str">
        <f>INDEX('Policy Characteristics'!A:A,MATCH(PolicyLevers!$C309,'Standard Descriptions'!$C:$C,0))</f>
        <v>R&amp;D</v>
      </c>
      <c r="B309" s="207" t="str">
        <f>INDEX('Policy Characteristics'!B:B,MATCH(PolicyLevers!$C309,'Standard Descriptions'!$C:$C,0))</f>
        <v>Fuel Use Reduction</v>
      </c>
      <c r="C309" s="83" t="str">
        <f t="shared" si="45"/>
        <v>RnD Electricity Fuel Use Perc Reduction</v>
      </c>
      <c r="D309" s="78" t="s">
        <v>90</v>
      </c>
      <c r="E309" s="83"/>
      <c r="F309" s="78" t="s">
        <v>366</v>
      </c>
      <c r="G309" s="72"/>
      <c r="H309" s="91">
        <v>124</v>
      </c>
      <c r="I309" s="208" t="s">
        <v>49</v>
      </c>
      <c r="J309" s="84" t="str">
        <f>INDEX('Policy Characteristics'!D:D,MATCH(PolicyLevers!$C309,'Policy Characteristics'!$C:$C,0))</f>
        <v>R&amp;D Fuel Use Reductions</v>
      </c>
      <c r="K309" s="84" t="str">
        <f>INDEX('Policy Characteristics'!E:E,MATCH(PolicyLevers!$C309,'Policy Characteristics'!$C:$C,0))</f>
        <v>RnD electricity fuel use reduction</v>
      </c>
      <c r="L309" s="84">
        <f>INDEX('Policy Characteristics'!F:F,MATCH(PolicyLevers!$C309,'Policy Characteristics'!$C:$C,0))</f>
        <v>0</v>
      </c>
      <c r="M309" s="84">
        <f>INDEX('Policy Characteristics'!G:G,MATCH(PolicyLevers!$C309,'Policy Characteristics'!$C:$C,0))</f>
        <v>0.1</v>
      </c>
      <c r="N309" s="84">
        <f>INDEX('Policy Characteristics'!H:H,MATCH(PolicyLevers!$C309,'Policy Characteristics'!$C:$C,0))</f>
        <v>0.01</v>
      </c>
      <c r="O309" s="84" t="str">
        <f>INDEX('Policy Characteristics'!I:I,MATCH(PolicyLevers!$C309,'Policy Characteristics'!$C:$C,0))</f>
        <v>% reduction in fuel use</v>
      </c>
      <c r="P309" s="84" t="str">
        <f>INDEX('Policy Characteristics'!J:J,MATCH(PolicyLevers!$C309,'Policy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09" s="72" t="s">
        <v>276</v>
      </c>
      <c r="R309" s="78" t="s">
        <v>277</v>
      </c>
      <c r="S309" s="92" t="s">
        <v>83</v>
      </c>
      <c r="T309" s="72"/>
    </row>
    <row r="310" spans="1:20" x14ac:dyDescent="0.25">
      <c r="A310" s="83" t="str">
        <f>INDEX('Policy Characteristics'!A:A,MATCH(PolicyLevers!$C310,'Standard Descriptions'!$C:$C,0))</f>
        <v>R&amp;D</v>
      </c>
      <c r="B310" s="207" t="str">
        <f>INDEX('Policy Characteristics'!B:B,MATCH(PolicyLevers!$C310,'Standard Descriptions'!$C:$C,0))</f>
        <v>Fuel Use Reduction</v>
      </c>
      <c r="C310" s="83" t="str">
        <f t="shared" si="45"/>
        <v>RnD Electricity Fuel Use Perc Reduction</v>
      </c>
      <c r="D310" s="78" t="s">
        <v>346</v>
      </c>
      <c r="E310" s="83"/>
      <c r="F310" s="78" t="s">
        <v>549</v>
      </c>
      <c r="G310" s="72"/>
      <c r="H310" s="91">
        <v>193</v>
      </c>
      <c r="I310" s="208" t="s">
        <v>49</v>
      </c>
      <c r="J310" s="84" t="str">
        <f>INDEX('Policy Characteristics'!D:D,MATCH(PolicyLevers!$C310,'Policy Characteristics'!$C:$C,0))</f>
        <v>R&amp;D Fuel Use Reductions</v>
      </c>
      <c r="K310" s="84" t="str">
        <f>INDEX('Policy Characteristics'!E:E,MATCH(PolicyLevers!$C310,'Policy Characteristics'!$C:$C,0))</f>
        <v>RnD electricity fuel use reduction</v>
      </c>
      <c r="L310" s="84">
        <f>INDEX('Policy Characteristics'!F:F,MATCH(PolicyLevers!$C310,'Policy Characteristics'!$C:$C,0))</f>
        <v>0</v>
      </c>
      <c r="M310" s="84">
        <f>INDEX('Policy Characteristics'!G:G,MATCH(PolicyLevers!$C310,'Policy Characteristics'!$C:$C,0))</f>
        <v>0.1</v>
      </c>
      <c r="N310" s="84">
        <f>INDEX('Policy Characteristics'!H:H,MATCH(PolicyLevers!$C310,'Policy Characteristics'!$C:$C,0))</f>
        <v>0.01</v>
      </c>
      <c r="O310" s="84" t="str">
        <f>INDEX('Policy Characteristics'!I:I,MATCH(PolicyLevers!$C310,'Policy Characteristics'!$C:$C,0))</f>
        <v>% reduction in fuel use</v>
      </c>
      <c r="P310" s="84" t="str">
        <f>INDEX('Policy Characteristics'!J:J,MATCH(PolicyLevers!$C310,'Policy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0" s="72" t="s">
        <v>276</v>
      </c>
      <c r="R310" s="78" t="s">
        <v>277</v>
      </c>
      <c r="S310" s="92" t="s">
        <v>83</v>
      </c>
      <c r="T310" s="72"/>
    </row>
    <row r="311" spans="1:20" x14ac:dyDescent="0.25">
      <c r="A311" s="83" t="str">
        <f>INDEX('Policy Characteristics'!A:A,MATCH(PolicyLevers!$C311,'Standard Descriptions'!$C:$C,0))</f>
        <v>R&amp;D</v>
      </c>
      <c r="B311" s="207" t="str">
        <f>INDEX('Policy Characteristics'!B:B,MATCH(PolicyLevers!$C311,'Standard Descriptions'!$C:$C,0))</f>
        <v>Fuel Use Reduction</v>
      </c>
      <c r="C311" s="83" t="str">
        <f t="shared" ref="A304:C312" si="46">C$302</f>
        <v>RnD Electricity Fuel Use Perc Reduction</v>
      </c>
      <c r="D311" s="78" t="s">
        <v>448</v>
      </c>
      <c r="E311" s="83"/>
      <c r="F311" s="78" t="s">
        <v>449</v>
      </c>
      <c r="G311" s="72"/>
      <c r="H311" s="91">
        <v>181</v>
      </c>
      <c r="I311" s="208" t="s">
        <v>50</v>
      </c>
      <c r="J311" s="84" t="str">
        <f>INDEX('Policy Characteristics'!D:D,MATCH(PolicyLevers!$C311,'Policy Characteristics'!$C:$C,0))</f>
        <v>R&amp;D Fuel Use Reductions</v>
      </c>
      <c r="K311" s="84" t="str">
        <f>INDEX('Policy Characteristics'!E:E,MATCH(PolicyLevers!$C311,'Policy Characteristics'!$C:$C,0))</f>
        <v>RnD electricity fuel use reduction</v>
      </c>
      <c r="L311" s="84">
        <f>INDEX('Policy Characteristics'!F:F,MATCH(PolicyLevers!$C311,'Policy Characteristics'!$C:$C,0))</f>
        <v>0</v>
      </c>
      <c r="M311" s="84">
        <f>INDEX('Policy Characteristics'!G:G,MATCH(PolicyLevers!$C311,'Policy Characteristics'!$C:$C,0))</f>
        <v>0.1</v>
      </c>
      <c r="N311" s="84">
        <f>INDEX('Policy Characteristics'!H:H,MATCH(PolicyLevers!$C311,'Policy Characteristics'!$C:$C,0))</f>
        <v>0.01</v>
      </c>
      <c r="O311" s="84" t="str">
        <f>INDEX('Policy Characteristics'!I:I,MATCH(PolicyLevers!$C311,'Policy Characteristics'!$C:$C,0))</f>
        <v>% reduction in fuel use</v>
      </c>
      <c r="P311" s="84" t="str">
        <f>INDEX('Policy Characteristics'!J:J,MATCH(PolicyLevers!$C311,'Policy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1" s="72" t="s">
        <v>276</v>
      </c>
      <c r="R311" s="78" t="s">
        <v>277</v>
      </c>
      <c r="S311" s="92" t="s">
        <v>83</v>
      </c>
      <c r="T311" s="72"/>
    </row>
    <row r="312" spans="1:20" x14ac:dyDescent="0.25">
      <c r="A312" s="83" t="str">
        <f>INDEX('Policy Characteristics'!A:A,MATCH(PolicyLevers!$C312,'Standard Descriptions'!$C:$C,0))</f>
        <v>R&amp;D</v>
      </c>
      <c r="B312" s="207" t="str">
        <f>INDEX('Policy Characteristics'!B:B,MATCH(PolicyLevers!$C312,'Standard Descriptions'!$C:$C,0))</f>
        <v>Fuel Use Reduction</v>
      </c>
      <c r="C312" s="83" t="str">
        <f t="shared" si="46"/>
        <v>RnD Electricity Fuel Use Perc Reduction</v>
      </c>
      <c r="D312" s="78" t="s">
        <v>460</v>
      </c>
      <c r="E312" s="83"/>
      <c r="F312" s="78" t="s">
        <v>462</v>
      </c>
      <c r="G312" s="72"/>
      <c r="H312" s="91"/>
      <c r="I312" s="208" t="s">
        <v>50</v>
      </c>
      <c r="J312" s="84" t="str">
        <f>INDEX('Policy Characteristics'!D:D,MATCH(PolicyLevers!$C312,'Policy Characteristics'!$C:$C,0))</f>
        <v>R&amp;D Fuel Use Reductions</v>
      </c>
      <c r="K312" s="84" t="str">
        <f>INDEX('Policy Characteristics'!E:E,MATCH(PolicyLevers!$C312,'Policy Characteristics'!$C:$C,0))</f>
        <v>RnD electricity fuel use reduction</v>
      </c>
      <c r="L312" s="84">
        <f>INDEX('Policy Characteristics'!F:F,MATCH(PolicyLevers!$C312,'Policy Characteristics'!$C:$C,0))</f>
        <v>0</v>
      </c>
      <c r="M312" s="84">
        <f>INDEX('Policy Characteristics'!G:G,MATCH(PolicyLevers!$C312,'Policy Characteristics'!$C:$C,0))</f>
        <v>0.1</v>
      </c>
      <c r="N312" s="84">
        <f>INDEX('Policy Characteristics'!H:H,MATCH(PolicyLevers!$C312,'Policy Characteristics'!$C:$C,0))</f>
        <v>0.01</v>
      </c>
      <c r="O312" s="84" t="str">
        <f>INDEX('Policy Characteristics'!I:I,MATCH(PolicyLevers!$C312,'Policy Characteristics'!$C:$C,0))</f>
        <v>% reduction in fuel use</v>
      </c>
      <c r="P312" s="84" t="str">
        <f>INDEX('Policy Characteristics'!J:J,MATCH(PolicyLevers!$C312,'Policy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**//**Electricity: Hard Coal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Nonpeaker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Nuclear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Biomass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substantial.//**Electricity: Natural Gas Peaker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2" s="72"/>
      <c r="R312" s="78"/>
      <c r="S312" s="92"/>
      <c r="T312" s="72"/>
    </row>
    <row r="313" spans="1:20" x14ac:dyDescent="0.25">
      <c r="A313" s="72" t="str">
        <f>INDEX('Policy Characteristics'!A:A,MATCH(PolicyLevers!$C313,'Standard Descriptions'!$C:$C,0))</f>
        <v>R&amp;D</v>
      </c>
      <c r="B313" s="208" t="str">
        <f>INDEX('Policy Characteristics'!B:B,MATCH(PolicyLevers!$C313,'Standard Descriptions'!$C:$C,0))</f>
        <v>Fuel Use Reduction</v>
      </c>
      <c r="C313" s="72" t="s">
        <v>331</v>
      </c>
      <c r="D313" s="72" t="s">
        <v>148</v>
      </c>
      <c r="E313" s="72"/>
      <c r="F313" s="78" t="s">
        <v>367</v>
      </c>
      <c r="G313" s="72"/>
      <c r="H313" s="91">
        <v>125</v>
      </c>
      <c r="I313" s="208" t="s">
        <v>49</v>
      </c>
      <c r="J313" s="84" t="str">
        <f>INDEX('Policy Characteristics'!D:D,MATCH(PolicyLevers!$C313,'Policy Characteristics'!$C:$C,0))</f>
        <v>R&amp;D Fuel Use Reductions</v>
      </c>
      <c r="K313" s="84" t="str">
        <f>INDEX('Policy Characteristics'!E:E,MATCH(PolicyLevers!$C313,'Policy Characteristics'!$C:$C,0))</f>
        <v>RnD industry fuel use reduction</v>
      </c>
      <c r="L313" s="84">
        <f>INDEX('Policy Characteristics'!F:F,MATCH(PolicyLevers!$C313,'Policy Characteristics'!$C:$C,0))</f>
        <v>0</v>
      </c>
      <c r="M313" s="84">
        <f>INDEX('Policy Characteristics'!G:G,MATCH(PolicyLevers!$C313,'Policy Characteristics'!$C:$C,0))</f>
        <v>0.1</v>
      </c>
      <c r="N313" s="84">
        <f>INDEX('Policy Characteristics'!H:H,MATCH(PolicyLevers!$C313,'Policy Characteristics'!$C:$C,0))</f>
        <v>0.01</v>
      </c>
      <c r="O313" s="84" t="str">
        <f>INDEX('Policy Characteristics'!I:I,MATCH(PolicyLevers!$C313,'Policy Characteristics'!$C:$C,0))</f>
        <v>% reduction in fuel use</v>
      </c>
      <c r="P313" s="84" t="str">
        <f>INDEX('Policy Characteristics'!J:J,MATCH(PolicyLevers!$C313,'Policy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3" s="72" t="s">
        <v>276</v>
      </c>
      <c r="R313" s="78" t="s">
        <v>277</v>
      </c>
      <c r="S313" s="92" t="s">
        <v>83</v>
      </c>
      <c r="T313" s="72"/>
    </row>
    <row r="314" spans="1:20" x14ac:dyDescent="0.25">
      <c r="A314" s="83" t="str">
        <f>INDEX('Policy Characteristics'!A:A,MATCH(PolicyLevers!$C314,'Standard Descriptions'!$C:$C,0))</f>
        <v>R&amp;D</v>
      </c>
      <c r="B314" s="207" t="str">
        <f>INDEX('Policy Characteristics'!B:B,MATCH(PolicyLevers!$C314,'Standard Descriptions'!$C:$C,0))</f>
        <v>Fuel Use Reduction</v>
      </c>
      <c r="C314" s="83" t="str">
        <f t="shared" ref="B314:C321" si="47">C$313</f>
        <v>RnD Industry Fuel Use Perc Reduction</v>
      </c>
      <c r="D314" s="78" t="s">
        <v>149</v>
      </c>
      <c r="E314" s="72"/>
      <c r="F314" s="78" t="s">
        <v>368</v>
      </c>
      <c r="G314" s="72"/>
      <c r="H314" s="91">
        <v>126</v>
      </c>
      <c r="I314" s="208" t="s">
        <v>49</v>
      </c>
      <c r="J314" s="84" t="str">
        <f>INDEX('Policy Characteristics'!D:D,MATCH(PolicyLevers!$C314,'Policy Characteristics'!$C:$C,0))</f>
        <v>R&amp;D Fuel Use Reductions</v>
      </c>
      <c r="K314" s="84" t="str">
        <f>INDEX('Policy Characteristics'!E:E,MATCH(PolicyLevers!$C314,'Policy Characteristics'!$C:$C,0))</f>
        <v>RnD industry fuel use reduction</v>
      </c>
      <c r="L314" s="84">
        <f>INDEX('Policy Characteristics'!F:F,MATCH(PolicyLevers!$C314,'Policy Characteristics'!$C:$C,0))</f>
        <v>0</v>
      </c>
      <c r="M314" s="84">
        <f>INDEX('Policy Characteristics'!G:G,MATCH(PolicyLevers!$C314,'Policy Characteristics'!$C:$C,0))</f>
        <v>0.1</v>
      </c>
      <c r="N314" s="84">
        <f>INDEX('Policy Characteristics'!H:H,MATCH(PolicyLevers!$C314,'Policy Characteristics'!$C:$C,0))</f>
        <v>0.01</v>
      </c>
      <c r="O314" s="84" t="str">
        <f>INDEX('Policy Characteristics'!I:I,MATCH(PolicyLevers!$C314,'Policy Characteristics'!$C:$C,0))</f>
        <v>% reduction in fuel use</v>
      </c>
      <c r="P314" s="84" t="str">
        <f>INDEX('Policy Characteristics'!J:J,MATCH(PolicyLevers!$C314,'Policy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4" s="72" t="s">
        <v>276</v>
      </c>
      <c r="R314" s="78" t="s">
        <v>277</v>
      </c>
      <c r="S314" s="92" t="s">
        <v>83</v>
      </c>
      <c r="T314" s="72"/>
    </row>
    <row r="315" spans="1:20" x14ac:dyDescent="0.25">
      <c r="A315" s="83" t="str">
        <f>INDEX('Policy Characteristics'!A:A,MATCH(PolicyLevers!$C315,'Standard Descriptions'!$C:$C,0))</f>
        <v>R&amp;D</v>
      </c>
      <c r="B315" s="207" t="str">
        <f>INDEX('Policy Characteristics'!B:B,MATCH(PolicyLevers!$C315,'Standard Descriptions'!$C:$C,0))</f>
        <v>Fuel Use Reduction</v>
      </c>
      <c r="C315" s="83" t="str">
        <f t="shared" si="47"/>
        <v>RnD Industry Fuel Use Perc Reduction</v>
      </c>
      <c r="D315" s="78" t="s">
        <v>150</v>
      </c>
      <c r="E315" s="72"/>
      <c r="F315" s="78" t="s">
        <v>369</v>
      </c>
      <c r="G315" s="72"/>
      <c r="H315" s="91">
        <v>127</v>
      </c>
      <c r="I315" s="208" t="s">
        <v>49</v>
      </c>
      <c r="J315" s="84" t="str">
        <f>INDEX('Policy Characteristics'!D:D,MATCH(PolicyLevers!$C315,'Policy Characteristics'!$C:$C,0))</f>
        <v>R&amp;D Fuel Use Reductions</v>
      </c>
      <c r="K315" s="84" t="str">
        <f>INDEX('Policy Characteristics'!E:E,MATCH(PolicyLevers!$C315,'Policy Characteristics'!$C:$C,0))</f>
        <v>RnD industry fuel use reduction</v>
      </c>
      <c r="L315" s="84">
        <f>INDEX('Policy Characteristics'!F:F,MATCH(PolicyLevers!$C315,'Policy Characteristics'!$C:$C,0))</f>
        <v>0</v>
      </c>
      <c r="M315" s="84">
        <f>INDEX('Policy Characteristics'!G:G,MATCH(PolicyLevers!$C315,'Policy Characteristics'!$C:$C,0))</f>
        <v>0.1</v>
      </c>
      <c r="N315" s="84">
        <f>INDEX('Policy Characteristics'!H:H,MATCH(PolicyLevers!$C315,'Policy Characteristics'!$C:$C,0))</f>
        <v>0.01</v>
      </c>
      <c r="O315" s="84" t="str">
        <f>INDEX('Policy Characteristics'!I:I,MATCH(PolicyLevers!$C315,'Policy Characteristics'!$C:$C,0))</f>
        <v>% reduction in fuel use</v>
      </c>
      <c r="P315" s="84" t="str">
        <f>INDEX('Policy Characteristics'!J:J,MATCH(PolicyLevers!$C315,'Policy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5" s="72" t="s">
        <v>276</v>
      </c>
      <c r="R315" s="78" t="s">
        <v>277</v>
      </c>
      <c r="S315" s="92" t="s">
        <v>83</v>
      </c>
      <c r="T315" s="72"/>
    </row>
    <row r="316" spans="1:20" x14ac:dyDescent="0.25">
      <c r="A316" s="83" t="str">
        <f>INDEX('Policy Characteristics'!A:A,MATCH(PolicyLevers!$C316,'Standard Descriptions'!$C:$C,0))</f>
        <v>R&amp;D</v>
      </c>
      <c r="B316" s="207" t="str">
        <f>INDEX('Policy Characteristics'!B:B,MATCH(PolicyLevers!$C316,'Standard Descriptions'!$C:$C,0))</f>
        <v>Fuel Use Reduction</v>
      </c>
      <c r="C316" s="83" t="str">
        <f t="shared" si="47"/>
        <v>RnD Industry Fuel Use Perc Reduction</v>
      </c>
      <c r="D316" s="78" t="s">
        <v>151</v>
      </c>
      <c r="E316" s="72"/>
      <c r="F316" s="78" t="s">
        <v>370</v>
      </c>
      <c r="G316" s="72"/>
      <c r="H316" s="91">
        <v>128</v>
      </c>
      <c r="I316" s="208" t="s">
        <v>49</v>
      </c>
      <c r="J316" s="84" t="str">
        <f>INDEX('Policy Characteristics'!D:D,MATCH(PolicyLevers!$C316,'Policy Characteristics'!$C:$C,0))</f>
        <v>R&amp;D Fuel Use Reductions</v>
      </c>
      <c r="K316" s="84" t="str">
        <f>INDEX('Policy Characteristics'!E:E,MATCH(PolicyLevers!$C316,'Policy Characteristics'!$C:$C,0))</f>
        <v>RnD industry fuel use reduction</v>
      </c>
      <c r="L316" s="84">
        <f>INDEX('Policy Characteristics'!F:F,MATCH(PolicyLevers!$C316,'Policy Characteristics'!$C:$C,0))</f>
        <v>0</v>
      </c>
      <c r="M316" s="84">
        <f>INDEX('Policy Characteristics'!G:G,MATCH(PolicyLevers!$C316,'Policy Characteristics'!$C:$C,0))</f>
        <v>0.1</v>
      </c>
      <c r="N316" s="84">
        <f>INDEX('Policy Characteristics'!H:H,MATCH(PolicyLevers!$C316,'Policy Characteristics'!$C:$C,0))</f>
        <v>0.01</v>
      </c>
      <c r="O316" s="84" t="str">
        <f>INDEX('Policy Characteristics'!I:I,MATCH(PolicyLevers!$C316,'Policy Characteristics'!$C:$C,0))</f>
        <v>% reduction in fuel use</v>
      </c>
      <c r="P316" s="84" t="str">
        <f>INDEX('Policy Characteristics'!J:J,MATCH(PolicyLevers!$C316,'Policy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6" s="72" t="s">
        <v>276</v>
      </c>
      <c r="R316" s="78" t="s">
        <v>277</v>
      </c>
      <c r="S316" s="92" t="s">
        <v>83</v>
      </c>
      <c r="T316" s="72"/>
    </row>
    <row r="317" spans="1:20" x14ac:dyDescent="0.25">
      <c r="A317" s="83" t="str">
        <f>INDEX('Policy Characteristics'!A:A,MATCH(PolicyLevers!$C317,'Standard Descriptions'!$C:$C,0))</f>
        <v>R&amp;D</v>
      </c>
      <c r="B317" s="207" t="str">
        <f>INDEX('Policy Characteristics'!B:B,MATCH(PolicyLevers!$C317,'Standard Descriptions'!$C:$C,0))</f>
        <v>Fuel Use Reduction</v>
      </c>
      <c r="C317" s="83" t="str">
        <f t="shared" si="47"/>
        <v>RnD Industry Fuel Use Perc Reduction</v>
      </c>
      <c r="D317" s="78" t="s">
        <v>152</v>
      </c>
      <c r="E317" s="72"/>
      <c r="F317" s="78" t="s">
        <v>371</v>
      </c>
      <c r="G317" s="72"/>
      <c r="H317" s="91">
        <v>129</v>
      </c>
      <c r="I317" s="208" t="s">
        <v>49</v>
      </c>
      <c r="J317" s="84" t="str">
        <f>INDEX('Policy Characteristics'!D:D,MATCH(PolicyLevers!$C317,'Policy Characteristics'!$C:$C,0))</f>
        <v>R&amp;D Fuel Use Reductions</v>
      </c>
      <c r="K317" s="84" t="str">
        <f>INDEX('Policy Characteristics'!E:E,MATCH(PolicyLevers!$C317,'Policy Characteristics'!$C:$C,0))</f>
        <v>RnD industry fuel use reduction</v>
      </c>
      <c r="L317" s="84">
        <f>INDEX('Policy Characteristics'!F:F,MATCH(PolicyLevers!$C317,'Policy Characteristics'!$C:$C,0))</f>
        <v>0</v>
      </c>
      <c r="M317" s="84">
        <f>INDEX('Policy Characteristics'!G:G,MATCH(PolicyLevers!$C317,'Policy Characteristics'!$C:$C,0))</f>
        <v>0.1</v>
      </c>
      <c r="N317" s="84">
        <f>INDEX('Policy Characteristics'!H:H,MATCH(PolicyLevers!$C317,'Policy Characteristics'!$C:$C,0))</f>
        <v>0.01</v>
      </c>
      <c r="O317" s="84" t="str">
        <f>INDEX('Policy Characteristics'!I:I,MATCH(PolicyLevers!$C317,'Policy Characteristics'!$C:$C,0))</f>
        <v>% reduction in fuel use</v>
      </c>
      <c r="P317" s="84" t="str">
        <f>INDEX('Policy Characteristics'!J:J,MATCH(PolicyLevers!$C317,'Policy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7" s="72" t="s">
        <v>276</v>
      </c>
      <c r="R317" s="78" t="s">
        <v>277</v>
      </c>
      <c r="S317" s="92" t="s">
        <v>83</v>
      </c>
      <c r="T317" s="72"/>
    </row>
    <row r="318" spans="1:20" x14ac:dyDescent="0.25">
      <c r="A318" s="83" t="str">
        <f>INDEX('Policy Characteristics'!A:A,MATCH(PolicyLevers!$C318,'Standard Descriptions'!$C:$C,0))</f>
        <v>R&amp;D</v>
      </c>
      <c r="B318" s="207" t="str">
        <f>INDEX('Policy Characteristics'!B:B,MATCH(PolicyLevers!$C318,'Standard Descriptions'!$C:$C,0))</f>
        <v>Fuel Use Reduction</v>
      </c>
      <c r="C318" s="83" t="str">
        <f t="shared" si="47"/>
        <v>RnD Industry Fuel Use Perc Reduction</v>
      </c>
      <c r="D318" s="78" t="s">
        <v>153</v>
      </c>
      <c r="E318" s="72"/>
      <c r="F318" s="78" t="s">
        <v>372</v>
      </c>
      <c r="G318" s="72"/>
      <c r="H318" s="91">
        <v>130</v>
      </c>
      <c r="I318" s="208" t="s">
        <v>49</v>
      </c>
      <c r="J318" s="84" t="str">
        <f>INDEX('Policy Characteristics'!D:D,MATCH(PolicyLevers!$C318,'Policy Characteristics'!$C:$C,0))</f>
        <v>R&amp;D Fuel Use Reductions</v>
      </c>
      <c r="K318" s="84" t="str">
        <f>INDEX('Policy Characteristics'!E:E,MATCH(PolicyLevers!$C318,'Policy Characteristics'!$C:$C,0))</f>
        <v>RnD industry fuel use reduction</v>
      </c>
      <c r="L318" s="84">
        <f>INDEX('Policy Characteristics'!F:F,MATCH(PolicyLevers!$C318,'Policy Characteristics'!$C:$C,0))</f>
        <v>0</v>
      </c>
      <c r="M318" s="84">
        <f>INDEX('Policy Characteristics'!G:G,MATCH(PolicyLevers!$C318,'Policy Characteristics'!$C:$C,0))</f>
        <v>0.1</v>
      </c>
      <c r="N318" s="84">
        <f>INDEX('Policy Characteristics'!H:H,MATCH(PolicyLevers!$C318,'Policy Characteristics'!$C:$C,0))</f>
        <v>0.01</v>
      </c>
      <c r="O318" s="84" t="str">
        <f>INDEX('Policy Characteristics'!I:I,MATCH(PolicyLevers!$C318,'Policy Characteristics'!$C:$C,0))</f>
        <v>% reduction in fuel use</v>
      </c>
      <c r="P318" s="84" t="str">
        <f>INDEX('Policy Characteristics'!J:J,MATCH(PolicyLevers!$C318,'Policy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8" s="72" t="s">
        <v>276</v>
      </c>
      <c r="R318" s="78" t="s">
        <v>277</v>
      </c>
      <c r="S318" s="92" t="s">
        <v>83</v>
      </c>
      <c r="T318" s="72"/>
    </row>
    <row r="319" spans="1:20" x14ac:dyDescent="0.25">
      <c r="A319" s="83" t="str">
        <f>INDEX('Policy Characteristics'!A:A,MATCH(PolicyLevers!$C319,'Standard Descriptions'!$C:$C,0))</f>
        <v>R&amp;D</v>
      </c>
      <c r="B319" s="207" t="str">
        <f>INDEX('Policy Characteristics'!B:B,MATCH(PolicyLevers!$C319,'Standard Descriptions'!$C:$C,0))</f>
        <v>Fuel Use Reduction</v>
      </c>
      <c r="C319" s="83" t="str">
        <f t="shared" si="47"/>
        <v>RnD Industry Fuel Use Perc Reduction</v>
      </c>
      <c r="D319" s="78" t="s">
        <v>154</v>
      </c>
      <c r="E319" s="72"/>
      <c r="F319" s="78" t="s">
        <v>373</v>
      </c>
      <c r="G319" s="72"/>
      <c r="H319" s="91">
        <v>131</v>
      </c>
      <c r="I319" s="208" t="s">
        <v>49</v>
      </c>
      <c r="J319" s="84" t="str">
        <f>INDEX('Policy Characteristics'!D:D,MATCH(PolicyLevers!$C319,'Policy Characteristics'!$C:$C,0))</f>
        <v>R&amp;D Fuel Use Reductions</v>
      </c>
      <c r="K319" s="84" t="str">
        <f>INDEX('Policy Characteristics'!E:E,MATCH(PolicyLevers!$C319,'Policy Characteristics'!$C:$C,0))</f>
        <v>RnD industry fuel use reduction</v>
      </c>
      <c r="L319" s="84">
        <f>INDEX('Policy Characteristics'!F:F,MATCH(PolicyLevers!$C319,'Policy Characteristics'!$C:$C,0))</f>
        <v>0</v>
      </c>
      <c r="M319" s="84">
        <f>INDEX('Policy Characteristics'!G:G,MATCH(PolicyLevers!$C319,'Policy Characteristics'!$C:$C,0))</f>
        <v>0.1</v>
      </c>
      <c r="N319" s="84">
        <f>INDEX('Policy Characteristics'!H:H,MATCH(PolicyLevers!$C319,'Policy Characteristics'!$C:$C,0))</f>
        <v>0.01</v>
      </c>
      <c r="O319" s="84" t="str">
        <f>INDEX('Policy Characteristics'!I:I,MATCH(PolicyLevers!$C319,'Policy Characteristics'!$C:$C,0))</f>
        <v>% reduction in fuel use</v>
      </c>
      <c r="P319" s="84" t="str">
        <f>INDEX('Policy Characteristics'!J:J,MATCH(PolicyLevers!$C319,'Policy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19" s="72" t="s">
        <v>276</v>
      </c>
      <c r="R319" s="78" t="s">
        <v>277</v>
      </c>
      <c r="S319" s="92" t="s">
        <v>83</v>
      </c>
      <c r="T319" s="72"/>
    </row>
    <row r="320" spans="1:20" x14ac:dyDescent="0.25">
      <c r="A320" s="83" t="str">
        <f>INDEX('Policy Characteristics'!A:A,MATCH(PolicyLevers!$C320,'Standard Descriptions'!$C:$C,0))</f>
        <v>R&amp;D</v>
      </c>
      <c r="B320" s="207" t="str">
        <f>INDEX('Policy Characteristics'!B:B,MATCH(PolicyLevers!$C320,'Standard Descriptions'!$C:$C,0))</f>
        <v>Fuel Use Reduction</v>
      </c>
      <c r="C320" s="83" t="str">
        <f t="shared" si="47"/>
        <v>RnD Industry Fuel Use Perc Reduction</v>
      </c>
      <c r="D320" s="78" t="s">
        <v>155</v>
      </c>
      <c r="E320" s="72"/>
      <c r="F320" s="78" t="s">
        <v>374</v>
      </c>
      <c r="G320" s="72"/>
      <c r="H320" s="91">
        <v>132</v>
      </c>
      <c r="I320" s="208" t="s">
        <v>49</v>
      </c>
      <c r="J320" s="84" t="str">
        <f>INDEX('Policy Characteristics'!D:D,MATCH(PolicyLevers!$C320,'Policy Characteristics'!$C:$C,0))</f>
        <v>R&amp;D Fuel Use Reductions</v>
      </c>
      <c r="K320" s="84" t="str">
        <f>INDEX('Policy Characteristics'!E:E,MATCH(PolicyLevers!$C320,'Policy Characteristics'!$C:$C,0))</f>
        <v>RnD industry fuel use reduction</v>
      </c>
      <c r="L320" s="84">
        <f>INDEX('Policy Characteristics'!F:F,MATCH(PolicyLevers!$C320,'Policy Characteristics'!$C:$C,0))</f>
        <v>0</v>
      </c>
      <c r="M320" s="84">
        <f>INDEX('Policy Characteristics'!G:G,MATCH(PolicyLevers!$C320,'Policy Characteristics'!$C:$C,0))</f>
        <v>0.1</v>
      </c>
      <c r="N320" s="84">
        <f>INDEX('Policy Characteristics'!H:H,MATCH(PolicyLevers!$C320,'Policy Characteristics'!$C:$C,0))</f>
        <v>0.01</v>
      </c>
      <c r="O320" s="84" t="str">
        <f>INDEX('Policy Characteristics'!I:I,MATCH(PolicyLevers!$C320,'Policy Characteristics'!$C:$C,0))</f>
        <v>% reduction in fuel use</v>
      </c>
      <c r="P320" s="84" t="str">
        <f>INDEX('Policy Characteristics'!J:J,MATCH(PolicyLevers!$C320,'Policy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**//**Industry: Cement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Natural Gas and Petroleum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Iron and Steel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Chemicals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Mining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Waste Management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Agriculture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substantial.//**Industry: Other Industries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0" s="72" t="s">
        <v>276</v>
      </c>
      <c r="R320" s="78" t="s">
        <v>277</v>
      </c>
      <c r="S320" s="92" t="s">
        <v>83</v>
      </c>
      <c r="T320" s="72"/>
    </row>
    <row r="321" spans="1:20" x14ac:dyDescent="0.25">
      <c r="A321" s="72" t="str">
        <f>INDEX('Policy Characteristics'!A:A,MATCH(PolicyLevers!$C321,'Standard Descriptions'!$C:$C,0))</f>
        <v>R&amp;D</v>
      </c>
      <c r="B321" s="208" t="str">
        <f>INDEX('Policy Characteristics'!B:B,MATCH(PolicyLevers!$C321,'Standard Descriptions'!$C:$C,0))</f>
        <v>Fuel Use Reduction</v>
      </c>
      <c r="C321" s="72" t="s">
        <v>332</v>
      </c>
      <c r="D321" s="72" t="s">
        <v>535</v>
      </c>
      <c r="E321" s="72"/>
      <c r="F321" s="72" t="s">
        <v>491</v>
      </c>
      <c r="G321" s="72"/>
      <c r="H321" s="91">
        <v>133</v>
      </c>
      <c r="I321" s="208" t="s">
        <v>49</v>
      </c>
      <c r="J321" s="84" t="str">
        <f>INDEX('Policy Characteristics'!D:D,MATCH(PolicyLevers!$C321,'Policy Characteristics'!$C:$C,0))</f>
        <v>R&amp;D Fuel Use Reductions</v>
      </c>
      <c r="K321" s="84" t="str">
        <f>INDEX('Policy Characteristics'!E:E,MATCH(PolicyLevers!$C321,'Policy Characteristics'!$C:$C,0))</f>
        <v>RnD transportation fuel use reduction</v>
      </c>
      <c r="L321" s="84">
        <f>INDEX('Policy Characteristics'!F:F,MATCH(PolicyLevers!$C321,'Policy Characteristics'!$C:$C,0))</f>
        <v>0</v>
      </c>
      <c r="M321" s="84">
        <f>INDEX('Policy Characteristics'!G:G,MATCH(PolicyLevers!$C321,'Policy Characteristics'!$C:$C,0))</f>
        <v>0.1</v>
      </c>
      <c r="N321" s="84">
        <f>INDEX('Policy Characteristics'!H:H,MATCH(PolicyLevers!$C321,'Policy Characteristics'!$C:$C,0))</f>
        <v>0.01</v>
      </c>
      <c r="O321" s="84" t="str">
        <f>INDEX('Policy Characteristics'!I:I,MATCH(PolicyLevers!$C321,'Policy Characteristics'!$C:$C,0))</f>
        <v>% reduction in fuel use</v>
      </c>
      <c r="P321" s="84" t="str">
        <f>INDEX('Policy Characteristics'!J:J,MATCH(PolicyLevers!$C321,'Policy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1" s="72" t="s">
        <v>276</v>
      </c>
      <c r="R321" s="78" t="s">
        <v>277</v>
      </c>
      <c r="S321" s="92" t="s">
        <v>83</v>
      </c>
      <c r="T321" s="72"/>
    </row>
    <row r="322" spans="1:20" x14ac:dyDescent="0.25">
      <c r="A322" s="83" t="str">
        <f>INDEX('Policy Characteristics'!A:A,MATCH(PolicyLevers!$C322,'Standard Descriptions'!$C:$C,0))</f>
        <v>R&amp;D</v>
      </c>
      <c r="B322" s="207" t="str">
        <f>INDEX('Policy Characteristics'!B:B,MATCH(PolicyLevers!$C322,'Standard Descriptions'!$C:$C,0))</f>
        <v>Fuel Use Reduction</v>
      </c>
      <c r="C322" s="83" t="str">
        <f t="shared" ref="B322:C326" si="48">C$321</f>
        <v>RnD Transportation Fuel Use Perc Reduction</v>
      </c>
      <c r="D322" s="72" t="s">
        <v>536</v>
      </c>
      <c r="E322" s="72"/>
      <c r="F322" s="72" t="s">
        <v>492</v>
      </c>
      <c r="G322" s="72"/>
      <c r="H322" s="91">
        <v>134</v>
      </c>
      <c r="I322" s="208" t="s">
        <v>49</v>
      </c>
      <c r="J322" s="84" t="str">
        <f>INDEX('Policy Characteristics'!D:D,MATCH(PolicyLevers!$C322,'Policy Characteristics'!$C:$C,0))</f>
        <v>R&amp;D Fuel Use Reductions</v>
      </c>
      <c r="K322" s="84" t="str">
        <f>INDEX('Policy Characteristics'!E:E,MATCH(PolicyLevers!$C322,'Policy Characteristics'!$C:$C,0))</f>
        <v>RnD transportation fuel use reduction</v>
      </c>
      <c r="L322" s="84">
        <f>INDEX('Policy Characteristics'!F:F,MATCH(PolicyLevers!$C322,'Policy Characteristics'!$C:$C,0))</f>
        <v>0</v>
      </c>
      <c r="M322" s="84">
        <f>INDEX('Policy Characteristics'!G:G,MATCH(PolicyLevers!$C322,'Policy Characteristics'!$C:$C,0))</f>
        <v>0.1</v>
      </c>
      <c r="N322" s="84">
        <f>INDEX('Policy Characteristics'!H:H,MATCH(PolicyLevers!$C322,'Policy Characteristics'!$C:$C,0))</f>
        <v>0.01</v>
      </c>
      <c r="O322" s="84" t="str">
        <f>INDEX('Policy Characteristics'!I:I,MATCH(PolicyLevers!$C322,'Policy Characteristics'!$C:$C,0))</f>
        <v>% reduction in fuel use</v>
      </c>
      <c r="P322" s="84" t="str">
        <f>INDEX('Policy Characteristics'!J:J,MATCH(PolicyLevers!$C322,'Policy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2" s="72" t="s">
        <v>276</v>
      </c>
      <c r="R322" s="78" t="s">
        <v>277</v>
      </c>
      <c r="S322" s="92" t="s">
        <v>83</v>
      </c>
      <c r="T322" s="72"/>
    </row>
    <row r="323" spans="1:20" x14ac:dyDescent="0.25">
      <c r="A323" s="83" t="str">
        <f>INDEX('Policy Characteristics'!A:A,MATCH(PolicyLevers!$C323,'Standard Descriptions'!$C:$C,0))</f>
        <v>R&amp;D</v>
      </c>
      <c r="B323" s="207" t="str">
        <f>INDEX('Policy Characteristics'!B:B,MATCH(PolicyLevers!$C323,'Standard Descriptions'!$C:$C,0))</f>
        <v>Fuel Use Reduction</v>
      </c>
      <c r="C323" s="83" t="str">
        <f t="shared" si="48"/>
        <v>RnD Transportation Fuel Use Perc Reduction</v>
      </c>
      <c r="D323" s="72" t="s">
        <v>537</v>
      </c>
      <c r="E323" s="72"/>
      <c r="F323" s="72" t="s">
        <v>493</v>
      </c>
      <c r="G323" s="72"/>
      <c r="H323" s="91">
        <v>135</v>
      </c>
      <c r="I323" s="208" t="s">
        <v>49</v>
      </c>
      <c r="J323" s="84" t="str">
        <f>INDEX('Policy Characteristics'!D:D,MATCH(PolicyLevers!$C323,'Policy Characteristics'!$C:$C,0))</f>
        <v>R&amp;D Fuel Use Reductions</v>
      </c>
      <c r="K323" s="84" t="str">
        <f>INDEX('Policy Characteristics'!E:E,MATCH(PolicyLevers!$C323,'Policy Characteristics'!$C:$C,0))</f>
        <v>RnD transportation fuel use reduction</v>
      </c>
      <c r="L323" s="84">
        <f>INDEX('Policy Characteristics'!F:F,MATCH(PolicyLevers!$C323,'Policy Characteristics'!$C:$C,0))</f>
        <v>0</v>
      </c>
      <c r="M323" s="84">
        <f>INDEX('Policy Characteristics'!G:G,MATCH(PolicyLevers!$C323,'Policy Characteristics'!$C:$C,0))</f>
        <v>0.1</v>
      </c>
      <c r="N323" s="84">
        <f>INDEX('Policy Characteristics'!H:H,MATCH(PolicyLevers!$C323,'Policy Characteristics'!$C:$C,0))</f>
        <v>0.01</v>
      </c>
      <c r="O323" s="84" t="str">
        <f>INDEX('Policy Characteristics'!I:I,MATCH(PolicyLevers!$C323,'Policy Characteristics'!$C:$C,0))</f>
        <v>% reduction in fuel use</v>
      </c>
      <c r="P323" s="84" t="str">
        <f>INDEX('Policy Characteristics'!J:J,MATCH(PolicyLevers!$C323,'Policy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3" s="72" t="s">
        <v>276</v>
      </c>
      <c r="R323" s="78" t="s">
        <v>277</v>
      </c>
      <c r="S323" s="92" t="s">
        <v>83</v>
      </c>
      <c r="T323" s="72"/>
    </row>
    <row r="324" spans="1:20" x14ac:dyDescent="0.25">
      <c r="A324" s="83" t="str">
        <f>INDEX('Policy Characteristics'!A:A,MATCH(PolicyLevers!$C324,'Standard Descriptions'!$C:$C,0))</f>
        <v>R&amp;D</v>
      </c>
      <c r="B324" s="207" t="str">
        <f>INDEX('Policy Characteristics'!B:B,MATCH(PolicyLevers!$C324,'Standard Descriptions'!$C:$C,0))</f>
        <v>Fuel Use Reduction</v>
      </c>
      <c r="C324" s="83" t="str">
        <f t="shared" si="48"/>
        <v>RnD Transportation Fuel Use Perc Reduction</v>
      </c>
      <c r="D324" s="72" t="s">
        <v>538</v>
      </c>
      <c r="E324" s="72"/>
      <c r="F324" s="72" t="s">
        <v>494</v>
      </c>
      <c r="G324" s="72"/>
      <c r="H324" s="91">
        <v>136</v>
      </c>
      <c r="I324" s="208" t="s">
        <v>49</v>
      </c>
      <c r="J324" s="84" t="str">
        <f>INDEX('Policy Characteristics'!D:D,MATCH(PolicyLevers!$C324,'Policy Characteristics'!$C:$C,0))</f>
        <v>R&amp;D Fuel Use Reductions</v>
      </c>
      <c r="K324" s="84" t="str">
        <f>INDEX('Policy Characteristics'!E:E,MATCH(PolicyLevers!$C324,'Policy Characteristics'!$C:$C,0))</f>
        <v>RnD transportation fuel use reduction</v>
      </c>
      <c r="L324" s="84">
        <f>INDEX('Policy Characteristics'!F:F,MATCH(PolicyLevers!$C324,'Policy Characteristics'!$C:$C,0))</f>
        <v>0</v>
      </c>
      <c r="M324" s="84">
        <f>INDEX('Policy Characteristics'!G:G,MATCH(PolicyLevers!$C324,'Policy Characteristics'!$C:$C,0))</f>
        <v>0.1</v>
      </c>
      <c r="N324" s="84">
        <f>INDEX('Policy Characteristics'!H:H,MATCH(PolicyLevers!$C324,'Policy Characteristics'!$C:$C,0))</f>
        <v>0.01</v>
      </c>
      <c r="O324" s="84" t="str">
        <f>INDEX('Policy Characteristics'!I:I,MATCH(PolicyLevers!$C324,'Policy Characteristics'!$C:$C,0))</f>
        <v>% reduction in fuel use</v>
      </c>
      <c r="P324" s="84" t="str">
        <f>INDEX('Policy Characteristics'!J:J,MATCH(PolicyLevers!$C324,'Policy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4" s="72" t="s">
        <v>276</v>
      </c>
      <c r="R324" s="78" t="s">
        <v>277</v>
      </c>
      <c r="S324" s="92" t="s">
        <v>83</v>
      </c>
      <c r="T324" s="72"/>
    </row>
    <row r="325" spans="1:20" x14ac:dyDescent="0.25">
      <c r="A325" s="83" t="str">
        <f>INDEX('Policy Characteristics'!A:A,MATCH(PolicyLevers!$C325,'Standard Descriptions'!$C:$C,0))</f>
        <v>R&amp;D</v>
      </c>
      <c r="B325" s="207" t="str">
        <f>INDEX('Policy Characteristics'!B:B,MATCH(PolicyLevers!$C325,'Standard Descriptions'!$C:$C,0))</f>
        <v>Fuel Use Reduction</v>
      </c>
      <c r="C325" s="83" t="str">
        <f t="shared" si="48"/>
        <v>RnD Transportation Fuel Use Perc Reduction</v>
      </c>
      <c r="D325" s="72" t="s">
        <v>539</v>
      </c>
      <c r="E325" s="72"/>
      <c r="F325" s="72" t="s">
        <v>495</v>
      </c>
      <c r="G325" s="72"/>
      <c r="H325" s="91">
        <v>137</v>
      </c>
      <c r="I325" s="208" t="s">
        <v>49</v>
      </c>
      <c r="J325" s="84" t="str">
        <f>INDEX('Policy Characteristics'!D:D,MATCH(PolicyLevers!$C325,'Policy Characteristics'!$C:$C,0))</f>
        <v>R&amp;D Fuel Use Reductions</v>
      </c>
      <c r="K325" s="84" t="str">
        <f>INDEX('Policy Characteristics'!E:E,MATCH(PolicyLevers!$C325,'Policy Characteristics'!$C:$C,0))</f>
        <v>RnD transportation fuel use reduction</v>
      </c>
      <c r="L325" s="84">
        <f>INDEX('Policy Characteristics'!F:F,MATCH(PolicyLevers!$C325,'Policy Characteristics'!$C:$C,0))</f>
        <v>0</v>
      </c>
      <c r="M325" s="84">
        <f>INDEX('Policy Characteristics'!G:G,MATCH(PolicyLevers!$C325,'Policy Characteristics'!$C:$C,0))</f>
        <v>0.1</v>
      </c>
      <c r="N325" s="84">
        <f>INDEX('Policy Characteristics'!H:H,MATCH(PolicyLevers!$C325,'Policy Characteristics'!$C:$C,0))</f>
        <v>0.01</v>
      </c>
      <c r="O325" s="84" t="str">
        <f>INDEX('Policy Characteristics'!I:I,MATCH(PolicyLevers!$C325,'Policy Characteristics'!$C:$C,0))</f>
        <v>% reduction in fuel use</v>
      </c>
      <c r="P325" s="84" t="str">
        <f>INDEX('Policy Characteristics'!J:J,MATCH(PolicyLevers!$C325,'Policy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5" s="72" t="s">
        <v>276</v>
      </c>
      <c r="R325" s="78" t="s">
        <v>277</v>
      </c>
      <c r="S325" s="92" t="s">
        <v>83</v>
      </c>
      <c r="T325" s="72"/>
    </row>
    <row r="326" spans="1:20" x14ac:dyDescent="0.25">
      <c r="A326" s="83" t="str">
        <f>INDEX('Policy Characteristics'!A:A,MATCH(PolicyLevers!$C326,'Standard Descriptions'!$C:$C,0))</f>
        <v>R&amp;D</v>
      </c>
      <c r="B326" s="207" t="str">
        <f>INDEX('Policy Characteristics'!B:B,MATCH(PolicyLevers!$C326,'Standard Descriptions'!$C:$C,0))</f>
        <v>Fuel Use Reduction</v>
      </c>
      <c r="C326" s="83" t="str">
        <f t="shared" si="48"/>
        <v>RnD Transportation Fuel Use Perc Reduction</v>
      </c>
      <c r="D326" s="72" t="s">
        <v>540</v>
      </c>
      <c r="E326" s="72"/>
      <c r="F326" s="72" t="s">
        <v>496</v>
      </c>
      <c r="G326" s="72"/>
      <c r="H326" s="91">
        <v>138</v>
      </c>
      <c r="I326" s="208" t="s">
        <v>49</v>
      </c>
      <c r="J326" s="84" t="str">
        <f>INDEX('Policy Characteristics'!D:D,MATCH(PolicyLevers!$C326,'Policy Characteristics'!$C:$C,0))</f>
        <v>R&amp;D Fuel Use Reductions</v>
      </c>
      <c r="K326" s="84" t="str">
        <f>INDEX('Policy Characteristics'!E:E,MATCH(PolicyLevers!$C326,'Policy Characteristics'!$C:$C,0))</f>
        <v>RnD transportation fuel use reduction</v>
      </c>
      <c r="L326" s="84">
        <f>INDEX('Policy Characteristics'!F:F,MATCH(PolicyLevers!$C326,'Policy Characteristics'!$C:$C,0))</f>
        <v>0</v>
      </c>
      <c r="M326" s="84">
        <f>INDEX('Policy Characteristics'!G:G,MATCH(PolicyLevers!$C326,'Policy Characteristics'!$C:$C,0))</f>
        <v>0.1</v>
      </c>
      <c r="N326" s="84">
        <f>INDEX('Policy Characteristics'!H:H,MATCH(PolicyLevers!$C326,'Policy Characteristics'!$C:$C,0))</f>
        <v>0.01</v>
      </c>
      <c r="O326" s="84" t="str">
        <f>INDEX('Policy Characteristics'!I:I,MATCH(PolicyLevers!$C326,'Policy Characteristics'!$C:$C,0))</f>
        <v>% reduction in fuel use</v>
      </c>
      <c r="P326" s="84" t="str">
        <f>INDEX('Policy Characteristics'!J:J,MATCH(PolicyLevers!$C326,'Policy Characteristics'!$C:$C,0))</f>
        <v>**Description:**This policy causes the fuel use of the selected type(s) of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**//**Vehicles: Battery Electric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Natural Gas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Gasoline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Diesel Engine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Plug-in Hybrid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substantial.//**Vehicles: Non-road : ** This policy should generally be set to zero unless you are exploring a scenario with unusual and unexpected technological advancement. If setting a non-zero value, more mature technologies, such as coal, should have lower values than younger technologies, such as solar. A setting of 10% implies an average of roughly 1% annual improvement, which is very substantial.</v>
      </c>
      <c r="Q326" s="72" t="s">
        <v>276</v>
      </c>
      <c r="R326" s="78" t="s">
        <v>277</v>
      </c>
      <c r="S326" s="92" t="s">
        <v>83</v>
      </c>
      <c r="T326" s="72"/>
    </row>
    <row r="333" spans="1:20" x14ac:dyDescent="0.25">
      <c r="I333" s="214"/>
    </row>
  </sheetData>
  <autoFilter ref="A1:T326" xr:uid="{00000000-0009-0000-0000-000001000000}"/>
  <sortState xmlns:xlrd2="http://schemas.microsoft.com/office/spreadsheetml/2017/richdata2" ref="A119:I139">
    <sortCondition ref="B119:B139"/>
  </sortState>
  <customSheetViews>
    <customSheetView guid="{EACAC692-6FA5-4207-B9A8-44B823BD87B2}" scale="75" showPageBreaks="1" showAutoFilter="1" topLeftCell="L1">
      <pane ySplit="1" topLeftCell="A69" activePane="bottomLeft" state="frozen"/>
      <selection pane="bottomLeft" activeCell="P71" sqref="P71"/>
      <pageMargins left="0.7" right="0.7" top="0.75" bottom="0.75" header="0.3" footer="0.3"/>
      <pageSetup orientation="portrait" horizontalDpi="1200" verticalDpi="1200" r:id="rId1"/>
      <autoFilter ref="A1:T326" xr:uid="{DADAB006-C7F7-499F-BC6B-A078F6942ECD}"/>
    </customSheetView>
  </customSheetViews>
  <conditionalFormatting sqref="I36 I43 I57 I63 I279:I309 I311 I313:I332 I334:I1048576 I38:I39 I21:I33 I66:I277">
    <cfRule type="containsText" dxfId="22" priority="29" operator="containsText" text="No">
      <formula>NOT(ISERROR(SEARCH("No",I21)))</formula>
    </cfRule>
  </conditionalFormatting>
  <conditionalFormatting sqref="I312">
    <cfRule type="containsText" dxfId="21" priority="28" operator="containsText" text="No">
      <formula>NOT(ISERROR(SEARCH("No",I312)))</formula>
    </cfRule>
  </conditionalFormatting>
  <conditionalFormatting sqref="I11 I19 I9">
    <cfRule type="containsText" dxfId="20" priority="27" operator="containsText" text="No">
      <formula>NOT(ISERROR(SEARCH("No",I9)))</formula>
    </cfRule>
  </conditionalFormatting>
  <conditionalFormatting sqref="I20">
    <cfRule type="containsText" dxfId="19" priority="26" operator="containsText" text="No">
      <formula>NOT(ISERROR(SEARCH("No",I20)))</formula>
    </cfRule>
  </conditionalFormatting>
  <conditionalFormatting sqref="I13:I18">
    <cfRule type="containsText" dxfId="18" priority="25" operator="containsText" text="No">
      <formula>NOT(ISERROR(SEARCH("No",I13)))</formula>
    </cfRule>
  </conditionalFormatting>
  <conditionalFormatting sqref="I34">
    <cfRule type="containsText" dxfId="17" priority="21" operator="containsText" text="No">
      <formula>NOT(ISERROR(SEARCH("No",I34)))</formula>
    </cfRule>
  </conditionalFormatting>
  <conditionalFormatting sqref="I40:I41">
    <cfRule type="containsText" dxfId="16" priority="20" operator="containsText" text="No">
      <formula>NOT(ISERROR(SEARCH("No",I40)))</formula>
    </cfRule>
  </conditionalFormatting>
  <conditionalFormatting sqref="I44:I50">
    <cfRule type="containsText" dxfId="15" priority="19" operator="containsText" text="No">
      <formula>NOT(ISERROR(SEARCH("No",I44)))</formula>
    </cfRule>
  </conditionalFormatting>
  <conditionalFormatting sqref="I52:I56">
    <cfRule type="containsText" dxfId="14" priority="18" operator="containsText" text="No">
      <formula>NOT(ISERROR(SEARCH("No",I52)))</formula>
    </cfRule>
  </conditionalFormatting>
  <conditionalFormatting sqref="I58:I62">
    <cfRule type="containsText" dxfId="13" priority="17" operator="containsText" text="No">
      <formula>NOT(ISERROR(SEARCH("No",I58)))</formula>
    </cfRule>
  </conditionalFormatting>
  <conditionalFormatting sqref="I64:I65">
    <cfRule type="containsText" dxfId="12" priority="16" operator="containsText" text="No">
      <formula>NOT(ISERROR(SEARCH("No",I64)))</formula>
    </cfRule>
  </conditionalFormatting>
  <conditionalFormatting sqref="I278">
    <cfRule type="containsText" dxfId="11" priority="15" operator="containsText" text="No">
      <formula>NOT(ISERROR(SEARCH("No",I278)))</formula>
    </cfRule>
  </conditionalFormatting>
  <conditionalFormatting sqref="I310">
    <cfRule type="containsText" dxfId="10" priority="14" operator="containsText" text="No">
      <formula>NOT(ISERROR(SEARCH("No",I310)))</formula>
    </cfRule>
  </conditionalFormatting>
  <conditionalFormatting sqref="I10">
    <cfRule type="containsText" dxfId="9" priority="13" operator="containsText" text="No">
      <formula>NOT(ISERROR(SEARCH("No",I10)))</formula>
    </cfRule>
  </conditionalFormatting>
  <conditionalFormatting sqref="I42">
    <cfRule type="containsText" dxfId="8" priority="12" operator="containsText" text="No">
      <formula>NOT(ISERROR(SEARCH("No",I42)))</formula>
    </cfRule>
  </conditionalFormatting>
  <conditionalFormatting sqref="I37">
    <cfRule type="containsText" dxfId="7" priority="11" operator="containsText" text="No">
      <formula>NOT(ISERROR(SEARCH("No",I37)))</formula>
    </cfRule>
  </conditionalFormatting>
  <conditionalFormatting sqref="I2:I7">
    <cfRule type="containsText" dxfId="6" priority="9" operator="containsText" text="No">
      <formula>NOT(ISERROR(SEARCH("No",I2)))</formula>
    </cfRule>
  </conditionalFormatting>
  <conditionalFormatting sqref="I35">
    <cfRule type="containsText" dxfId="5" priority="5" operator="containsText" text="No">
      <formula>NOT(ISERROR(SEARCH("No",I35)))</formula>
    </cfRule>
  </conditionalFormatting>
  <conditionalFormatting sqref="I8">
    <cfRule type="containsText" dxfId="4" priority="4" operator="containsText" text="No">
      <formula>NOT(ISERROR(SEARCH("No",I8)))</formula>
    </cfRule>
  </conditionalFormatting>
  <conditionalFormatting sqref="I51">
    <cfRule type="containsText" dxfId="3" priority="3" operator="containsText" text="No">
      <formula>NOT(ISERROR(SEARCH("No",I51)))</formula>
    </cfRule>
  </conditionalFormatting>
  <conditionalFormatting sqref="I12">
    <cfRule type="containsText" dxfId="2" priority="2" operator="containsText" text="No">
      <formula>NOT(ISERROR(SEARCH("No",I12)))</formula>
    </cfRule>
  </conditionalFormatting>
  <conditionalFormatting sqref="I1">
    <cfRule type="containsText" dxfId="0" priority="1" operator="containsText" text="No">
      <formula>NOT(ISERROR(SEARCH("No",I1)))</formula>
    </cfRule>
  </conditionalFormatting>
  <hyperlinks>
    <hyperlink ref="S9" r:id="rId2" xr:uid="{00000000-0004-0000-0100-000000000000}"/>
    <hyperlink ref="T197" r:id="rId3" xr:uid="{00000000-0004-0000-0100-000001000000}"/>
    <hyperlink ref="T207" r:id="rId4" xr:uid="{00000000-0004-0000-0100-000002000000}"/>
    <hyperlink ref="S36" r:id="rId5" xr:uid="{00000000-0004-0000-0100-000003000000}"/>
    <hyperlink ref="S125" r:id="rId6" xr:uid="{00000000-0004-0000-0100-000004000000}"/>
    <hyperlink ref="S182" r:id="rId7" xr:uid="{00000000-0004-0000-0100-000005000000}"/>
    <hyperlink ref="S95" r:id="rId8" display="https://www.cpuc.ca.gov/uploadedFiles/CPUCWebsite/Content/UtilitiesIndustries/Energy/EnergyPrograms/ElectPowerProcurementGeneration/irp/2018/2019 IRP Proposed Reference System Plan_20191106.pdf" xr:uid="{00000000-0004-0000-0100-000006000000}"/>
    <hyperlink ref="S12" r:id="rId9" xr:uid="{00000000-0004-0000-0100-000007000000}"/>
  </hyperlinks>
  <pageMargins left="0.7" right="0.7" top="0.75" bottom="0.75" header="0.3" footer="0.3"/>
  <pageSetup orientation="portrait" horizontalDpi="1200" verticalDpi="1200" r:id="rId10"/>
  <legacyDrawing r:id="rId1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75"/>
  <sheetViews>
    <sheetView workbookViewId="0"/>
    <sheetView workbookViewId="1"/>
  </sheetViews>
  <sheetFormatPr defaultColWidth="9.140625" defaultRowHeight="15" x14ac:dyDescent="0.25"/>
  <cols>
    <col min="1" max="1" width="37.28515625" style="17" customWidth="1"/>
    <col min="2" max="2" width="27.5703125" style="17" customWidth="1"/>
    <col min="3" max="3" width="18.7109375" style="17" customWidth="1"/>
    <col min="4" max="4" width="16.42578125" style="17" customWidth="1"/>
    <col min="5" max="5" width="30.140625" style="17" customWidth="1"/>
    <col min="6" max="6" width="95" style="17" customWidth="1"/>
    <col min="7" max="7" width="37.42578125" style="17" customWidth="1"/>
    <col min="8" max="8" width="34.28515625" style="17" customWidth="1"/>
    <col min="9" max="16384" width="9.140625" style="17"/>
  </cols>
  <sheetData>
    <row r="1" spans="1:8" s="22" customFormat="1" ht="30" x14ac:dyDescent="0.25">
      <c r="A1" s="19" t="s">
        <v>622</v>
      </c>
      <c r="B1" s="20" t="s">
        <v>623</v>
      </c>
      <c r="C1" s="20" t="s">
        <v>69</v>
      </c>
      <c r="D1" s="20" t="s">
        <v>71</v>
      </c>
      <c r="E1" s="20" t="s">
        <v>443</v>
      </c>
      <c r="F1" s="20" t="s">
        <v>70</v>
      </c>
      <c r="G1" s="20" t="s">
        <v>644</v>
      </c>
      <c r="H1" s="21" t="s">
        <v>341</v>
      </c>
    </row>
    <row r="2" spans="1:8" x14ac:dyDescent="0.25">
      <c r="A2" s="26" t="s">
        <v>649</v>
      </c>
      <c r="B2" s="24" t="s">
        <v>651</v>
      </c>
      <c r="C2" s="25" t="s">
        <v>72</v>
      </c>
      <c r="D2" s="25" t="s">
        <v>73</v>
      </c>
      <c r="E2" s="25" t="s">
        <v>411</v>
      </c>
      <c r="F2" s="24" t="s">
        <v>621</v>
      </c>
      <c r="H2" s="24"/>
    </row>
    <row r="3" spans="1:8" x14ac:dyDescent="0.25">
      <c r="A3" s="26" t="s">
        <v>649</v>
      </c>
      <c r="B3" s="24" t="s">
        <v>650</v>
      </c>
      <c r="C3" s="24" t="s">
        <v>72</v>
      </c>
      <c r="D3" s="24" t="s">
        <v>73</v>
      </c>
      <c r="E3" s="24" t="s">
        <v>411</v>
      </c>
      <c r="F3" s="24" t="s">
        <v>198</v>
      </c>
    </row>
    <row r="4" spans="1:8" ht="60" x14ac:dyDescent="0.25">
      <c r="A4" s="26" t="s">
        <v>649</v>
      </c>
      <c r="B4" s="25" t="s">
        <v>652</v>
      </c>
      <c r="C4" s="24" t="s">
        <v>74</v>
      </c>
      <c r="D4" s="24" t="s">
        <v>73</v>
      </c>
      <c r="E4" s="25" t="s">
        <v>411</v>
      </c>
      <c r="F4" s="24" t="s">
        <v>1092</v>
      </c>
      <c r="G4" s="24" t="s">
        <v>1093</v>
      </c>
      <c r="H4" s="24" t="s">
        <v>1094</v>
      </c>
    </row>
    <row r="5" spans="1:8" ht="30" x14ac:dyDescent="0.25">
      <c r="A5" s="26" t="s">
        <v>649</v>
      </c>
      <c r="B5" s="25" t="s">
        <v>653</v>
      </c>
      <c r="C5" s="24" t="s">
        <v>74</v>
      </c>
      <c r="D5" s="24" t="s">
        <v>73</v>
      </c>
      <c r="E5" s="25" t="s">
        <v>411</v>
      </c>
      <c r="F5" s="24" t="s">
        <v>722</v>
      </c>
      <c r="G5" s="24" t="s">
        <v>723</v>
      </c>
      <c r="H5" s="24" t="s">
        <v>724</v>
      </c>
    </row>
    <row r="6" spans="1:8" ht="30" x14ac:dyDescent="0.25">
      <c r="A6" s="26" t="s">
        <v>649</v>
      </c>
      <c r="B6" s="25" t="s">
        <v>654</v>
      </c>
      <c r="C6" s="24" t="s">
        <v>74</v>
      </c>
      <c r="D6" s="24" t="s">
        <v>75</v>
      </c>
      <c r="E6" s="25" t="s">
        <v>411</v>
      </c>
      <c r="F6" s="24" t="s">
        <v>699</v>
      </c>
      <c r="G6" s="17" t="s">
        <v>700</v>
      </c>
      <c r="H6" s="24" t="s">
        <v>701</v>
      </c>
    </row>
    <row r="7" spans="1:8" x14ac:dyDescent="0.25">
      <c r="A7" s="25" t="s">
        <v>655</v>
      </c>
      <c r="B7" s="25" t="s">
        <v>522</v>
      </c>
      <c r="C7" s="24" t="s">
        <v>72</v>
      </c>
      <c r="D7" s="24" t="s">
        <v>73</v>
      </c>
      <c r="E7" s="24" t="s">
        <v>411</v>
      </c>
      <c r="F7" s="24" t="s">
        <v>643</v>
      </c>
      <c r="H7" s="24"/>
    </row>
    <row r="8" spans="1:8" x14ac:dyDescent="0.25">
      <c r="A8" s="25" t="s">
        <v>655</v>
      </c>
      <c r="B8" s="26" t="s">
        <v>529</v>
      </c>
      <c r="C8" s="24" t="s">
        <v>72</v>
      </c>
      <c r="D8" s="24" t="s">
        <v>73</v>
      </c>
      <c r="E8" s="24" t="s">
        <v>411</v>
      </c>
      <c r="F8" s="24" t="s">
        <v>634</v>
      </c>
      <c r="H8" s="24"/>
    </row>
    <row r="9" spans="1:8" x14ac:dyDescent="0.25">
      <c r="A9" s="25" t="s">
        <v>655</v>
      </c>
      <c r="B9" s="26" t="s">
        <v>530</v>
      </c>
      <c r="C9" s="24" t="s">
        <v>72</v>
      </c>
      <c r="D9" s="24" t="s">
        <v>73</v>
      </c>
      <c r="E9" s="24" t="s">
        <v>411</v>
      </c>
      <c r="F9" s="24" t="s">
        <v>633</v>
      </c>
      <c r="H9" s="24"/>
    </row>
    <row r="10" spans="1:8" x14ac:dyDescent="0.25">
      <c r="A10" s="25" t="s">
        <v>655</v>
      </c>
      <c r="B10" s="26" t="s">
        <v>630</v>
      </c>
      <c r="C10" s="24" t="s">
        <v>72</v>
      </c>
      <c r="D10" s="24" t="s">
        <v>73</v>
      </c>
      <c r="E10" s="24" t="s">
        <v>411</v>
      </c>
      <c r="F10" s="24" t="s">
        <v>632</v>
      </c>
      <c r="H10" s="24"/>
    </row>
    <row r="11" spans="1:8" x14ac:dyDescent="0.25">
      <c r="A11" s="25" t="s">
        <v>655</v>
      </c>
      <c r="B11" s="26" t="s">
        <v>629</v>
      </c>
      <c r="C11" s="24" t="s">
        <v>72</v>
      </c>
      <c r="D11" s="24" t="s">
        <v>73</v>
      </c>
      <c r="E11" s="24" t="s">
        <v>631</v>
      </c>
      <c r="F11" s="24" t="s">
        <v>638</v>
      </c>
      <c r="H11" s="24"/>
    </row>
    <row r="12" spans="1:8" x14ac:dyDescent="0.25">
      <c r="A12" s="25" t="s">
        <v>655</v>
      </c>
      <c r="B12" s="26" t="s">
        <v>525</v>
      </c>
      <c r="C12" s="24" t="s">
        <v>72</v>
      </c>
      <c r="D12" s="24" t="s">
        <v>73</v>
      </c>
      <c r="E12" s="24" t="s">
        <v>631</v>
      </c>
      <c r="F12" s="24" t="s">
        <v>639</v>
      </c>
      <c r="H12" s="24"/>
    </row>
    <row r="13" spans="1:8" x14ac:dyDescent="0.25">
      <c r="A13" s="25" t="s">
        <v>655</v>
      </c>
      <c r="B13" s="26" t="s">
        <v>527</v>
      </c>
      <c r="C13" s="24" t="s">
        <v>72</v>
      </c>
      <c r="D13" s="24" t="s">
        <v>73</v>
      </c>
      <c r="E13" s="24" t="s">
        <v>631</v>
      </c>
      <c r="F13" s="24" t="s">
        <v>636</v>
      </c>
      <c r="H13" s="24"/>
    </row>
    <row r="14" spans="1:8" x14ac:dyDescent="0.25">
      <c r="A14" s="25" t="s">
        <v>655</v>
      </c>
      <c r="B14" s="26" t="s">
        <v>528</v>
      </c>
      <c r="C14" s="24" t="s">
        <v>72</v>
      </c>
      <c r="D14" s="24" t="s">
        <v>73</v>
      </c>
      <c r="E14" s="24" t="s">
        <v>631</v>
      </c>
      <c r="F14" s="24" t="s">
        <v>635</v>
      </c>
      <c r="H14" s="24"/>
    </row>
    <row r="15" spans="1:8" x14ac:dyDescent="0.25">
      <c r="A15" s="25" t="s">
        <v>655</v>
      </c>
      <c r="B15" s="26" t="s">
        <v>524</v>
      </c>
      <c r="C15" s="24" t="s">
        <v>72</v>
      </c>
      <c r="D15" s="24" t="s">
        <v>73</v>
      </c>
      <c r="E15" s="24" t="s">
        <v>411</v>
      </c>
      <c r="F15" s="24" t="s">
        <v>640</v>
      </c>
      <c r="H15" s="24"/>
    </row>
    <row r="16" spans="1:8" x14ac:dyDescent="0.25">
      <c r="A16" s="25" t="s">
        <v>655</v>
      </c>
      <c r="B16" s="26" t="s">
        <v>523</v>
      </c>
      <c r="C16" s="24" t="s">
        <v>72</v>
      </c>
      <c r="D16" s="24" t="s">
        <v>73</v>
      </c>
      <c r="E16" s="24" t="s">
        <v>631</v>
      </c>
      <c r="F16" s="24" t="s">
        <v>642</v>
      </c>
      <c r="H16" s="24"/>
    </row>
    <row r="17" spans="1:8" x14ac:dyDescent="0.25">
      <c r="A17" s="25" t="s">
        <v>655</v>
      </c>
      <c r="B17" s="26" t="s">
        <v>526</v>
      </c>
      <c r="C17" s="24" t="s">
        <v>72</v>
      </c>
      <c r="D17" s="24" t="s">
        <v>73</v>
      </c>
      <c r="E17" s="24" t="s">
        <v>411</v>
      </c>
      <c r="F17" s="24" t="s">
        <v>637</v>
      </c>
      <c r="H17" s="24"/>
    </row>
    <row r="18" spans="1:8" x14ac:dyDescent="0.25">
      <c r="A18" s="25" t="s">
        <v>655</v>
      </c>
      <c r="B18" s="26" t="s">
        <v>501</v>
      </c>
      <c r="C18" s="24" t="s">
        <v>72</v>
      </c>
      <c r="D18" s="24" t="s">
        <v>73</v>
      </c>
      <c r="E18" s="24" t="s">
        <v>411</v>
      </c>
      <c r="F18" s="24" t="s">
        <v>641</v>
      </c>
      <c r="H18" s="24"/>
    </row>
    <row r="19" spans="1:8" ht="60" x14ac:dyDescent="0.25">
      <c r="A19" s="25" t="s">
        <v>656</v>
      </c>
      <c r="B19" s="25" t="s">
        <v>652</v>
      </c>
      <c r="C19" s="24" t="s">
        <v>74</v>
      </c>
      <c r="D19" s="24" t="s">
        <v>75</v>
      </c>
      <c r="E19" s="24" t="s">
        <v>411</v>
      </c>
      <c r="F19" s="24" t="s">
        <v>1095</v>
      </c>
      <c r="G19" s="17" t="s">
        <v>1096</v>
      </c>
      <c r="H19" s="24" t="s">
        <v>1097</v>
      </c>
    </row>
    <row r="20" spans="1:8" ht="90" x14ac:dyDescent="0.25">
      <c r="A20" s="25" t="s">
        <v>656</v>
      </c>
      <c r="B20" s="25" t="s">
        <v>657</v>
      </c>
      <c r="C20" s="24" t="s">
        <v>74</v>
      </c>
      <c r="D20" s="24" t="s">
        <v>75</v>
      </c>
      <c r="E20" s="24" t="s">
        <v>411</v>
      </c>
      <c r="F20" s="24" t="s">
        <v>1098</v>
      </c>
      <c r="G20" s="17" t="s">
        <v>1099</v>
      </c>
      <c r="H20" s="24" t="s">
        <v>1100</v>
      </c>
    </row>
    <row r="21" spans="1:8" ht="30" x14ac:dyDescent="0.25">
      <c r="A21" s="25" t="s">
        <v>656</v>
      </c>
      <c r="B21" s="25" t="s">
        <v>658</v>
      </c>
      <c r="C21" s="24" t="s">
        <v>74</v>
      </c>
      <c r="D21" s="24" t="s">
        <v>75</v>
      </c>
      <c r="E21" s="24" t="s">
        <v>411</v>
      </c>
      <c r="F21" s="17" t="s">
        <v>1167</v>
      </c>
      <c r="G21" s="17" t="s">
        <v>1166</v>
      </c>
      <c r="H21" s="24" t="s">
        <v>701</v>
      </c>
    </row>
    <row r="22" spans="1:8" x14ac:dyDescent="0.25">
      <c r="A22" s="25" t="s">
        <v>415</v>
      </c>
      <c r="B22" s="25"/>
      <c r="C22" s="24" t="s">
        <v>72</v>
      </c>
      <c r="D22" s="24" t="s">
        <v>438</v>
      </c>
      <c r="E22" s="17" t="s">
        <v>411</v>
      </c>
      <c r="F22" s="17" t="s">
        <v>198</v>
      </c>
      <c r="H22" s="24"/>
    </row>
    <row r="23" spans="1:8" ht="45" x14ac:dyDescent="0.25">
      <c r="A23" s="25" t="s">
        <v>416</v>
      </c>
      <c r="B23" s="25" t="s">
        <v>659</v>
      </c>
      <c r="C23" s="24" t="s">
        <v>74</v>
      </c>
      <c r="D23" s="24" t="s">
        <v>439</v>
      </c>
      <c r="E23" s="17" t="s">
        <v>1061</v>
      </c>
      <c r="F23" s="17" t="s">
        <v>702</v>
      </c>
      <c r="H23" s="24"/>
    </row>
    <row r="24" spans="1:8" ht="45" x14ac:dyDescent="0.25">
      <c r="A24" s="25" t="s">
        <v>416</v>
      </c>
      <c r="B24" s="42" t="s">
        <v>1143</v>
      </c>
      <c r="C24" s="24" t="s">
        <v>74</v>
      </c>
      <c r="D24" s="24" t="s">
        <v>439</v>
      </c>
      <c r="E24" s="17" t="s">
        <v>1061</v>
      </c>
      <c r="F24" s="17" t="s">
        <v>1132</v>
      </c>
      <c r="H24" s="24"/>
    </row>
    <row r="25" spans="1:8" ht="45" x14ac:dyDescent="0.25">
      <c r="A25" s="25" t="s">
        <v>660</v>
      </c>
      <c r="B25" s="25" t="s">
        <v>661</v>
      </c>
      <c r="C25" s="24" t="s">
        <v>74</v>
      </c>
      <c r="D25" s="24" t="s">
        <v>73</v>
      </c>
      <c r="E25" s="17" t="s">
        <v>1062</v>
      </c>
      <c r="F25" s="17" t="s">
        <v>1105</v>
      </c>
      <c r="G25" s="17" t="s">
        <v>1106</v>
      </c>
      <c r="H25" s="24" t="s">
        <v>1107</v>
      </c>
    </row>
    <row r="26" spans="1:8" ht="45" x14ac:dyDescent="0.25">
      <c r="A26" s="25" t="s">
        <v>660</v>
      </c>
      <c r="B26" s="25" t="s">
        <v>662</v>
      </c>
      <c r="C26" s="24" t="s">
        <v>74</v>
      </c>
      <c r="D26" s="24" t="s">
        <v>73</v>
      </c>
      <c r="E26" s="17" t="s">
        <v>1062</v>
      </c>
      <c r="F26" s="17" t="s">
        <v>1108</v>
      </c>
      <c r="G26" s="17" t="s">
        <v>1109</v>
      </c>
      <c r="H26" s="24" t="s">
        <v>1110</v>
      </c>
    </row>
    <row r="27" spans="1:8" ht="45" x14ac:dyDescent="0.25">
      <c r="A27" s="25" t="s">
        <v>660</v>
      </c>
      <c r="B27" s="25" t="s">
        <v>1141</v>
      </c>
      <c r="C27" s="24" t="s">
        <v>74</v>
      </c>
      <c r="D27" s="24" t="s">
        <v>73</v>
      </c>
      <c r="E27" s="17" t="s">
        <v>1062</v>
      </c>
      <c r="F27" s="17" t="s">
        <v>1133</v>
      </c>
      <c r="G27" s="17" t="s">
        <v>1134</v>
      </c>
      <c r="H27" s="24" t="s">
        <v>1135</v>
      </c>
    </row>
    <row r="28" spans="1:8" ht="45" x14ac:dyDescent="0.25">
      <c r="A28" s="25" t="s">
        <v>660</v>
      </c>
      <c r="B28" s="25" t="s">
        <v>1142</v>
      </c>
      <c r="C28" s="24" t="s">
        <v>74</v>
      </c>
      <c r="D28" s="24" t="s">
        <v>73</v>
      </c>
      <c r="E28" s="17" t="s">
        <v>1062</v>
      </c>
      <c r="F28" s="17" t="s">
        <v>1136</v>
      </c>
      <c r="G28" s="17" t="s">
        <v>1137</v>
      </c>
      <c r="H28" s="24" t="s">
        <v>1138</v>
      </c>
    </row>
    <row r="29" spans="1:8" ht="90" x14ac:dyDescent="0.25">
      <c r="A29" s="25" t="s">
        <v>660</v>
      </c>
      <c r="B29" s="25" t="s">
        <v>663</v>
      </c>
      <c r="C29" s="24" t="s">
        <v>74</v>
      </c>
      <c r="D29" s="24" t="s">
        <v>73</v>
      </c>
      <c r="E29" s="17" t="s">
        <v>1062</v>
      </c>
      <c r="F29" s="17" t="s">
        <v>1139</v>
      </c>
      <c r="G29" s="17" t="s">
        <v>725</v>
      </c>
      <c r="H29" s="24" t="s">
        <v>726</v>
      </c>
    </row>
    <row r="30" spans="1:8" ht="30" x14ac:dyDescent="0.25">
      <c r="A30" s="25" t="s">
        <v>664</v>
      </c>
      <c r="B30" s="25" t="s">
        <v>665</v>
      </c>
      <c r="C30" s="24" t="s">
        <v>72</v>
      </c>
      <c r="D30" s="24" t="s">
        <v>73</v>
      </c>
      <c r="E30" s="24" t="s">
        <v>412</v>
      </c>
      <c r="F30" s="24" t="s">
        <v>287</v>
      </c>
      <c r="H30" s="24"/>
    </row>
    <row r="31" spans="1:8" ht="30" x14ac:dyDescent="0.25">
      <c r="A31" s="25" t="s">
        <v>664</v>
      </c>
      <c r="B31" s="25" t="s">
        <v>666</v>
      </c>
      <c r="C31" s="24" t="s">
        <v>72</v>
      </c>
      <c r="D31" s="24" t="s">
        <v>73</v>
      </c>
      <c r="E31" s="24" t="s">
        <v>1062</v>
      </c>
      <c r="F31" s="24" t="s">
        <v>76</v>
      </c>
      <c r="H31" s="24"/>
    </row>
    <row r="32" spans="1:8" ht="105" x14ac:dyDescent="0.25">
      <c r="A32" s="25" t="s">
        <v>667</v>
      </c>
      <c r="B32" s="25" t="s">
        <v>668</v>
      </c>
      <c r="C32" s="24" t="s">
        <v>74</v>
      </c>
      <c r="D32" s="24" t="s">
        <v>75</v>
      </c>
      <c r="E32" s="24" t="s">
        <v>413</v>
      </c>
      <c r="F32" s="24" t="s">
        <v>1170</v>
      </c>
      <c r="G32" s="17" t="s">
        <v>1171</v>
      </c>
      <c r="H32" s="24" t="s">
        <v>1172</v>
      </c>
    </row>
    <row r="33" spans="1:8" ht="135" x14ac:dyDescent="0.25">
      <c r="A33" s="25" t="s">
        <v>667</v>
      </c>
      <c r="B33" s="25" t="s">
        <v>669</v>
      </c>
      <c r="C33" s="24" t="s">
        <v>74</v>
      </c>
      <c r="D33" s="24" t="s">
        <v>73</v>
      </c>
      <c r="E33" s="24" t="s">
        <v>413</v>
      </c>
      <c r="F33" s="24" t="s">
        <v>1173</v>
      </c>
      <c r="G33" s="17" t="s">
        <v>1174</v>
      </c>
      <c r="H33" s="24" t="s">
        <v>1175</v>
      </c>
    </row>
    <row r="34" spans="1:8" ht="120" x14ac:dyDescent="0.25">
      <c r="A34" s="25" t="s">
        <v>667</v>
      </c>
      <c r="B34" s="25" t="s">
        <v>670</v>
      </c>
      <c r="C34" s="24" t="s">
        <v>74</v>
      </c>
      <c r="D34" s="24" t="s">
        <v>75</v>
      </c>
      <c r="E34" s="24" t="s">
        <v>414</v>
      </c>
      <c r="F34" s="24" t="s">
        <v>1176</v>
      </c>
      <c r="G34" s="17" t="s">
        <v>1177</v>
      </c>
      <c r="H34" s="24" t="s">
        <v>1178</v>
      </c>
    </row>
    <row r="35" spans="1:8" ht="135" x14ac:dyDescent="0.25">
      <c r="A35" s="25" t="s">
        <v>667</v>
      </c>
      <c r="B35" s="25" t="s">
        <v>671</v>
      </c>
      <c r="C35" s="24" t="s">
        <v>74</v>
      </c>
      <c r="D35" s="24" t="s">
        <v>73</v>
      </c>
      <c r="E35" s="24" t="s">
        <v>414</v>
      </c>
      <c r="F35" s="24" t="s">
        <v>1179</v>
      </c>
      <c r="G35" s="17" t="s">
        <v>1187</v>
      </c>
      <c r="H35" s="24" t="s">
        <v>1180</v>
      </c>
    </row>
    <row r="36" spans="1:8" ht="90" x14ac:dyDescent="0.25">
      <c r="A36" s="25" t="s">
        <v>672</v>
      </c>
      <c r="B36" s="25" t="s">
        <v>673</v>
      </c>
      <c r="C36" s="24" t="s">
        <v>74</v>
      </c>
      <c r="D36" s="24" t="s">
        <v>703</v>
      </c>
      <c r="E36" s="24" t="s">
        <v>1063</v>
      </c>
      <c r="F36" s="24" t="s">
        <v>1181</v>
      </c>
      <c r="G36" s="17" t="s">
        <v>1182</v>
      </c>
      <c r="H36" s="24" t="s">
        <v>1183</v>
      </c>
    </row>
    <row r="37" spans="1:8" ht="30" x14ac:dyDescent="0.25">
      <c r="A37" s="25" t="s">
        <v>672</v>
      </c>
      <c r="B37" s="25" t="s">
        <v>674</v>
      </c>
      <c r="C37" s="24" t="s">
        <v>74</v>
      </c>
      <c r="D37" s="24" t="s">
        <v>73</v>
      </c>
      <c r="E37" s="24" t="s">
        <v>413</v>
      </c>
      <c r="F37" s="24" t="s">
        <v>1184</v>
      </c>
      <c r="G37" s="17" t="s">
        <v>1185</v>
      </c>
      <c r="H37" s="24" t="s">
        <v>1186</v>
      </c>
    </row>
    <row r="38" spans="1:8" ht="45" x14ac:dyDescent="0.25">
      <c r="A38" s="25" t="s">
        <v>675</v>
      </c>
      <c r="B38" s="25" t="s">
        <v>676</v>
      </c>
      <c r="C38" s="24" t="s">
        <v>74</v>
      </c>
      <c r="D38" s="24" t="s">
        <v>75</v>
      </c>
      <c r="E38" s="24" t="s">
        <v>1043</v>
      </c>
      <c r="F38" s="24" t="s">
        <v>704</v>
      </c>
      <c r="G38" s="17" t="s">
        <v>705</v>
      </c>
      <c r="H38" s="24" t="s">
        <v>706</v>
      </c>
    </row>
    <row r="39" spans="1:8" ht="45" x14ac:dyDescent="0.25">
      <c r="A39" s="25" t="s">
        <v>675</v>
      </c>
      <c r="B39" s="25" t="s">
        <v>677</v>
      </c>
      <c r="C39" s="24" t="s">
        <v>74</v>
      </c>
      <c r="D39" s="24" t="s">
        <v>75</v>
      </c>
      <c r="E39" s="24" t="s">
        <v>1044</v>
      </c>
      <c r="F39" s="24" t="s">
        <v>707</v>
      </c>
      <c r="G39" s="17" t="s">
        <v>1040</v>
      </c>
      <c r="H39" s="24" t="s">
        <v>708</v>
      </c>
    </row>
    <row r="40" spans="1:8" ht="45" x14ac:dyDescent="0.25">
      <c r="A40" s="25" t="s">
        <v>678</v>
      </c>
      <c r="B40" s="25" t="s">
        <v>679</v>
      </c>
      <c r="C40" s="24" t="s">
        <v>74</v>
      </c>
      <c r="D40" s="24" t="s">
        <v>75</v>
      </c>
      <c r="E40" s="24" t="s">
        <v>497</v>
      </c>
      <c r="F40" s="24" t="s">
        <v>1075</v>
      </c>
      <c r="G40" s="24" t="s">
        <v>1073</v>
      </c>
      <c r="H40" s="24" t="s">
        <v>1074</v>
      </c>
    </row>
    <row r="41" spans="1:8" ht="60" x14ac:dyDescent="0.25">
      <c r="A41" s="25" t="s">
        <v>678</v>
      </c>
      <c r="B41" s="25" t="s">
        <v>680</v>
      </c>
      <c r="C41" s="24" t="s">
        <v>74</v>
      </c>
      <c r="D41" s="24" t="s">
        <v>75</v>
      </c>
      <c r="E41" s="24" t="s">
        <v>710</v>
      </c>
      <c r="F41" s="24" t="s">
        <v>1076</v>
      </c>
      <c r="G41" s="24" t="s">
        <v>1046</v>
      </c>
      <c r="H41" s="24" t="s">
        <v>1047</v>
      </c>
    </row>
    <row r="42" spans="1:8" ht="45" x14ac:dyDescent="0.25">
      <c r="A42" s="25" t="s">
        <v>678</v>
      </c>
      <c r="B42" s="25" t="s">
        <v>1049</v>
      </c>
      <c r="C42" s="24" t="s">
        <v>74</v>
      </c>
      <c r="D42" s="24" t="s">
        <v>75</v>
      </c>
      <c r="E42" s="24" t="s">
        <v>710</v>
      </c>
      <c r="F42" s="24" t="s">
        <v>1048</v>
      </c>
      <c r="G42" s="24" t="s">
        <v>1046</v>
      </c>
      <c r="H42" s="24" t="s">
        <v>1047</v>
      </c>
    </row>
    <row r="43" spans="1:8" ht="30" x14ac:dyDescent="0.25">
      <c r="A43" s="25" t="s">
        <v>678</v>
      </c>
      <c r="B43" s="25" t="s">
        <v>1050</v>
      </c>
      <c r="C43" s="24" t="s">
        <v>74</v>
      </c>
      <c r="D43" s="24" t="s">
        <v>75</v>
      </c>
      <c r="E43" s="24" t="s">
        <v>710</v>
      </c>
      <c r="F43" s="24" t="s">
        <v>1078</v>
      </c>
      <c r="G43" s="24" t="s">
        <v>1053</v>
      </c>
      <c r="H43" s="24" t="s">
        <v>1079</v>
      </c>
    </row>
    <row r="44" spans="1:8" ht="30" x14ac:dyDescent="0.25">
      <c r="A44" s="25" t="s">
        <v>678</v>
      </c>
      <c r="B44" s="25" t="s">
        <v>176</v>
      </c>
      <c r="C44" s="24" t="s">
        <v>74</v>
      </c>
      <c r="D44" s="24" t="s">
        <v>75</v>
      </c>
      <c r="E44" s="24" t="s">
        <v>710</v>
      </c>
      <c r="F44" s="24" t="s">
        <v>711</v>
      </c>
      <c r="G44" s="24" t="s">
        <v>712</v>
      </c>
      <c r="H44" s="24" t="s">
        <v>713</v>
      </c>
    </row>
    <row r="45" spans="1:8" ht="45" x14ac:dyDescent="0.25">
      <c r="A45" s="27" t="s">
        <v>681</v>
      </c>
      <c r="B45" s="25" t="s">
        <v>679</v>
      </c>
      <c r="C45" s="24" t="s">
        <v>74</v>
      </c>
      <c r="D45" s="24" t="s">
        <v>75</v>
      </c>
      <c r="E45" s="24" t="s">
        <v>709</v>
      </c>
      <c r="F45" s="24" t="s">
        <v>1072</v>
      </c>
      <c r="G45" s="24" t="s">
        <v>1073</v>
      </c>
      <c r="H45" s="24" t="s">
        <v>1074</v>
      </c>
    </row>
    <row r="46" spans="1:8" ht="45" x14ac:dyDescent="0.25">
      <c r="A46" s="27" t="s">
        <v>681</v>
      </c>
      <c r="B46" s="25" t="s">
        <v>680</v>
      </c>
      <c r="C46" s="24" t="s">
        <v>74</v>
      </c>
      <c r="D46" s="24" t="s">
        <v>75</v>
      </c>
      <c r="E46" s="24" t="s">
        <v>1114</v>
      </c>
      <c r="F46" s="24" t="s">
        <v>1077</v>
      </c>
      <c r="G46" s="24" t="s">
        <v>1046</v>
      </c>
      <c r="H46" s="24" t="s">
        <v>1047</v>
      </c>
    </row>
    <row r="47" spans="1:8" ht="45" x14ac:dyDescent="0.25">
      <c r="A47" s="27" t="s">
        <v>681</v>
      </c>
      <c r="B47" s="25" t="s">
        <v>1049</v>
      </c>
      <c r="C47" s="24" t="s">
        <v>74</v>
      </c>
      <c r="D47" s="24" t="s">
        <v>75</v>
      </c>
      <c r="E47" s="24" t="s">
        <v>709</v>
      </c>
      <c r="F47" s="24" t="s">
        <v>1045</v>
      </c>
      <c r="G47" s="24" t="s">
        <v>1046</v>
      </c>
      <c r="H47" s="24" t="s">
        <v>1047</v>
      </c>
    </row>
    <row r="48" spans="1:8" ht="30" x14ac:dyDescent="0.25">
      <c r="A48" s="27" t="s">
        <v>681</v>
      </c>
      <c r="B48" s="25" t="s">
        <v>1050</v>
      </c>
      <c r="C48" s="24" t="s">
        <v>74</v>
      </c>
      <c r="D48" s="24" t="s">
        <v>75</v>
      </c>
      <c r="E48" s="24" t="s">
        <v>709</v>
      </c>
      <c r="F48" s="24" t="s">
        <v>1080</v>
      </c>
      <c r="G48" s="24" t="s">
        <v>1053</v>
      </c>
      <c r="H48" s="24" t="s">
        <v>1079</v>
      </c>
    </row>
    <row r="49" spans="1:8" ht="30" x14ac:dyDescent="0.25">
      <c r="A49" s="27" t="s">
        <v>681</v>
      </c>
      <c r="B49" s="25" t="s">
        <v>176</v>
      </c>
      <c r="C49" s="24" t="s">
        <v>74</v>
      </c>
      <c r="D49" s="24" t="s">
        <v>75</v>
      </c>
      <c r="E49" s="24" t="s">
        <v>709</v>
      </c>
      <c r="F49" s="24" t="s">
        <v>714</v>
      </c>
      <c r="G49" s="24" t="s">
        <v>712</v>
      </c>
      <c r="H49" s="24" t="s">
        <v>713</v>
      </c>
    </row>
    <row r="50" spans="1:8" ht="150" x14ac:dyDescent="0.25">
      <c r="A50" s="25" t="s">
        <v>698</v>
      </c>
      <c r="B50" s="25" t="s">
        <v>682</v>
      </c>
      <c r="C50" s="24" t="s">
        <v>74</v>
      </c>
      <c r="D50" s="24" t="s">
        <v>75</v>
      </c>
      <c r="E50" s="24" t="s">
        <v>411</v>
      </c>
      <c r="F50" s="24" t="s">
        <v>532</v>
      </c>
      <c r="G50" s="24" t="s">
        <v>1051</v>
      </c>
      <c r="H50" s="24" t="s">
        <v>498</v>
      </c>
    </row>
    <row r="51" spans="1:8" ht="75" x14ac:dyDescent="0.25">
      <c r="A51" s="25" t="s">
        <v>698</v>
      </c>
      <c r="B51" s="25" t="s">
        <v>683</v>
      </c>
      <c r="C51" s="24" t="s">
        <v>74</v>
      </c>
      <c r="D51" s="24" t="s">
        <v>75</v>
      </c>
      <c r="E51" s="24" t="s">
        <v>465</v>
      </c>
      <c r="F51" s="24" t="s">
        <v>531</v>
      </c>
      <c r="G51" s="24" t="s">
        <v>499</v>
      </c>
      <c r="H51" s="24" t="s">
        <v>500</v>
      </c>
    </row>
    <row r="52" spans="1:8" ht="135" x14ac:dyDescent="0.25">
      <c r="A52" s="25" t="s">
        <v>698</v>
      </c>
      <c r="B52" s="25" t="s">
        <v>1115</v>
      </c>
      <c r="C52" s="24" t="s">
        <v>74</v>
      </c>
      <c r="D52" s="24" t="s">
        <v>75</v>
      </c>
      <c r="E52" s="24" t="s">
        <v>465</v>
      </c>
      <c r="F52" s="24" t="s">
        <v>1116</v>
      </c>
      <c r="G52" s="24" t="s">
        <v>1051</v>
      </c>
      <c r="H52" s="24" t="s">
        <v>498</v>
      </c>
    </row>
    <row r="53" spans="1:8" ht="75" x14ac:dyDescent="0.25">
      <c r="A53" s="27" t="s">
        <v>684</v>
      </c>
      <c r="B53" s="25" t="s">
        <v>685</v>
      </c>
      <c r="C53" s="24" t="s">
        <v>74</v>
      </c>
      <c r="D53" s="24" t="s">
        <v>75</v>
      </c>
      <c r="E53" s="24" t="s">
        <v>465</v>
      </c>
      <c r="F53" s="24" t="s">
        <v>715</v>
      </c>
      <c r="G53" s="17" t="s">
        <v>716</v>
      </c>
      <c r="H53" s="24" t="s">
        <v>717</v>
      </c>
    </row>
    <row r="54" spans="1:8" ht="45" x14ac:dyDescent="0.25">
      <c r="A54" s="27" t="s">
        <v>684</v>
      </c>
      <c r="B54" s="25" t="s">
        <v>686</v>
      </c>
      <c r="C54" s="24" t="s">
        <v>74</v>
      </c>
      <c r="D54" s="24" t="s">
        <v>75</v>
      </c>
      <c r="E54" s="24" t="s">
        <v>465</v>
      </c>
      <c r="F54" s="24" t="s">
        <v>1168</v>
      </c>
      <c r="G54" s="43" t="s">
        <v>1192</v>
      </c>
      <c r="H54" s="24" t="s">
        <v>1104</v>
      </c>
    </row>
    <row r="55" spans="1:8" ht="75" x14ac:dyDescent="0.25">
      <c r="A55" s="27" t="s">
        <v>1117</v>
      </c>
      <c r="B55" s="25" t="s">
        <v>1120</v>
      </c>
      <c r="C55" s="24" t="s">
        <v>74</v>
      </c>
      <c r="D55" s="24" t="s">
        <v>75</v>
      </c>
      <c r="E55" s="24" t="s">
        <v>411</v>
      </c>
      <c r="F55" s="24" t="s">
        <v>1121</v>
      </c>
      <c r="G55" s="17" t="s">
        <v>1122</v>
      </c>
      <c r="H55" s="24" t="s">
        <v>1123</v>
      </c>
    </row>
    <row r="56" spans="1:8" ht="45" x14ac:dyDescent="0.25">
      <c r="A56" s="27" t="s">
        <v>1117</v>
      </c>
      <c r="B56" s="25" t="s">
        <v>1124</v>
      </c>
      <c r="C56" s="24" t="s">
        <v>74</v>
      </c>
      <c r="D56" s="24" t="s">
        <v>75</v>
      </c>
      <c r="E56" s="24" t="s">
        <v>411</v>
      </c>
      <c r="F56" s="24" t="s">
        <v>1125</v>
      </c>
      <c r="G56" s="17" t="s">
        <v>700</v>
      </c>
      <c r="H56" s="24" t="s">
        <v>701</v>
      </c>
    </row>
    <row r="57" spans="1:8" ht="60" x14ac:dyDescent="0.25">
      <c r="A57" s="27" t="s">
        <v>1117</v>
      </c>
      <c r="B57" s="25" t="s">
        <v>1118</v>
      </c>
      <c r="C57" s="24" t="s">
        <v>74</v>
      </c>
      <c r="D57" s="24" t="s">
        <v>75</v>
      </c>
      <c r="E57" s="24" t="s">
        <v>411</v>
      </c>
      <c r="F57" s="24" t="s">
        <v>1127</v>
      </c>
      <c r="G57" s="17" t="s">
        <v>1122</v>
      </c>
      <c r="H57" s="24" t="s">
        <v>1123</v>
      </c>
    </row>
    <row r="58" spans="1:8" ht="45" x14ac:dyDescent="0.25">
      <c r="A58" s="27" t="s">
        <v>1117</v>
      </c>
      <c r="B58" s="25" t="s">
        <v>1119</v>
      </c>
      <c r="C58" s="24" t="s">
        <v>74</v>
      </c>
      <c r="D58" s="24" t="s">
        <v>75</v>
      </c>
      <c r="E58" s="24" t="s">
        <v>411</v>
      </c>
      <c r="F58" s="24" t="s">
        <v>718</v>
      </c>
      <c r="G58" s="17" t="s">
        <v>700</v>
      </c>
      <c r="H58" s="24" t="s">
        <v>701</v>
      </c>
    </row>
    <row r="59" spans="1:8" ht="60" x14ac:dyDescent="0.25">
      <c r="A59" s="27" t="s">
        <v>687</v>
      </c>
      <c r="B59" s="25" t="s">
        <v>688</v>
      </c>
      <c r="C59" s="24" t="s">
        <v>74</v>
      </c>
      <c r="D59" s="24" t="s">
        <v>75</v>
      </c>
      <c r="E59" s="24" t="s">
        <v>465</v>
      </c>
      <c r="F59" s="24" t="s">
        <v>719</v>
      </c>
      <c r="G59" s="17" t="s">
        <v>720</v>
      </c>
      <c r="H59" s="24" t="s">
        <v>721</v>
      </c>
    </row>
    <row r="60" spans="1:8" ht="30" x14ac:dyDescent="0.25">
      <c r="A60" s="27" t="s">
        <v>687</v>
      </c>
      <c r="B60" s="25" t="s">
        <v>689</v>
      </c>
      <c r="C60" s="24" t="s">
        <v>74</v>
      </c>
      <c r="D60" s="24" t="s">
        <v>75</v>
      </c>
      <c r="E60" s="24" t="s">
        <v>465</v>
      </c>
      <c r="F60" s="24" t="s">
        <v>1069</v>
      </c>
      <c r="G60" s="17" t="s">
        <v>1070</v>
      </c>
      <c r="H60" s="24" t="s">
        <v>1071</v>
      </c>
    </row>
    <row r="61" spans="1:8" ht="45" x14ac:dyDescent="0.25">
      <c r="A61" s="27" t="s">
        <v>687</v>
      </c>
      <c r="B61" s="25" t="s">
        <v>690</v>
      </c>
      <c r="C61" s="24" t="s">
        <v>74</v>
      </c>
      <c r="D61" s="24" t="s">
        <v>75</v>
      </c>
      <c r="E61" s="24" t="s">
        <v>465</v>
      </c>
      <c r="F61" s="24" t="s">
        <v>1189</v>
      </c>
      <c r="G61" s="17" t="s">
        <v>1190</v>
      </c>
      <c r="H61" s="24" t="s">
        <v>1191</v>
      </c>
    </row>
    <row r="62" spans="1:8" x14ac:dyDescent="0.25">
      <c r="A62" s="25" t="s">
        <v>442</v>
      </c>
      <c r="B62" s="25" t="s">
        <v>105</v>
      </c>
      <c r="C62" s="24" t="s">
        <v>72</v>
      </c>
      <c r="D62" s="24" t="s">
        <v>73</v>
      </c>
      <c r="E62" s="24" t="s">
        <v>413</v>
      </c>
      <c r="F62" s="24" t="s">
        <v>628</v>
      </c>
      <c r="H62" s="24"/>
    </row>
    <row r="63" spans="1:8" x14ac:dyDescent="0.25">
      <c r="A63" s="25" t="s">
        <v>442</v>
      </c>
      <c r="B63" s="25" t="s">
        <v>1160</v>
      </c>
      <c r="C63" s="24" t="s">
        <v>72</v>
      </c>
      <c r="D63" s="24" t="s">
        <v>73</v>
      </c>
      <c r="E63" s="23" t="s">
        <v>1159</v>
      </c>
      <c r="F63" s="24" t="s">
        <v>1188</v>
      </c>
      <c r="H63" s="24"/>
    </row>
    <row r="64" spans="1:8" x14ac:dyDescent="0.25">
      <c r="A64" s="25" t="s">
        <v>442</v>
      </c>
      <c r="B64" s="25" t="s">
        <v>99</v>
      </c>
      <c r="C64" s="24" t="s">
        <v>72</v>
      </c>
      <c r="D64" s="24" t="s">
        <v>73</v>
      </c>
      <c r="E64" s="23" t="s">
        <v>727</v>
      </c>
      <c r="F64" s="24" t="s">
        <v>627</v>
      </c>
      <c r="H64" s="24"/>
    </row>
    <row r="65" spans="1:8" x14ac:dyDescent="0.25">
      <c r="A65" s="25" t="s">
        <v>442</v>
      </c>
      <c r="B65" s="25" t="s">
        <v>624</v>
      </c>
      <c r="C65" s="24" t="s">
        <v>72</v>
      </c>
      <c r="D65" s="24" t="s">
        <v>73</v>
      </c>
      <c r="E65" s="23" t="s">
        <v>625</v>
      </c>
      <c r="F65" s="24" t="s">
        <v>626</v>
      </c>
      <c r="H65" s="24"/>
    </row>
    <row r="66" spans="1:8" x14ac:dyDescent="0.25">
      <c r="A66" s="25" t="s">
        <v>442</v>
      </c>
      <c r="B66" s="25" t="s">
        <v>691</v>
      </c>
      <c r="C66" s="24" t="s">
        <v>72</v>
      </c>
      <c r="D66" s="24" t="s">
        <v>73</v>
      </c>
      <c r="E66" s="23" t="s">
        <v>625</v>
      </c>
      <c r="F66" s="24" t="s">
        <v>728</v>
      </c>
      <c r="H66" s="24"/>
    </row>
    <row r="67" spans="1:8" ht="60" x14ac:dyDescent="0.25">
      <c r="A67" s="27" t="s">
        <v>692</v>
      </c>
      <c r="B67" s="25" t="s">
        <v>105</v>
      </c>
      <c r="C67" s="24" t="s">
        <v>74</v>
      </c>
      <c r="D67" s="24" t="s">
        <v>703</v>
      </c>
      <c r="E67" s="24" t="s">
        <v>1063</v>
      </c>
      <c r="F67" s="24" t="s">
        <v>729</v>
      </c>
      <c r="G67" s="17" t="s">
        <v>730</v>
      </c>
      <c r="H67" s="24" t="s">
        <v>731</v>
      </c>
    </row>
    <row r="68" spans="1:8" ht="30" x14ac:dyDescent="0.25">
      <c r="A68" s="27" t="s">
        <v>692</v>
      </c>
      <c r="B68" s="25" t="s">
        <v>891</v>
      </c>
      <c r="C68" s="24" t="s">
        <v>74</v>
      </c>
      <c r="D68" s="24" t="s">
        <v>703</v>
      </c>
      <c r="E68" s="24" t="s">
        <v>1064</v>
      </c>
      <c r="F68" s="24" t="s">
        <v>1169</v>
      </c>
      <c r="G68" s="17" t="s">
        <v>1161</v>
      </c>
      <c r="H68" s="24" t="s">
        <v>1162</v>
      </c>
    </row>
    <row r="69" spans="1:8" ht="75" x14ac:dyDescent="0.25">
      <c r="A69" s="27" t="s">
        <v>692</v>
      </c>
      <c r="B69" s="25" t="s">
        <v>99</v>
      </c>
      <c r="C69" s="24" t="s">
        <v>74</v>
      </c>
      <c r="D69" s="24" t="s">
        <v>703</v>
      </c>
      <c r="E69" s="24" t="s">
        <v>1065</v>
      </c>
      <c r="F69" s="24" t="s">
        <v>733</v>
      </c>
      <c r="G69" s="17" t="s">
        <v>732</v>
      </c>
      <c r="H69" s="24" t="s">
        <v>734</v>
      </c>
    </row>
    <row r="70" spans="1:8" x14ac:dyDescent="0.25">
      <c r="A70" s="27" t="s">
        <v>692</v>
      </c>
      <c r="B70" s="25" t="s">
        <v>107</v>
      </c>
      <c r="C70" s="24" t="s">
        <v>74</v>
      </c>
      <c r="D70" s="24" t="s">
        <v>703</v>
      </c>
      <c r="E70" s="24" t="s">
        <v>1066</v>
      </c>
      <c r="F70" s="24" t="s">
        <v>735</v>
      </c>
      <c r="G70" s="17" t="s">
        <v>391</v>
      </c>
      <c r="H70" s="16">
        <v>969696</v>
      </c>
    </row>
    <row r="71" spans="1:8" ht="75" x14ac:dyDescent="0.25">
      <c r="A71" s="27" t="s">
        <v>692</v>
      </c>
      <c r="B71" s="25" t="s">
        <v>108</v>
      </c>
      <c r="C71" s="24" t="s">
        <v>74</v>
      </c>
      <c r="D71" s="24" t="s">
        <v>703</v>
      </c>
      <c r="E71" s="24" t="s">
        <v>1066</v>
      </c>
      <c r="F71" s="24" t="s">
        <v>1163</v>
      </c>
      <c r="G71" s="17" t="s">
        <v>1164</v>
      </c>
      <c r="H71" s="24" t="s">
        <v>1165</v>
      </c>
    </row>
    <row r="72" spans="1:8" ht="30" x14ac:dyDescent="0.25">
      <c r="A72" s="27" t="s">
        <v>693</v>
      </c>
      <c r="B72" s="25" t="s">
        <v>694</v>
      </c>
      <c r="C72" s="24" t="s">
        <v>72</v>
      </c>
      <c r="D72" s="24" t="s">
        <v>73</v>
      </c>
      <c r="E72" s="24" t="s">
        <v>1067</v>
      </c>
      <c r="F72" s="24" t="s">
        <v>736</v>
      </c>
      <c r="H72" s="24"/>
    </row>
    <row r="73" spans="1:8" ht="30" x14ac:dyDescent="0.25">
      <c r="A73" s="27" t="s">
        <v>693</v>
      </c>
      <c r="B73" s="25" t="s">
        <v>695</v>
      </c>
      <c r="C73" s="24" t="s">
        <v>74</v>
      </c>
      <c r="D73" s="24" t="s">
        <v>73</v>
      </c>
      <c r="E73" s="24" t="s">
        <v>1126</v>
      </c>
      <c r="F73" s="24" t="s">
        <v>739</v>
      </c>
      <c r="G73" s="17" t="s">
        <v>740</v>
      </c>
      <c r="H73" s="24" t="s">
        <v>741</v>
      </c>
    </row>
    <row r="74" spans="1:8" x14ac:dyDescent="0.25">
      <c r="A74" s="27" t="s">
        <v>693</v>
      </c>
      <c r="B74" s="25" t="s">
        <v>696</v>
      </c>
      <c r="C74" s="24" t="s">
        <v>72</v>
      </c>
      <c r="D74" s="24" t="s">
        <v>73</v>
      </c>
      <c r="E74" s="24" t="s">
        <v>1068</v>
      </c>
      <c r="F74" s="24" t="s">
        <v>737</v>
      </c>
      <c r="H74" s="24"/>
    </row>
    <row r="75" spans="1:8" x14ac:dyDescent="0.25">
      <c r="A75" s="27" t="s">
        <v>693</v>
      </c>
      <c r="B75" s="25" t="s">
        <v>697</v>
      </c>
      <c r="C75" s="24" t="s">
        <v>72</v>
      </c>
      <c r="D75" s="24" t="s">
        <v>73</v>
      </c>
      <c r="E75" s="24" t="s">
        <v>1068</v>
      </c>
      <c r="F75" s="24" t="s">
        <v>738</v>
      </c>
      <c r="H75" s="24"/>
    </row>
  </sheetData>
  <customSheetViews>
    <customSheetView guid="{EACAC692-6FA5-4207-B9A8-44B823BD87B2}" showPageBreaks="1">
      <pane ySplit="1" topLeftCell="A52" activePane="bottomLeft" state="frozen"/>
      <selection pane="bottomLeft" activeCell="A54" sqref="A5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4"/>
  <sheetViews>
    <sheetView workbookViewId="0"/>
    <sheetView workbookViewId="1"/>
  </sheetViews>
  <sheetFormatPr defaultColWidth="8.85546875" defaultRowHeight="15" x14ac:dyDescent="0.25"/>
  <cols>
    <col min="1" max="1" width="43.28515625" style="6" customWidth="1"/>
    <col min="2" max="2" width="34.140625" style="6" customWidth="1"/>
    <col min="3" max="16384" width="8.85546875" style="6"/>
  </cols>
  <sheetData>
    <row r="1" spans="1:2" x14ac:dyDescent="0.25">
      <c r="A1" s="15" t="s">
        <v>81</v>
      </c>
      <c r="B1" s="15" t="s">
        <v>82</v>
      </c>
    </row>
    <row r="2" spans="1:2" x14ac:dyDescent="0.25">
      <c r="A2" s="6" t="s">
        <v>169</v>
      </c>
      <c r="B2" s="6" t="s">
        <v>83</v>
      </c>
    </row>
    <row r="3" spans="1:2" x14ac:dyDescent="0.25">
      <c r="A3" s="6" t="s">
        <v>1144</v>
      </c>
      <c r="B3" s="6" t="s">
        <v>1145</v>
      </c>
    </row>
    <row r="4" spans="1:2" x14ac:dyDescent="0.25">
      <c r="A4" s="6" t="s">
        <v>1146</v>
      </c>
      <c r="B4" s="6" t="s">
        <v>1147</v>
      </c>
    </row>
  </sheetData>
  <customSheetViews>
    <customSheetView guid="{EACAC692-6FA5-4207-B9A8-44B823BD87B2}" showPageBreaks="1">
      <selection activeCell="A4" sqref="A4"/>
      <pageMargins left="0.7" right="0.7" top="0.75" bottom="0.75" header="0.3" footer="0.3"/>
      <pageSetup orientation="portrait" horizontalDpi="1200" verticalDpi="1200" r:id="rId1"/>
    </customSheetView>
  </customSheetViews>
  <pageMargins left="0.7" right="0.7" top="0.75" bottom="0.75" header="0.3" footer="0.3"/>
  <pageSetup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905"/>
  <sheetViews>
    <sheetView workbookViewId="0"/>
    <sheetView workbookViewId="1"/>
  </sheetViews>
  <sheetFormatPr defaultColWidth="8.85546875" defaultRowHeight="15" x14ac:dyDescent="0.25"/>
  <cols>
    <col min="1" max="1" width="49.28515625" style="3" customWidth="1"/>
    <col min="2" max="2" width="14.42578125" style="3" customWidth="1"/>
    <col min="3" max="3" width="12.85546875" style="3" customWidth="1"/>
    <col min="4" max="4" width="13.7109375" style="3" customWidth="1"/>
    <col min="5" max="5" width="73.42578125" style="3" customWidth="1"/>
    <col min="6" max="16384" width="8.85546875" style="6"/>
  </cols>
  <sheetData>
    <row r="1" spans="1:5" s="3" customFormat="1" ht="45" x14ac:dyDescent="0.25">
      <c r="A1" s="1" t="s">
        <v>380</v>
      </c>
      <c r="B1" s="5" t="s">
        <v>381</v>
      </c>
      <c r="C1" s="5" t="s">
        <v>383</v>
      </c>
      <c r="D1" s="5" t="s">
        <v>384</v>
      </c>
      <c r="E1" s="1" t="s">
        <v>382</v>
      </c>
    </row>
    <row r="2" spans="1:5" ht="30" x14ac:dyDescent="0.25">
      <c r="A2" s="3" t="s">
        <v>742</v>
      </c>
      <c r="B2" s="3">
        <v>2020</v>
      </c>
      <c r="C2" s="4">
        <f>$B46</f>
        <v>430.72400412319996</v>
      </c>
      <c r="D2" s="4">
        <f>$B46</f>
        <v>430.72400412319996</v>
      </c>
      <c r="E2" s="3" t="s">
        <v>750</v>
      </c>
    </row>
    <row r="3" spans="1:5" ht="30" x14ac:dyDescent="0.25">
      <c r="A3" s="3" t="s">
        <v>748</v>
      </c>
      <c r="B3" s="3">
        <v>2030</v>
      </c>
      <c r="C3" s="40">
        <f>$B$47</f>
        <v>258.43440247391999</v>
      </c>
      <c r="D3" s="40">
        <f>$B$47</f>
        <v>258.43440247391999</v>
      </c>
      <c r="E3" s="3" t="s">
        <v>749</v>
      </c>
    </row>
    <row r="4" spans="1:5" x14ac:dyDescent="0.25">
      <c r="C4" s="4"/>
      <c r="D4" s="4"/>
    </row>
    <row r="5" spans="1:5" x14ac:dyDescent="0.25">
      <c r="C5" s="4"/>
      <c r="D5" s="4"/>
    </row>
    <row r="6" spans="1:5" x14ac:dyDescent="0.25">
      <c r="C6" s="40"/>
      <c r="D6" s="4"/>
    </row>
    <row r="7" spans="1:5" x14ac:dyDescent="0.25">
      <c r="A7" s="2" t="s">
        <v>753</v>
      </c>
      <c r="C7" s="4"/>
      <c r="D7" s="4"/>
    </row>
    <row r="8" spans="1:5" x14ac:dyDescent="0.25">
      <c r="C8" s="4"/>
      <c r="D8" s="4"/>
    </row>
    <row r="9" spans="1:5" x14ac:dyDescent="0.25">
      <c r="A9" s="1" t="s">
        <v>743</v>
      </c>
      <c r="C9" s="4"/>
      <c r="D9" s="4"/>
    </row>
    <row r="10" spans="1:5" x14ac:dyDescent="0.25">
      <c r="A10" s="6" t="s">
        <v>744</v>
      </c>
      <c r="C10" s="4"/>
      <c r="D10" s="4"/>
    </row>
    <row r="11" spans="1:5" x14ac:dyDescent="0.25">
      <c r="A11" s="28">
        <v>2017</v>
      </c>
      <c r="C11" s="4"/>
      <c r="D11" s="4"/>
    </row>
    <row r="12" spans="1:5" x14ac:dyDescent="0.25">
      <c r="A12" s="6" t="s">
        <v>746</v>
      </c>
      <c r="C12" s="4"/>
      <c r="D12" s="4"/>
    </row>
    <row r="13" spans="1:5" x14ac:dyDescent="0.25">
      <c r="A13" s="6" t="s">
        <v>745</v>
      </c>
      <c r="C13" s="4"/>
      <c r="D13" s="4"/>
    </row>
    <row r="14" spans="1:5" x14ac:dyDescent="0.25">
      <c r="A14" s="6" t="s">
        <v>747</v>
      </c>
      <c r="C14" s="4"/>
      <c r="D14" s="4"/>
    </row>
    <row r="15" spans="1:5" x14ac:dyDescent="0.25">
      <c r="C15" s="4"/>
      <c r="D15" s="4"/>
    </row>
    <row r="16" spans="1:5" x14ac:dyDescent="0.25">
      <c r="A16" s="1" t="s">
        <v>751</v>
      </c>
      <c r="C16" s="4"/>
      <c r="D16" s="4"/>
    </row>
    <row r="17" spans="1:4" x14ac:dyDescent="0.25">
      <c r="A17" s="6" t="s">
        <v>744</v>
      </c>
      <c r="C17" s="4"/>
      <c r="D17" s="4"/>
    </row>
    <row r="18" spans="1:4" x14ac:dyDescent="0.25">
      <c r="A18" s="28">
        <v>2017</v>
      </c>
      <c r="C18" s="4"/>
      <c r="D18" s="4"/>
    </row>
    <row r="19" spans="1:4" x14ac:dyDescent="0.25">
      <c r="A19" s="6" t="s">
        <v>746</v>
      </c>
      <c r="C19" s="4"/>
      <c r="D19" s="4"/>
    </row>
    <row r="20" spans="1:4" x14ac:dyDescent="0.25">
      <c r="A20" s="6" t="s">
        <v>745</v>
      </c>
      <c r="C20" s="4"/>
      <c r="D20" s="4"/>
    </row>
    <row r="21" spans="1:4" x14ac:dyDescent="0.25">
      <c r="A21" s="6" t="s">
        <v>752</v>
      </c>
      <c r="C21" s="4"/>
      <c r="D21" s="4"/>
    </row>
    <row r="22" spans="1:4" x14ac:dyDescent="0.25">
      <c r="A22" s="6"/>
      <c r="C22" s="4"/>
      <c r="D22" s="4"/>
    </row>
    <row r="23" spans="1:4" x14ac:dyDescent="0.25">
      <c r="A23" s="15" t="s">
        <v>1025</v>
      </c>
      <c r="C23" s="4"/>
      <c r="D23" s="4"/>
    </row>
    <row r="24" spans="1:4" x14ac:dyDescent="0.25">
      <c r="A24" s="6" t="s">
        <v>744</v>
      </c>
      <c r="C24" s="4"/>
      <c r="D24" s="4"/>
    </row>
    <row r="25" spans="1:4" x14ac:dyDescent="0.25">
      <c r="A25" s="28">
        <v>2017</v>
      </c>
      <c r="C25" s="4"/>
      <c r="D25" s="4"/>
    </row>
    <row r="26" spans="1:4" x14ac:dyDescent="0.25">
      <c r="A26" s="6" t="s">
        <v>1026</v>
      </c>
      <c r="C26" s="4"/>
      <c r="D26" s="4"/>
    </row>
    <row r="27" spans="1:4" x14ac:dyDescent="0.25">
      <c r="A27" s="6" t="s">
        <v>1027</v>
      </c>
      <c r="C27" s="4"/>
      <c r="D27" s="4"/>
    </row>
    <row r="28" spans="1:4" x14ac:dyDescent="0.25">
      <c r="A28" s="6" t="s">
        <v>1028</v>
      </c>
      <c r="C28" s="4"/>
      <c r="D28" s="4"/>
    </row>
    <row r="29" spans="1:4" x14ac:dyDescent="0.25">
      <c r="A29" s="6"/>
      <c r="C29" s="4"/>
      <c r="D29" s="4"/>
    </row>
    <row r="30" spans="1:4" x14ac:dyDescent="0.25">
      <c r="A30" s="6"/>
      <c r="C30" s="4"/>
      <c r="D30" s="4"/>
    </row>
    <row r="31" spans="1:4" x14ac:dyDescent="0.25">
      <c r="A31" s="6"/>
      <c r="C31" s="4"/>
      <c r="D31" s="4"/>
    </row>
    <row r="32" spans="1:4" x14ac:dyDescent="0.25">
      <c r="A32" s="31" t="s">
        <v>1031</v>
      </c>
      <c r="B32" s="5" t="s">
        <v>1032</v>
      </c>
      <c r="C32" s="30" t="s">
        <v>1033</v>
      </c>
      <c r="D32" s="4"/>
    </row>
    <row r="33" spans="1:4" x14ac:dyDescent="0.25">
      <c r="A33" s="6" t="s">
        <v>529</v>
      </c>
      <c r="B33" s="3">
        <v>25</v>
      </c>
      <c r="C33" s="4">
        <v>28</v>
      </c>
      <c r="D33" s="4"/>
    </row>
    <row r="34" spans="1:4" x14ac:dyDescent="0.25">
      <c r="A34" s="6" t="s">
        <v>530</v>
      </c>
      <c r="B34" s="3">
        <v>298</v>
      </c>
      <c r="C34" s="4">
        <v>265</v>
      </c>
      <c r="D34" s="4"/>
    </row>
    <row r="35" spans="1:4" x14ac:dyDescent="0.25">
      <c r="A35" s="6"/>
      <c r="C35" s="4"/>
      <c r="D35" s="4"/>
    </row>
    <row r="36" spans="1:4" x14ac:dyDescent="0.25">
      <c r="A36" s="6"/>
      <c r="B36" s="29"/>
      <c r="C36" s="4"/>
      <c r="D36" s="4"/>
    </row>
    <row r="37" spans="1:4" ht="30" x14ac:dyDescent="0.25">
      <c r="A37" s="15" t="s">
        <v>1034</v>
      </c>
      <c r="B37" s="5" t="s">
        <v>1029</v>
      </c>
      <c r="C37" s="5" t="s">
        <v>1030</v>
      </c>
      <c r="D37" s="4"/>
    </row>
    <row r="38" spans="1:4" x14ac:dyDescent="0.25">
      <c r="A38" s="6" t="s">
        <v>522</v>
      </c>
      <c r="B38" s="18">
        <f>SUMIFS(I$59:I$905,H$59:H$905,A38)</f>
        <v>382.35165463259995</v>
      </c>
      <c r="C38" s="18">
        <f>B38</f>
        <v>382.35165463259995</v>
      </c>
      <c r="D38" s="4"/>
    </row>
    <row r="39" spans="1:4" x14ac:dyDescent="0.25">
      <c r="A39" s="6" t="s">
        <v>529</v>
      </c>
      <c r="B39" s="18">
        <f>SUMIFS(I$59:I$905,H$59:H$905,A39)</f>
        <v>29.665009375</v>
      </c>
      <c r="C39" s="18">
        <f>B39*(C33/B33)</f>
        <v>33.224810500000004</v>
      </c>
      <c r="D39" s="4"/>
    </row>
    <row r="40" spans="1:4" x14ac:dyDescent="0.25">
      <c r="A40" s="6" t="s">
        <v>530</v>
      </c>
      <c r="B40" s="18">
        <f>SUMIFS(I$59:I$905,H$59:H$905,A40)</f>
        <v>15.501105570999998</v>
      </c>
      <c r="C40" s="18">
        <f>B40*(C34/B34)</f>
        <v>13.784540188976509</v>
      </c>
      <c r="D40" s="4"/>
    </row>
    <row r="41" spans="1:4" x14ac:dyDescent="0.25">
      <c r="A41" s="6" t="s">
        <v>521</v>
      </c>
      <c r="B41" s="18">
        <f>SUM(I$59:I$905)-SUM(B38:B40)</f>
        <v>3.2062345446000222</v>
      </c>
      <c r="C41" s="18">
        <f>B41</f>
        <v>3.2062345446000222</v>
      </c>
      <c r="D41" s="4"/>
    </row>
    <row r="42" spans="1:4" x14ac:dyDescent="0.25">
      <c r="A42" s="8" t="s">
        <v>1035</v>
      </c>
      <c r="B42" s="32">
        <f>SUM(B38:B41)</f>
        <v>430.72400412319996</v>
      </c>
      <c r="C42" s="35">
        <f>SUM(C38:C41)</f>
        <v>432.56723986617646</v>
      </c>
      <c r="D42" s="4"/>
    </row>
    <row r="43" spans="1:4" ht="15.75" thickBot="1" x14ac:dyDescent="0.3">
      <c r="A43" s="6"/>
      <c r="C43" s="4"/>
      <c r="D43" s="4"/>
    </row>
    <row r="44" spans="1:4" ht="15.75" thickBot="1" x14ac:dyDescent="0.3">
      <c r="A44" s="37" t="s">
        <v>1039</v>
      </c>
      <c r="B44" s="38" t="s">
        <v>1032</v>
      </c>
      <c r="C44" s="39" t="s">
        <v>1032</v>
      </c>
      <c r="D44" s="4"/>
    </row>
    <row r="45" spans="1:4" x14ac:dyDescent="0.25">
      <c r="A45" s="6"/>
      <c r="C45" s="39" t="s">
        <v>1033</v>
      </c>
      <c r="D45" s="4"/>
    </row>
    <row r="46" spans="1:4" x14ac:dyDescent="0.25">
      <c r="A46" s="8" t="s">
        <v>1036</v>
      </c>
      <c r="B46" s="36">
        <f>IF(B44="AR4",B42,C42)</f>
        <v>430.72400412319996</v>
      </c>
      <c r="C46" s="4"/>
      <c r="D46" s="4"/>
    </row>
    <row r="47" spans="1:4" x14ac:dyDescent="0.25">
      <c r="A47" s="8" t="s">
        <v>1037</v>
      </c>
      <c r="B47" s="36">
        <f>B46*0.6</f>
        <v>258.43440247391999</v>
      </c>
      <c r="C47" s="4"/>
      <c r="D47" s="18"/>
    </row>
    <row r="48" spans="1:4" x14ac:dyDescent="0.25">
      <c r="A48" s="8" t="s">
        <v>1038</v>
      </c>
      <c r="B48" s="36">
        <f>B46*0.2</f>
        <v>86.144800824640001</v>
      </c>
      <c r="C48" s="4"/>
      <c r="D48" s="4"/>
    </row>
    <row r="49" spans="1:9" x14ac:dyDescent="0.25">
      <c r="A49" s="6"/>
      <c r="C49" s="4"/>
      <c r="D49" s="4"/>
    </row>
    <row r="51" spans="1:9" x14ac:dyDescent="0.25">
      <c r="A51" s="33" t="s">
        <v>754</v>
      </c>
      <c r="B51" s="34"/>
      <c r="C51" s="34"/>
      <c r="D51" s="34"/>
      <c r="E51" s="34"/>
      <c r="F51" s="34"/>
      <c r="G51" s="34"/>
      <c r="H51" s="34"/>
      <c r="I51" s="34"/>
    </row>
    <row r="52" spans="1:9" x14ac:dyDescent="0.25">
      <c r="A52" s="23" t="s">
        <v>755</v>
      </c>
      <c r="B52" s="23"/>
      <c r="C52" s="23"/>
      <c r="D52" s="23"/>
      <c r="E52" s="23"/>
      <c r="F52" s="23"/>
      <c r="G52" s="23"/>
      <c r="H52" s="23"/>
      <c r="I52" s="23"/>
    </row>
    <row r="53" spans="1:9" x14ac:dyDescent="0.25">
      <c r="A53" s="23" t="s">
        <v>756</v>
      </c>
      <c r="B53" s="23"/>
      <c r="C53" s="23"/>
      <c r="D53" s="23"/>
      <c r="E53" s="23"/>
      <c r="F53" s="23"/>
      <c r="G53" s="23"/>
      <c r="H53" s="23"/>
      <c r="I53" s="23"/>
    </row>
    <row r="54" spans="1:9" x14ac:dyDescent="0.25">
      <c r="A54" s="23" t="s">
        <v>757</v>
      </c>
      <c r="B54" s="23"/>
      <c r="C54" s="23"/>
      <c r="D54" s="23"/>
      <c r="E54" s="23"/>
      <c r="F54" s="23"/>
      <c r="G54" s="23"/>
      <c r="H54" s="23"/>
      <c r="I54" s="23"/>
    </row>
    <row r="55" spans="1:9" x14ac:dyDescent="0.25">
      <c r="A55" s="23" t="s">
        <v>758</v>
      </c>
      <c r="B55" s="23"/>
      <c r="C55" s="23"/>
      <c r="D55" s="23"/>
      <c r="E55" s="23"/>
      <c r="F55" s="23"/>
      <c r="G55" s="23"/>
      <c r="H55" s="23"/>
      <c r="I55" s="23"/>
    </row>
    <row r="56" spans="1:9" x14ac:dyDescent="0.25">
      <c r="A56" s="23"/>
      <c r="B56" s="23"/>
      <c r="C56" s="23"/>
      <c r="D56" s="23"/>
      <c r="E56" s="23"/>
      <c r="F56" s="23"/>
      <c r="G56" s="23"/>
      <c r="H56" s="23"/>
      <c r="I56" s="23"/>
    </row>
    <row r="57" spans="1:9" x14ac:dyDescent="0.25">
      <c r="A57" s="23" t="s">
        <v>759</v>
      </c>
      <c r="B57" s="23"/>
      <c r="C57" s="23"/>
      <c r="D57" s="23"/>
      <c r="E57" s="23"/>
      <c r="F57" s="23"/>
      <c r="G57" s="23"/>
      <c r="H57" s="23"/>
      <c r="I57" s="23"/>
    </row>
    <row r="58" spans="1:9" x14ac:dyDescent="0.25">
      <c r="A58" s="23" t="s">
        <v>760</v>
      </c>
      <c r="B58" s="23" t="s">
        <v>761</v>
      </c>
      <c r="C58" s="23" t="s">
        <v>762</v>
      </c>
      <c r="D58" s="23" t="s">
        <v>763</v>
      </c>
      <c r="E58" s="23" t="s">
        <v>764</v>
      </c>
      <c r="F58" s="23" t="s">
        <v>765</v>
      </c>
      <c r="G58" s="23" t="s">
        <v>766</v>
      </c>
      <c r="H58" s="23" t="s">
        <v>767</v>
      </c>
      <c r="I58" s="23">
        <v>1990</v>
      </c>
    </row>
    <row r="59" spans="1:9" x14ac:dyDescent="0.25">
      <c r="A59" s="23" t="s">
        <v>768</v>
      </c>
      <c r="B59" s="23" t="s">
        <v>769</v>
      </c>
      <c r="C59" s="23" t="s">
        <v>770</v>
      </c>
      <c r="D59" s="23" t="s">
        <v>771</v>
      </c>
      <c r="E59" s="23" t="s">
        <v>772</v>
      </c>
      <c r="F59" s="23" t="s">
        <v>773</v>
      </c>
      <c r="G59" s="23" t="s">
        <v>774</v>
      </c>
      <c r="H59" s="23" t="s">
        <v>529</v>
      </c>
      <c r="I59" s="23">
        <v>3.5886749999999998</v>
      </c>
    </row>
    <row r="60" spans="1:9" x14ac:dyDescent="0.25">
      <c r="A60" s="23" t="s">
        <v>768</v>
      </c>
      <c r="B60" s="23" t="s">
        <v>769</v>
      </c>
      <c r="C60" s="23" t="s">
        <v>770</v>
      </c>
      <c r="D60" s="23" t="s">
        <v>771</v>
      </c>
      <c r="E60" s="23" t="s">
        <v>772</v>
      </c>
      <c r="F60" s="23" t="s">
        <v>773</v>
      </c>
      <c r="G60" s="23" t="s">
        <v>775</v>
      </c>
      <c r="H60" s="23" t="s">
        <v>529</v>
      </c>
      <c r="I60" s="23">
        <v>0.15400525000000001</v>
      </c>
    </row>
    <row r="61" spans="1:9" x14ac:dyDescent="0.25">
      <c r="A61" s="23" t="s">
        <v>768</v>
      </c>
      <c r="B61" s="23" t="s">
        <v>769</v>
      </c>
      <c r="C61" s="23" t="s">
        <v>770</v>
      </c>
      <c r="D61" s="23" t="s">
        <v>771</v>
      </c>
      <c r="E61" s="23" t="s">
        <v>772</v>
      </c>
      <c r="F61" s="23" t="s">
        <v>773</v>
      </c>
      <c r="G61" s="23" t="s">
        <v>776</v>
      </c>
      <c r="H61" s="23" t="s">
        <v>529</v>
      </c>
      <c r="I61" s="23">
        <v>0.58133749999999995</v>
      </c>
    </row>
    <row r="62" spans="1:9" x14ac:dyDescent="0.25">
      <c r="A62" s="23" t="s">
        <v>768</v>
      </c>
      <c r="B62" s="23" t="s">
        <v>769</v>
      </c>
      <c r="C62" s="23" t="s">
        <v>770</v>
      </c>
      <c r="D62" s="23" t="s">
        <v>771</v>
      </c>
      <c r="E62" s="23" t="s">
        <v>772</v>
      </c>
      <c r="F62" s="23" t="s">
        <v>773</v>
      </c>
      <c r="G62" s="23" t="s">
        <v>777</v>
      </c>
      <c r="H62" s="23" t="s">
        <v>529</v>
      </c>
      <c r="I62" s="23">
        <v>0.14474424999999999</v>
      </c>
    </row>
    <row r="63" spans="1:9" x14ac:dyDescent="0.25">
      <c r="A63" s="23" t="s">
        <v>768</v>
      </c>
      <c r="B63" s="23" t="s">
        <v>769</v>
      </c>
      <c r="C63" s="23" t="s">
        <v>770</v>
      </c>
      <c r="D63" s="23" t="s">
        <v>771</v>
      </c>
      <c r="E63" s="23" t="s">
        <v>772</v>
      </c>
      <c r="F63" s="23" t="s">
        <v>773</v>
      </c>
      <c r="G63" s="23" t="s">
        <v>778</v>
      </c>
      <c r="H63" s="23" t="s">
        <v>529</v>
      </c>
      <c r="I63" s="23">
        <v>0.13683124999999999</v>
      </c>
    </row>
    <row r="64" spans="1:9" x14ac:dyDescent="0.25">
      <c r="A64" s="23" t="s">
        <v>768</v>
      </c>
      <c r="B64" s="23" t="s">
        <v>769</v>
      </c>
      <c r="C64" s="23" t="s">
        <v>770</v>
      </c>
      <c r="D64" s="23" t="s">
        <v>771</v>
      </c>
      <c r="E64" s="23" t="s">
        <v>772</v>
      </c>
      <c r="F64" s="23" t="s">
        <v>773</v>
      </c>
      <c r="G64" s="23" t="s">
        <v>515</v>
      </c>
      <c r="H64" s="23" t="s">
        <v>529</v>
      </c>
      <c r="I64" s="23">
        <v>9.3602000000000005E-2</v>
      </c>
    </row>
    <row r="65" spans="1:9" x14ac:dyDescent="0.25">
      <c r="A65" s="23" t="s">
        <v>768</v>
      </c>
      <c r="B65" s="23" t="s">
        <v>769</v>
      </c>
      <c r="C65" s="23" t="s">
        <v>770</v>
      </c>
      <c r="D65" s="23" t="s">
        <v>771</v>
      </c>
      <c r="E65" s="23" t="s">
        <v>772</v>
      </c>
      <c r="F65" s="23" t="s">
        <v>773</v>
      </c>
      <c r="G65" s="23" t="s">
        <v>779</v>
      </c>
      <c r="H65" s="23" t="s">
        <v>529</v>
      </c>
      <c r="I65" s="23">
        <v>3.7368499999999999E-2</v>
      </c>
    </row>
    <row r="66" spans="1:9" x14ac:dyDescent="0.25">
      <c r="A66" s="23" t="s">
        <v>768</v>
      </c>
      <c r="B66" s="23" t="s">
        <v>769</v>
      </c>
      <c r="C66" s="23" t="s">
        <v>770</v>
      </c>
      <c r="D66" s="23" t="s">
        <v>771</v>
      </c>
      <c r="E66" s="23" t="s">
        <v>772</v>
      </c>
      <c r="F66" s="23" t="s">
        <v>773</v>
      </c>
      <c r="G66" s="23" t="s">
        <v>780</v>
      </c>
      <c r="H66" s="23" t="s">
        <v>529</v>
      </c>
      <c r="I66" s="23">
        <v>0.136937</v>
      </c>
    </row>
    <row r="67" spans="1:9" x14ac:dyDescent="0.25">
      <c r="A67" s="23" t="s">
        <v>768</v>
      </c>
      <c r="B67" s="23" t="s">
        <v>769</v>
      </c>
      <c r="C67" s="23" t="s">
        <v>770</v>
      </c>
      <c r="D67" s="23" t="s">
        <v>771</v>
      </c>
      <c r="E67" s="23" t="s">
        <v>772</v>
      </c>
      <c r="F67" s="23" t="s">
        <v>773</v>
      </c>
      <c r="G67" s="23" t="s">
        <v>781</v>
      </c>
      <c r="H67" s="23" t="s">
        <v>529</v>
      </c>
      <c r="I67" s="23">
        <v>0.51637750000000004</v>
      </c>
    </row>
    <row r="68" spans="1:9" x14ac:dyDescent="0.25">
      <c r="A68" s="23" t="s">
        <v>768</v>
      </c>
      <c r="B68" s="23" t="s">
        <v>769</v>
      </c>
      <c r="C68" s="23" t="s">
        <v>770</v>
      </c>
      <c r="D68" s="23" t="s">
        <v>771</v>
      </c>
      <c r="E68" s="23" t="s">
        <v>772</v>
      </c>
      <c r="F68" s="23" t="s">
        <v>773</v>
      </c>
      <c r="G68" s="23" t="s">
        <v>782</v>
      </c>
      <c r="H68" s="23" t="s">
        <v>529</v>
      </c>
      <c r="I68" s="23">
        <v>1.76197</v>
      </c>
    </row>
    <row r="69" spans="1:9" x14ac:dyDescent="0.25">
      <c r="A69" s="23" t="s">
        <v>768</v>
      </c>
      <c r="B69" s="23" t="s">
        <v>769</v>
      </c>
      <c r="C69" s="23" t="s">
        <v>770</v>
      </c>
      <c r="D69" s="23" t="s">
        <v>771</v>
      </c>
      <c r="E69" s="23" t="s">
        <v>772</v>
      </c>
      <c r="F69" s="23" t="s">
        <v>773</v>
      </c>
      <c r="G69" s="23" t="s">
        <v>783</v>
      </c>
      <c r="H69" s="23" t="s">
        <v>529</v>
      </c>
      <c r="I69" s="23">
        <v>0.2891975</v>
      </c>
    </row>
    <row r="70" spans="1:9" x14ac:dyDescent="0.25">
      <c r="A70" s="23" t="s">
        <v>768</v>
      </c>
      <c r="B70" s="23" t="s">
        <v>769</v>
      </c>
      <c r="C70" s="23" t="s">
        <v>770</v>
      </c>
      <c r="D70" s="23" t="s">
        <v>784</v>
      </c>
      <c r="E70" s="23" t="s">
        <v>772</v>
      </c>
      <c r="F70" s="23" t="s">
        <v>773</v>
      </c>
      <c r="G70" s="23" t="s">
        <v>785</v>
      </c>
      <c r="H70" s="23" t="s">
        <v>529</v>
      </c>
      <c r="I70" s="23">
        <v>0.2</v>
      </c>
    </row>
    <row r="71" spans="1:9" x14ac:dyDescent="0.25">
      <c r="A71" s="23" t="s">
        <v>768</v>
      </c>
      <c r="B71" s="23" t="s">
        <v>769</v>
      </c>
      <c r="C71" s="23" t="s">
        <v>770</v>
      </c>
      <c r="D71" s="23" t="s">
        <v>784</v>
      </c>
      <c r="E71" s="23" t="s">
        <v>772</v>
      </c>
      <c r="F71" s="23" t="s">
        <v>773</v>
      </c>
      <c r="G71" s="23" t="s">
        <v>516</v>
      </c>
      <c r="H71" s="23" t="s">
        <v>529</v>
      </c>
      <c r="I71" s="23">
        <v>4.2103749999999997E-3</v>
      </c>
    </row>
    <row r="72" spans="1:9" x14ac:dyDescent="0.25">
      <c r="A72" s="23" t="s">
        <v>768</v>
      </c>
      <c r="B72" s="23" t="s">
        <v>769</v>
      </c>
      <c r="C72" s="23" t="s">
        <v>770</v>
      </c>
      <c r="D72" s="23" t="s">
        <v>784</v>
      </c>
      <c r="E72" s="23" t="s">
        <v>772</v>
      </c>
      <c r="F72" s="23" t="s">
        <v>773</v>
      </c>
      <c r="G72" s="23" t="s">
        <v>517</v>
      </c>
      <c r="H72" s="23" t="s">
        <v>529</v>
      </c>
      <c r="I72" s="23">
        <v>0.28557250000000001</v>
      </c>
    </row>
    <row r="73" spans="1:9" x14ac:dyDescent="0.25">
      <c r="A73" s="23" t="s">
        <v>768</v>
      </c>
      <c r="B73" s="23" t="s">
        <v>769</v>
      </c>
      <c r="C73" s="23" t="s">
        <v>770</v>
      </c>
      <c r="D73" s="23" t="s">
        <v>784</v>
      </c>
      <c r="E73" s="23" t="s">
        <v>772</v>
      </c>
      <c r="F73" s="23" t="s">
        <v>773</v>
      </c>
      <c r="G73" s="23" t="s">
        <v>786</v>
      </c>
      <c r="H73" s="23" t="s">
        <v>529</v>
      </c>
      <c r="I73" s="23">
        <v>7.3125000000000004E-3</v>
      </c>
    </row>
    <row r="74" spans="1:9" x14ac:dyDescent="0.25">
      <c r="A74" s="23" t="s">
        <v>768</v>
      </c>
      <c r="B74" s="23" t="s">
        <v>769</v>
      </c>
      <c r="C74" s="23" t="s">
        <v>787</v>
      </c>
      <c r="D74" s="23" t="s">
        <v>771</v>
      </c>
      <c r="E74" s="23" t="s">
        <v>772</v>
      </c>
      <c r="F74" s="23" t="s">
        <v>773</v>
      </c>
      <c r="G74" s="23" t="s">
        <v>788</v>
      </c>
      <c r="H74" s="23" t="s">
        <v>529</v>
      </c>
      <c r="I74" s="23">
        <v>3.200625E-2</v>
      </c>
    </row>
    <row r="75" spans="1:9" x14ac:dyDescent="0.25">
      <c r="A75" s="23" t="s">
        <v>768</v>
      </c>
      <c r="B75" s="23" t="s">
        <v>769</v>
      </c>
      <c r="C75" s="23" t="s">
        <v>787</v>
      </c>
      <c r="D75" s="23" t="s">
        <v>771</v>
      </c>
      <c r="E75" s="23" t="s">
        <v>772</v>
      </c>
      <c r="F75" s="23" t="s">
        <v>773</v>
      </c>
      <c r="G75" s="23" t="s">
        <v>774</v>
      </c>
      <c r="H75" s="23" t="s">
        <v>529</v>
      </c>
      <c r="I75" s="23">
        <v>4.7759999999999998</v>
      </c>
    </row>
    <row r="76" spans="1:9" x14ac:dyDescent="0.25">
      <c r="A76" s="23" t="s">
        <v>768</v>
      </c>
      <c r="B76" s="23" t="s">
        <v>769</v>
      </c>
      <c r="C76" s="23" t="s">
        <v>787</v>
      </c>
      <c r="D76" s="23" t="s">
        <v>771</v>
      </c>
      <c r="E76" s="23" t="s">
        <v>772</v>
      </c>
      <c r="F76" s="23" t="s">
        <v>773</v>
      </c>
      <c r="G76" s="23" t="s">
        <v>788</v>
      </c>
      <c r="H76" s="23" t="s">
        <v>530</v>
      </c>
      <c r="I76" s="23">
        <v>0.227457142</v>
      </c>
    </row>
    <row r="77" spans="1:9" x14ac:dyDescent="0.25">
      <c r="A77" s="23" t="s">
        <v>768</v>
      </c>
      <c r="B77" s="23" t="s">
        <v>769</v>
      </c>
      <c r="C77" s="23" t="s">
        <v>787</v>
      </c>
      <c r="D77" s="23" t="s">
        <v>771</v>
      </c>
      <c r="E77" s="23" t="s">
        <v>772</v>
      </c>
      <c r="F77" s="23" t="s">
        <v>773</v>
      </c>
      <c r="G77" s="23" t="s">
        <v>774</v>
      </c>
      <c r="H77" s="23" t="s">
        <v>530</v>
      </c>
      <c r="I77" s="23">
        <v>8.0517216000000003E-2</v>
      </c>
    </row>
    <row r="78" spans="1:9" x14ac:dyDescent="0.25">
      <c r="A78" s="23" t="s">
        <v>768</v>
      </c>
      <c r="B78" s="23" t="s">
        <v>769</v>
      </c>
      <c r="C78" s="23" t="s">
        <v>787</v>
      </c>
      <c r="D78" s="23" t="s">
        <v>771</v>
      </c>
      <c r="E78" s="23" t="s">
        <v>772</v>
      </c>
      <c r="F78" s="23" t="s">
        <v>773</v>
      </c>
      <c r="G78" s="23" t="s">
        <v>789</v>
      </c>
      <c r="H78" s="23" t="s">
        <v>530</v>
      </c>
      <c r="I78" s="23">
        <v>0</v>
      </c>
    </row>
    <row r="79" spans="1:9" x14ac:dyDescent="0.25">
      <c r="A79" s="23" t="s">
        <v>768</v>
      </c>
      <c r="B79" s="23" t="s">
        <v>769</v>
      </c>
      <c r="C79" s="23" t="s">
        <v>787</v>
      </c>
      <c r="D79" s="23" t="s">
        <v>771</v>
      </c>
      <c r="E79" s="23" t="s">
        <v>772</v>
      </c>
      <c r="F79" s="23" t="s">
        <v>773</v>
      </c>
      <c r="G79" s="23" t="s">
        <v>790</v>
      </c>
      <c r="H79" s="23" t="s">
        <v>529</v>
      </c>
      <c r="I79" s="23">
        <v>9.080075E-3</v>
      </c>
    </row>
    <row r="80" spans="1:9" x14ac:dyDescent="0.25">
      <c r="A80" s="23" t="s">
        <v>768</v>
      </c>
      <c r="B80" s="23" t="s">
        <v>769</v>
      </c>
      <c r="C80" s="23" t="s">
        <v>787</v>
      </c>
      <c r="D80" s="23" t="s">
        <v>771</v>
      </c>
      <c r="E80" s="23" t="s">
        <v>772</v>
      </c>
      <c r="F80" s="23" t="s">
        <v>773</v>
      </c>
      <c r="G80" s="23" t="s">
        <v>791</v>
      </c>
      <c r="H80" s="23" t="s">
        <v>530</v>
      </c>
      <c r="I80" s="23">
        <v>0</v>
      </c>
    </row>
    <row r="81" spans="1:9" x14ac:dyDescent="0.25">
      <c r="A81" s="23" t="s">
        <v>768</v>
      </c>
      <c r="B81" s="23" t="s">
        <v>769</v>
      </c>
      <c r="C81" s="23" t="s">
        <v>787</v>
      </c>
      <c r="D81" s="23" t="s">
        <v>771</v>
      </c>
      <c r="E81" s="23" t="s">
        <v>772</v>
      </c>
      <c r="F81" s="23" t="s">
        <v>773</v>
      </c>
      <c r="G81" s="23" t="s">
        <v>789</v>
      </c>
      <c r="H81" s="23" t="s">
        <v>529</v>
      </c>
      <c r="I81" s="23">
        <v>1.4302499999999999E-2</v>
      </c>
    </row>
    <row r="82" spans="1:9" x14ac:dyDescent="0.25">
      <c r="A82" s="23" t="s">
        <v>768</v>
      </c>
      <c r="B82" s="23" t="s">
        <v>769</v>
      </c>
      <c r="C82" s="23" t="s">
        <v>787</v>
      </c>
      <c r="D82" s="23" t="s">
        <v>771</v>
      </c>
      <c r="E82" s="23" t="s">
        <v>772</v>
      </c>
      <c r="F82" s="23" t="s">
        <v>773</v>
      </c>
      <c r="G82" s="23" t="s">
        <v>792</v>
      </c>
      <c r="H82" s="23" t="s">
        <v>529</v>
      </c>
      <c r="I82" s="23">
        <v>1.2428349999999999E-2</v>
      </c>
    </row>
    <row r="83" spans="1:9" x14ac:dyDescent="0.25">
      <c r="A83" s="23" t="s">
        <v>768</v>
      </c>
      <c r="B83" s="23" t="s">
        <v>769</v>
      </c>
      <c r="C83" s="23" t="s">
        <v>787</v>
      </c>
      <c r="D83" s="23" t="s">
        <v>771</v>
      </c>
      <c r="E83" s="23" t="s">
        <v>772</v>
      </c>
      <c r="F83" s="23" t="s">
        <v>773</v>
      </c>
      <c r="G83" s="23" t="s">
        <v>791</v>
      </c>
      <c r="H83" s="23" t="s">
        <v>529</v>
      </c>
      <c r="I83" s="23">
        <v>4.9327249999999998E-3</v>
      </c>
    </row>
    <row r="84" spans="1:9" x14ac:dyDescent="0.25">
      <c r="A84" s="23" t="s">
        <v>768</v>
      </c>
      <c r="B84" s="23" t="s">
        <v>769</v>
      </c>
      <c r="C84" s="23" t="s">
        <v>787</v>
      </c>
      <c r="D84" s="23" t="s">
        <v>771</v>
      </c>
      <c r="E84" s="23" t="s">
        <v>772</v>
      </c>
      <c r="F84" s="23" t="s">
        <v>773</v>
      </c>
      <c r="G84" s="23" t="s">
        <v>793</v>
      </c>
      <c r="H84" s="23" t="s">
        <v>530</v>
      </c>
      <c r="I84" s="23">
        <v>0</v>
      </c>
    </row>
    <row r="85" spans="1:9" x14ac:dyDescent="0.25">
      <c r="A85" s="23" t="s">
        <v>768</v>
      </c>
      <c r="B85" s="23" t="s">
        <v>769</v>
      </c>
      <c r="C85" s="23" t="s">
        <v>787</v>
      </c>
      <c r="D85" s="23" t="s">
        <v>771</v>
      </c>
      <c r="E85" s="23" t="s">
        <v>772</v>
      </c>
      <c r="F85" s="23" t="s">
        <v>773</v>
      </c>
      <c r="G85" s="23" t="s">
        <v>792</v>
      </c>
      <c r="H85" s="23" t="s">
        <v>530</v>
      </c>
      <c r="I85" s="23">
        <v>0</v>
      </c>
    </row>
    <row r="86" spans="1:9" x14ac:dyDescent="0.25">
      <c r="A86" s="23" t="s">
        <v>768</v>
      </c>
      <c r="B86" s="23" t="s">
        <v>769</v>
      </c>
      <c r="C86" s="23" t="s">
        <v>787</v>
      </c>
      <c r="D86" s="23" t="s">
        <v>771</v>
      </c>
      <c r="E86" s="23" t="s">
        <v>772</v>
      </c>
      <c r="F86" s="23" t="s">
        <v>773</v>
      </c>
      <c r="G86" s="23" t="s">
        <v>794</v>
      </c>
      <c r="H86" s="23" t="s">
        <v>530</v>
      </c>
      <c r="I86" s="23">
        <v>0.160581472</v>
      </c>
    </row>
    <row r="87" spans="1:9" x14ac:dyDescent="0.25">
      <c r="A87" s="23" t="s">
        <v>768</v>
      </c>
      <c r="B87" s="23" t="s">
        <v>769</v>
      </c>
      <c r="C87" s="23" t="s">
        <v>787</v>
      </c>
      <c r="D87" s="23" t="s">
        <v>771</v>
      </c>
      <c r="E87" s="23" t="s">
        <v>772</v>
      </c>
      <c r="F87" s="23" t="s">
        <v>773</v>
      </c>
      <c r="G87" s="23" t="s">
        <v>795</v>
      </c>
      <c r="H87" s="23" t="s">
        <v>529</v>
      </c>
      <c r="I87" s="23">
        <v>5.188425E-2</v>
      </c>
    </row>
    <row r="88" spans="1:9" x14ac:dyDescent="0.25">
      <c r="A88" s="23" t="s">
        <v>768</v>
      </c>
      <c r="B88" s="23" t="s">
        <v>769</v>
      </c>
      <c r="C88" s="23" t="s">
        <v>787</v>
      </c>
      <c r="D88" s="23" t="s">
        <v>771</v>
      </c>
      <c r="E88" s="23" t="s">
        <v>772</v>
      </c>
      <c r="F88" s="23" t="s">
        <v>773</v>
      </c>
      <c r="G88" s="23" t="s">
        <v>794</v>
      </c>
      <c r="H88" s="23" t="s">
        <v>529</v>
      </c>
      <c r="I88" s="23">
        <v>3.5150000000000001E-2</v>
      </c>
    </row>
    <row r="89" spans="1:9" x14ac:dyDescent="0.25">
      <c r="A89" s="23" t="s">
        <v>768</v>
      </c>
      <c r="B89" s="23" t="s">
        <v>769</v>
      </c>
      <c r="C89" s="23" t="s">
        <v>787</v>
      </c>
      <c r="D89" s="23" t="s">
        <v>771</v>
      </c>
      <c r="E89" s="23" t="s">
        <v>772</v>
      </c>
      <c r="F89" s="23" t="s">
        <v>773</v>
      </c>
      <c r="G89" s="23" t="s">
        <v>793</v>
      </c>
      <c r="H89" s="23" t="s">
        <v>529</v>
      </c>
      <c r="I89" s="23">
        <v>1.0641825000000001E-2</v>
      </c>
    </row>
    <row r="90" spans="1:9" x14ac:dyDescent="0.25">
      <c r="A90" s="23" t="s">
        <v>768</v>
      </c>
      <c r="B90" s="23" t="s">
        <v>769</v>
      </c>
      <c r="C90" s="23" t="s">
        <v>787</v>
      </c>
      <c r="D90" s="23" t="s">
        <v>771</v>
      </c>
      <c r="E90" s="23" t="s">
        <v>772</v>
      </c>
      <c r="F90" s="23" t="s">
        <v>773</v>
      </c>
      <c r="G90" s="23" t="s">
        <v>790</v>
      </c>
      <c r="H90" s="23" t="s">
        <v>530</v>
      </c>
      <c r="I90" s="23">
        <v>3.9097302E-2</v>
      </c>
    </row>
    <row r="91" spans="1:9" x14ac:dyDescent="0.25">
      <c r="A91" s="23" t="s">
        <v>768</v>
      </c>
      <c r="B91" s="23" t="s">
        <v>769</v>
      </c>
      <c r="C91" s="23" t="s">
        <v>787</v>
      </c>
      <c r="D91" s="23" t="s">
        <v>771</v>
      </c>
      <c r="E91" s="23" t="s">
        <v>772</v>
      </c>
      <c r="F91" s="23" t="s">
        <v>773</v>
      </c>
      <c r="G91" s="23" t="s">
        <v>795</v>
      </c>
      <c r="H91" s="23" t="s">
        <v>530</v>
      </c>
      <c r="I91" s="23">
        <v>0</v>
      </c>
    </row>
    <row r="92" spans="1:9" x14ac:dyDescent="0.25">
      <c r="A92" s="23" t="s">
        <v>768</v>
      </c>
      <c r="B92" s="23" t="s">
        <v>769</v>
      </c>
      <c r="C92" s="23" t="s">
        <v>787</v>
      </c>
      <c r="D92" s="23" t="s">
        <v>784</v>
      </c>
      <c r="E92" s="23" t="s">
        <v>772</v>
      </c>
      <c r="F92" s="23" t="s">
        <v>773</v>
      </c>
      <c r="G92" s="23" t="s">
        <v>785</v>
      </c>
      <c r="H92" s="23" t="s">
        <v>530</v>
      </c>
      <c r="I92" s="23">
        <v>1.9708081000000001E-3</v>
      </c>
    </row>
    <row r="93" spans="1:9" x14ac:dyDescent="0.25">
      <c r="A93" s="23" t="s">
        <v>768</v>
      </c>
      <c r="B93" s="23" t="s">
        <v>769</v>
      </c>
      <c r="C93" s="23" t="s">
        <v>787</v>
      </c>
      <c r="D93" s="23" t="s">
        <v>784</v>
      </c>
      <c r="E93" s="23" t="s">
        <v>772</v>
      </c>
      <c r="F93" s="23" t="s">
        <v>773</v>
      </c>
      <c r="G93" s="23" t="s">
        <v>785</v>
      </c>
      <c r="H93" s="23" t="s">
        <v>529</v>
      </c>
      <c r="I93" s="23">
        <v>1.9530749999999999E-2</v>
      </c>
    </row>
    <row r="94" spans="1:9" x14ac:dyDescent="0.25">
      <c r="A94" s="23" t="s">
        <v>768</v>
      </c>
      <c r="B94" s="23" t="s">
        <v>769</v>
      </c>
      <c r="C94" s="23" t="s">
        <v>787</v>
      </c>
      <c r="D94" s="23" t="s">
        <v>784</v>
      </c>
      <c r="E94" s="23" t="s">
        <v>772</v>
      </c>
      <c r="F94" s="23" t="s">
        <v>773</v>
      </c>
      <c r="G94" s="23" t="s">
        <v>516</v>
      </c>
      <c r="H94" s="23" t="s">
        <v>530</v>
      </c>
      <c r="I94" s="23">
        <v>0</v>
      </c>
    </row>
    <row r="95" spans="1:9" x14ac:dyDescent="0.25">
      <c r="A95" s="23" t="s">
        <v>768</v>
      </c>
      <c r="B95" s="23" t="s">
        <v>769</v>
      </c>
      <c r="C95" s="23" t="s">
        <v>787</v>
      </c>
      <c r="D95" s="23" t="s">
        <v>784</v>
      </c>
      <c r="E95" s="23" t="s">
        <v>772</v>
      </c>
      <c r="F95" s="23" t="s">
        <v>773</v>
      </c>
      <c r="G95" s="23" t="s">
        <v>516</v>
      </c>
      <c r="H95" s="23" t="s">
        <v>529</v>
      </c>
      <c r="I95" s="23">
        <v>3.1566999999999999E-4</v>
      </c>
    </row>
    <row r="96" spans="1:9" x14ac:dyDescent="0.25">
      <c r="A96" s="23" t="s">
        <v>768</v>
      </c>
      <c r="B96" s="23" t="s">
        <v>769</v>
      </c>
      <c r="C96" s="23" t="s">
        <v>787</v>
      </c>
      <c r="D96" s="23" t="s">
        <v>784</v>
      </c>
      <c r="E96" s="23" t="s">
        <v>772</v>
      </c>
      <c r="F96" s="23" t="s">
        <v>773</v>
      </c>
      <c r="G96" s="23" t="s">
        <v>517</v>
      </c>
      <c r="H96" s="23" t="s">
        <v>529</v>
      </c>
      <c r="I96" s="23">
        <v>4.1600249999999998E-2</v>
      </c>
    </row>
    <row r="97" spans="1:9" x14ac:dyDescent="0.25">
      <c r="A97" s="23" t="s">
        <v>768</v>
      </c>
      <c r="B97" s="23" t="s">
        <v>769</v>
      </c>
      <c r="C97" s="23" t="s">
        <v>787</v>
      </c>
      <c r="D97" s="23" t="s">
        <v>784</v>
      </c>
      <c r="E97" s="23" t="s">
        <v>772</v>
      </c>
      <c r="F97" s="23" t="s">
        <v>773</v>
      </c>
      <c r="G97" s="23" t="s">
        <v>517</v>
      </c>
      <c r="H97" s="23" t="s">
        <v>530</v>
      </c>
      <c r="I97" s="23">
        <v>0</v>
      </c>
    </row>
    <row r="98" spans="1:9" x14ac:dyDescent="0.25">
      <c r="A98" s="23" t="s">
        <v>768</v>
      </c>
      <c r="B98" s="23" t="s">
        <v>769</v>
      </c>
      <c r="C98" s="23" t="s">
        <v>787</v>
      </c>
      <c r="D98" s="23" t="s">
        <v>786</v>
      </c>
      <c r="E98" s="23" t="s">
        <v>772</v>
      </c>
      <c r="F98" s="23" t="s">
        <v>773</v>
      </c>
      <c r="G98" s="23" t="s">
        <v>796</v>
      </c>
      <c r="H98" s="23" t="s">
        <v>529</v>
      </c>
      <c r="I98" s="23">
        <v>1.9715275000000001E-2</v>
      </c>
    </row>
    <row r="99" spans="1:9" x14ac:dyDescent="0.25">
      <c r="A99" s="23" t="s">
        <v>768</v>
      </c>
      <c r="B99" s="23" t="s">
        <v>769</v>
      </c>
      <c r="C99" s="23" t="s">
        <v>787</v>
      </c>
      <c r="D99" s="23" t="s">
        <v>786</v>
      </c>
      <c r="E99" s="23" t="s">
        <v>772</v>
      </c>
      <c r="F99" s="23" t="s">
        <v>773</v>
      </c>
      <c r="G99" s="23" t="s">
        <v>797</v>
      </c>
      <c r="H99" s="23" t="s">
        <v>530</v>
      </c>
      <c r="I99" s="23">
        <v>1.128499E-4</v>
      </c>
    </row>
    <row r="100" spans="1:9" x14ac:dyDescent="0.25">
      <c r="A100" s="23" t="s">
        <v>768</v>
      </c>
      <c r="B100" s="23" t="s">
        <v>769</v>
      </c>
      <c r="C100" s="23" t="s">
        <v>787</v>
      </c>
      <c r="D100" s="23" t="s">
        <v>786</v>
      </c>
      <c r="E100" s="23" t="s">
        <v>772</v>
      </c>
      <c r="F100" s="23" t="s">
        <v>773</v>
      </c>
      <c r="G100" s="23" t="s">
        <v>798</v>
      </c>
      <c r="H100" s="23" t="s">
        <v>529</v>
      </c>
      <c r="I100" s="23">
        <v>1.55152E-2</v>
      </c>
    </row>
    <row r="101" spans="1:9" x14ac:dyDescent="0.25">
      <c r="A101" s="23" t="s">
        <v>768</v>
      </c>
      <c r="B101" s="23" t="s">
        <v>769</v>
      </c>
      <c r="C101" s="23" t="s">
        <v>787</v>
      </c>
      <c r="D101" s="23" t="s">
        <v>786</v>
      </c>
      <c r="E101" s="23" t="s">
        <v>772</v>
      </c>
      <c r="F101" s="23" t="s">
        <v>773</v>
      </c>
      <c r="G101" s="23" t="s">
        <v>798</v>
      </c>
      <c r="H101" s="23" t="s">
        <v>530</v>
      </c>
      <c r="I101" s="23">
        <v>1.7430789999999999E-4</v>
      </c>
    </row>
    <row r="102" spans="1:9" x14ac:dyDescent="0.25">
      <c r="A102" s="23" t="s">
        <v>768</v>
      </c>
      <c r="B102" s="23" t="s">
        <v>769</v>
      </c>
      <c r="C102" s="23" t="s">
        <v>787</v>
      </c>
      <c r="D102" s="23" t="s">
        <v>786</v>
      </c>
      <c r="E102" s="23" t="s">
        <v>772</v>
      </c>
      <c r="F102" s="23" t="s">
        <v>773</v>
      </c>
      <c r="G102" s="23" t="s">
        <v>799</v>
      </c>
      <c r="H102" s="23" t="s">
        <v>529</v>
      </c>
      <c r="I102" s="23">
        <v>1.468115E-2</v>
      </c>
    </row>
    <row r="103" spans="1:9" x14ac:dyDescent="0.25">
      <c r="A103" s="23" t="s">
        <v>768</v>
      </c>
      <c r="B103" s="23" t="s">
        <v>769</v>
      </c>
      <c r="C103" s="23" t="s">
        <v>787</v>
      </c>
      <c r="D103" s="23" t="s">
        <v>786</v>
      </c>
      <c r="E103" s="23" t="s">
        <v>772</v>
      </c>
      <c r="F103" s="23" t="s">
        <v>773</v>
      </c>
      <c r="G103" s="23" t="s">
        <v>796</v>
      </c>
      <c r="H103" s="23" t="s">
        <v>530</v>
      </c>
      <c r="I103" s="23">
        <v>2.571815E-4</v>
      </c>
    </row>
    <row r="104" spans="1:9" x14ac:dyDescent="0.25">
      <c r="A104" s="23" t="s">
        <v>768</v>
      </c>
      <c r="B104" s="23" t="s">
        <v>769</v>
      </c>
      <c r="C104" s="23" t="s">
        <v>787</v>
      </c>
      <c r="D104" s="23" t="s">
        <v>786</v>
      </c>
      <c r="E104" s="23" t="s">
        <v>772</v>
      </c>
      <c r="F104" s="23" t="s">
        <v>773</v>
      </c>
      <c r="G104" s="23" t="s">
        <v>800</v>
      </c>
      <c r="H104" s="23" t="s">
        <v>530</v>
      </c>
      <c r="I104" s="23">
        <v>2.03146E-4</v>
      </c>
    </row>
    <row r="105" spans="1:9" x14ac:dyDescent="0.25">
      <c r="A105" s="23" t="s">
        <v>768</v>
      </c>
      <c r="B105" s="23" t="s">
        <v>769</v>
      </c>
      <c r="C105" s="23" t="s">
        <v>787</v>
      </c>
      <c r="D105" s="23" t="s">
        <v>786</v>
      </c>
      <c r="E105" s="23" t="s">
        <v>772</v>
      </c>
      <c r="F105" s="23" t="s">
        <v>773</v>
      </c>
      <c r="G105" s="23" t="s">
        <v>797</v>
      </c>
      <c r="H105" s="23" t="s">
        <v>529</v>
      </c>
      <c r="I105" s="23">
        <v>1.1458525000000001E-2</v>
      </c>
    </row>
    <row r="106" spans="1:9" x14ac:dyDescent="0.25">
      <c r="A106" s="23" t="s">
        <v>768</v>
      </c>
      <c r="B106" s="23" t="s">
        <v>769</v>
      </c>
      <c r="C106" s="23" t="s">
        <v>787</v>
      </c>
      <c r="D106" s="23" t="s">
        <v>786</v>
      </c>
      <c r="E106" s="23" t="s">
        <v>772</v>
      </c>
      <c r="F106" s="23" t="s">
        <v>773</v>
      </c>
      <c r="G106" s="23" t="s">
        <v>800</v>
      </c>
      <c r="H106" s="23" t="s">
        <v>529</v>
      </c>
      <c r="I106" s="23">
        <v>1.8082075E-2</v>
      </c>
    </row>
    <row r="107" spans="1:9" x14ac:dyDescent="0.25">
      <c r="A107" s="23" t="s">
        <v>768</v>
      </c>
      <c r="B107" s="23" t="s">
        <v>769</v>
      </c>
      <c r="C107" s="23" t="s">
        <v>787</v>
      </c>
      <c r="D107" s="23" t="s">
        <v>786</v>
      </c>
      <c r="E107" s="23" t="s">
        <v>772</v>
      </c>
      <c r="F107" s="23" t="s">
        <v>773</v>
      </c>
      <c r="G107" s="23" t="s">
        <v>799</v>
      </c>
      <c r="H107" s="23" t="s">
        <v>530</v>
      </c>
      <c r="I107" s="23">
        <v>1.649376E-4</v>
      </c>
    </row>
    <row r="108" spans="1:9" x14ac:dyDescent="0.25">
      <c r="A108" s="23" t="s">
        <v>768</v>
      </c>
      <c r="B108" s="23" t="s">
        <v>769</v>
      </c>
      <c r="C108" s="23" t="s">
        <v>787</v>
      </c>
      <c r="D108" s="23" t="s">
        <v>518</v>
      </c>
      <c r="E108" s="23" t="s">
        <v>772</v>
      </c>
      <c r="F108" s="23" t="s">
        <v>773</v>
      </c>
      <c r="G108" s="23" t="s">
        <v>801</v>
      </c>
      <c r="H108" s="23" t="s">
        <v>530</v>
      </c>
      <c r="I108" s="23">
        <v>6.9719483999999997E-3</v>
      </c>
    </row>
    <row r="109" spans="1:9" x14ac:dyDescent="0.25">
      <c r="A109" s="23" t="s">
        <v>768</v>
      </c>
      <c r="B109" s="23" t="s">
        <v>769</v>
      </c>
      <c r="C109" s="23" t="s">
        <v>787</v>
      </c>
      <c r="D109" s="23" t="s">
        <v>518</v>
      </c>
      <c r="E109" s="23" t="s">
        <v>772</v>
      </c>
      <c r="F109" s="23" t="s">
        <v>773</v>
      </c>
      <c r="G109" s="23" t="s">
        <v>802</v>
      </c>
      <c r="H109" s="23" t="s">
        <v>529</v>
      </c>
      <c r="I109" s="23">
        <v>2.1283175000000001E-2</v>
      </c>
    </row>
    <row r="110" spans="1:9" x14ac:dyDescent="0.25">
      <c r="A110" s="23" t="s">
        <v>768</v>
      </c>
      <c r="B110" s="23" t="s">
        <v>769</v>
      </c>
      <c r="C110" s="23" t="s">
        <v>787</v>
      </c>
      <c r="D110" s="23" t="s">
        <v>518</v>
      </c>
      <c r="E110" s="23" t="s">
        <v>772</v>
      </c>
      <c r="F110" s="23" t="s">
        <v>773</v>
      </c>
      <c r="G110" s="23" t="s">
        <v>801</v>
      </c>
      <c r="H110" s="23" t="s">
        <v>529</v>
      </c>
      <c r="I110" s="23">
        <v>1.8515875000000001E-2</v>
      </c>
    </row>
    <row r="111" spans="1:9" x14ac:dyDescent="0.25">
      <c r="A111" s="23" t="s">
        <v>768</v>
      </c>
      <c r="B111" s="23" t="s">
        <v>769</v>
      </c>
      <c r="C111" s="23" t="s">
        <v>787</v>
      </c>
      <c r="D111" s="23" t="s">
        <v>518</v>
      </c>
      <c r="E111" s="23" t="s">
        <v>772</v>
      </c>
      <c r="F111" s="23" t="s">
        <v>773</v>
      </c>
      <c r="G111" s="23" t="s">
        <v>803</v>
      </c>
      <c r="H111" s="23" t="s">
        <v>530</v>
      </c>
      <c r="I111" s="23">
        <v>1.10693292E-2</v>
      </c>
    </row>
    <row r="112" spans="1:9" x14ac:dyDescent="0.25">
      <c r="A112" s="23" t="s">
        <v>768</v>
      </c>
      <c r="B112" s="23" t="s">
        <v>769</v>
      </c>
      <c r="C112" s="23" t="s">
        <v>787</v>
      </c>
      <c r="D112" s="23" t="s">
        <v>518</v>
      </c>
      <c r="E112" s="23" t="s">
        <v>772</v>
      </c>
      <c r="F112" s="23" t="s">
        <v>773</v>
      </c>
      <c r="G112" s="23" t="s">
        <v>804</v>
      </c>
      <c r="H112" s="23" t="s">
        <v>529</v>
      </c>
      <c r="I112" s="23">
        <v>8.4489000000000005E-4</v>
      </c>
    </row>
    <row r="113" spans="1:9" x14ac:dyDescent="0.25">
      <c r="A113" s="23" t="s">
        <v>768</v>
      </c>
      <c r="B113" s="23" t="s">
        <v>769</v>
      </c>
      <c r="C113" s="23" t="s">
        <v>787</v>
      </c>
      <c r="D113" s="23" t="s">
        <v>518</v>
      </c>
      <c r="E113" s="23" t="s">
        <v>772</v>
      </c>
      <c r="F113" s="23" t="s">
        <v>773</v>
      </c>
      <c r="G113" s="23" t="s">
        <v>805</v>
      </c>
      <c r="H113" s="23" t="s">
        <v>530</v>
      </c>
      <c r="I113" s="23">
        <v>1.85347358E-2</v>
      </c>
    </row>
    <row r="114" spans="1:9" x14ac:dyDescent="0.25">
      <c r="A114" s="23" t="s">
        <v>768</v>
      </c>
      <c r="B114" s="23" t="s">
        <v>769</v>
      </c>
      <c r="C114" s="23" t="s">
        <v>787</v>
      </c>
      <c r="D114" s="23" t="s">
        <v>518</v>
      </c>
      <c r="E114" s="23" t="s">
        <v>772</v>
      </c>
      <c r="F114" s="23" t="s">
        <v>773</v>
      </c>
      <c r="G114" s="23" t="s">
        <v>804</v>
      </c>
      <c r="H114" s="23" t="s">
        <v>530</v>
      </c>
      <c r="I114" s="23">
        <v>1.529065E-4</v>
      </c>
    </row>
    <row r="115" spans="1:9" x14ac:dyDescent="0.25">
      <c r="A115" s="23" t="s">
        <v>768</v>
      </c>
      <c r="B115" s="23" t="s">
        <v>769</v>
      </c>
      <c r="C115" s="23" t="s">
        <v>787</v>
      </c>
      <c r="D115" s="23" t="s">
        <v>518</v>
      </c>
      <c r="E115" s="23" t="s">
        <v>772</v>
      </c>
      <c r="F115" s="23" t="s">
        <v>773</v>
      </c>
      <c r="G115" s="23" t="s">
        <v>802</v>
      </c>
      <c r="H115" s="23" t="s">
        <v>530</v>
      </c>
      <c r="I115" s="23">
        <v>3.2252838000000001E-3</v>
      </c>
    </row>
    <row r="116" spans="1:9" x14ac:dyDescent="0.25">
      <c r="A116" s="23" t="s">
        <v>768</v>
      </c>
      <c r="B116" s="23" t="s">
        <v>769</v>
      </c>
      <c r="C116" s="23" t="s">
        <v>787</v>
      </c>
      <c r="D116" s="23" t="s">
        <v>518</v>
      </c>
      <c r="E116" s="23" t="s">
        <v>772</v>
      </c>
      <c r="F116" s="23" t="s">
        <v>773</v>
      </c>
      <c r="G116" s="23" t="s">
        <v>803</v>
      </c>
      <c r="H116" s="23" t="s">
        <v>529</v>
      </c>
      <c r="I116" s="23">
        <v>2.8258749999999999E-2</v>
      </c>
    </row>
    <row r="117" spans="1:9" x14ac:dyDescent="0.25">
      <c r="A117" s="23" t="s">
        <v>768</v>
      </c>
      <c r="B117" s="23" t="s">
        <v>769</v>
      </c>
      <c r="C117" s="23" t="s">
        <v>787</v>
      </c>
      <c r="D117" s="23" t="s">
        <v>518</v>
      </c>
      <c r="E117" s="23" t="s">
        <v>772</v>
      </c>
      <c r="F117" s="23" t="s">
        <v>773</v>
      </c>
      <c r="G117" s="23" t="s">
        <v>805</v>
      </c>
      <c r="H117" s="23" t="s">
        <v>529</v>
      </c>
      <c r="I117" s="23">
        <v>0.11427850000000001</v>
      </c>
    </row>
    <row r="118" spans="1:9" x14ac:dyDescent="0.25">
      <c r="A118" s="23" t="s">
        <v>768</v>
      </c>
      <c r="B118" s="23" t="s">
        <v>769</v>
      </c>
      <c r="C118" s="23" t="s">
        <v>806</v>
      </c>
      <c r="D118" s="23" t="s">
        <v>807</v>
      </c>
      <c r="E118" s="23" t="s">
        <v>772</v>
      </c>
      <c r="F118" s="23" t="s">
        <v>808</v>
      </c>
      <c r="G118" s="23" t="s">
        <v>809</v>
      </c>
      <c r="H118" s="23" t="s">
        <v>522</v>
      </c>
      <c r="I118" s="23">
        <v>-6.6902799999999996</v>
      </c>
    </row>
    <row r="119" spans="1:9" x14ac:dyDescent="0.25">
      <c r="A119" s="23" t="s">
        <v>768</v>
      </c>
      <c r="B119" s="23" t="s">
        <v>769</v>
      </c>
      <c r="C119" s="23" t="s">
        <v>810</v>
      </c>
      <c r="D119" s="23" t="s">
        <v>807</v>
      </c>
      <c r="E119" s="23" t="s">
        <v>772</v>
      </c>
      <c r="F119" s="23" t="s">
        <v>811</v>
      </c>
      <c r="G119" s="23" t="s">
        <v>812</v>
      </c>
      <c r="H119" s="23" t="s">
        <v>530</v>
      </c>
      <c r="I119" s="23">
        <v>1.20672418E-2</v>
      </c>
    </row>
    <row r="120" spans="1:9" x14ac:dyDescent="0.25">
      <c r="A120" s="23" t="s">
        <v>768</v>
      </c>
      <c r="B120" s="23" t="s">
        <v>769</v>
      </c>
      <c r="C120" s="23" t="s">
        <v>810</v>
      </c>
      <c r="D120" s="23" t="s">
        <v>807</v>
      </c>
      <c r="E120" s="23" t="s">
        <v>772</v>
      </c>
      <c r="F120" s="23" t="s">
        <v>811</v>
      </c>
      <c r="G120" s="23" t="s">
        <v>813</v>
      </c>
      <c r="H120" s="23" t="s">
        <v>530</v>
      </c>
      <c r="I120" s="23">
        <v>2.4134484E-3</v>
      </c>
    </row>
    <row r="121" spans="1:9" x14ac:dyDescent="0.25">
      <c r="A121" s="23" t="s">
        <v>768</v>
      </c>
      <c r="B121" s="23" t="s">
        <v>769</v>
      </c>
      <c r="C121" s="23" t="s">
        <v>810</v>
      </c>
      <c r="D121" s="23" t="s">
        <v>807</v>
      </c>
      <c r="E121" s="23" t="s">
        <v>772</v>
      </c>
      <c r="F121" s="23" t="s">
        <v>814</v>
      </c>
      <c r="G121" s="23" t="s">
        <v>812</v>
      </c>
      <c r="H121" s="23" t="s">
        <v>529</v>
      </c>
      <c r="I121" s="23">
        <v>0.18239949999999999</v>
      </c>
    </row>
    <row r="122" spans="1:9" x14ac:dyDescent="0.25">
      <c r="A122" s="23" t="s">
        <v>768</v>
      </c>
      <c r="B122" s="23" t="s">
        <v>769</v>
      </c>
      <c r="C122" s="23" t="s">
        <v>810</v>
      </c>
      <c r="D122" s="23" t="s">
        <v>807</v>
      </c>
      <c r="E122" s="23" t="s">
        <v>772</v>
      </c>
      <c r="F122" s="23" t="s">
        <v>814</v>
      </c>
      <c r="G122" s="23" t="s">
        <v>813</v>
      </c>
      <c r="H122" s="23" t="s">
        <v>529</v>
      </c>
      <c r="I122" s="23">
        <v>2.6057E-2</v>
      </c>
    </row>
    <row r="123" spans="1:9" x14ac:dyDescent="0.25">
      <c r="A123" s="23" t="s">
        <v>768</v>
      </c>
      <c r="B123" s="23" t="s">
        <v>769</v>
      </c>
      <c r="C123" s="23" t="s">
        <v>815</v>
      </c>
      <c r="D123" s="23" t="s">
        <v>816</v>
      </c>
      <c r="E123" s="23" t="s">
        <v>772</v>
      </c>
      <c r="F123" s="23" t="s">
        <v>817</v>
      </c>
      <c r="G123" s="23" t="s">
        <v>818</v>
      </c>
      <c r="H123" s="23" t="s">
        <v>529</v>
      </c>
      <c r="I123" s="23">
        <v>1.6041425E-3</v>
      </c>
    </row>
    <row r="124" spans="1:9" x14ac:dyDescent="0.25">
      <c r="A124" s="23" t="s">
        <v>768</v>
      </c>
      <c r="B124" s="23" t="s">
        <v>769</v>
      </c>
      <c r="C124" s="23" t="s">
        <v>815</v>
      </c>
      <c r="D124" s="23" t="s">
        <v>819</v>
      </c>
      <c r="E124" s="23" t="s">
        <v>772</v>
      </c>
      <c r="F124" s="23" t="s">
        <v>817</v>
      </c>
      <c r="G124" s="23" t="s">
        <v>820</v>
      </c>
      <c r="H124" s="23" t="s">
        <v>529</v>
      </c>
      <c r="I124" s="23">
        <v>5.2514750000000002E-3</v>
      </c>
    </row>
    <row r="125" spans="1:9" x14ac:dyDescent="0.25">
      <c r="A125" s="23" t="s">
        <v>768</v>
      </c>
      <c r="B125" s="23" t="s">
        <v>769</v>
      </c>
      <c r="C125" s="23" t="s">
        <v>815</v>
      </c>
      <c r="D125" s="23" t="s">
        <v>816</v>
      </c>
      <c r="E125" s="23" t="s">
        <v>772</v>
      </c>
      <c r="F125" s="23" t="s">
        <v>817</v>
      </c>
      <c r="G125" s="23" t="s">
        <v>821</v>
      </c>
      <c r="H125" s="23" t="s">
        <v>529</v>
      </c>
      <c r="I125" s="23">
        <v>1.7509275000000001E-2</v>
      </c>
    </row>
    <row r="126" spans="1:9" x14ac:dyDescent="0.25">
      <c r="A126" s="23" t="s">
        <v>768</v>
      </c>
      <c r="B126" s="23" t="s">
        <v>769</v>
      </c>
      <c r="C126" s="23" t="s">
        <v>815</v>
      </c>
      <c r="D126" s="23" t="s">
        <v>819</v>
      </c>
      <c r="E126" s="23" t="s">
        <v>772</v>
      </c>
      <c r="F126" s="23" t="s">
        <v>817</v>
      </c>
      <c r="G126" s="23" t="s">
        <v>822</v>
      </c>
      <c r="H126" s="23" t="s">
        <v>530</v>
      </c>
      <c r="I126" s="23">
        <v>1.5665710999999999E-2</v>
      </c>
    </row>
    <row r="127" spans="1:9" x14ac:dyDescent="0.25">
      <c r="A127" s="23" t="s">
        <v>768</v>
      </c>
      <c r="B127" s="23" t="s">
        <v>769</v>
      </c>
      <c r="C127" s="23" t="s">
        <v>815</v>
      </c>
      <c r="D127" s="23" t="s">
        <v>816</v>
      </c>
      <c r="E127" s="23" t="s">
        <v>772</v>
      </c>
      <c r="F127" s="23" t="s">
        <v>817</v>
      </c>
      <c r="G127" s="23" t="s">
        <v>823</v>
      </c>
      <c r="H127" s="23" t="s">
        <v>529</v>
      </c>
      <c r="I127" s="23">
        <v>1.78627E-3</v>
      </c>
    </row>
    <row r="128" spans="1:9" x14ac:dyDescent="0.25">
      <c r="A128" s="23" t="s">
        <v>768</v>
      </c>
      <c r="B128" s="23" t="s">
        <v>769</v>
      </c>
      <c r="C128" s="23" t="s">
        <v>815</v>
      </c>
      <c r="D128" s="23" t="s">
        <v>816</v>
      </c>
      <c r="E128" s="23" t="s">
        <v>772</v>
      </c>
      <c r="F128" s="23" t="s">
        <v>817</v>
      </c>
      <c r="G128" s="23" t="s">
        <v>824</v>
      </c>
      <c r="H128" s="23" t="s">
        <v>530</v>
      </c>
      <c r="I128" s="23">
        <v>3.5616065999999999E-3</v>
      </c>
    </row>
    <row r="129" spans="1:9" x14ac:dyDescent="0.25">
      <c r="A129" s="23" t="s">
        <v>768</v>
      </c>
      <c r="B129" s="23" t="s">
        <v>769</v>
      </c>
      <c r="C129" s="23" t="s">
        <v>815</v>
      </c>
      <c r="D129" s="23" t="s">
        <v>816</v>
      </c>
      <c r="E129" s="23" t="s">
        <v>772</v>
      </c>
      <c r="F129" s="23" t="s">
        <v>817</v>
      </c>
      <c r="G129" s="23" t="s">
        <v>818</v>
      </c>
      <c r="H129" s="23" t="s">
        <v>530</v>
      </c>
      <c r="I129" s="23">
        <v>1.5482887999999999E-3</v>
      </c>
    </row>
    <row r="130" spans="1:9" x14ac:dyDescent="0.25">
      <c r="A130" s="23" t="s">
        <v>768</v>
      </c>
      <c r="B130" s="23" t="s">
        <v>769</v>
      </c>
      <c r="C130" s="23" t="s">
        <v>815</v>
      </c>
      <c r="D130" s="23" t="s">
        <v>816</v>
      </c>
      <c r="E130" s="23" t="s">
        <v>772</v>
      </c>
      <c r="F130" s="23" t="s">
        <v>817</v>
      </c>
      <c r="G130" s="23" t="s">
        <v>821</v>
      </c>
      <c r="H130" s="23" t="s">
        <v>530</v>
      </c>
      <c r="I130" s="23">
        <v>5.7975006000000003E-2</v>
      </c>
    </row>
    <row r="131" spans="1:9" x14ac:dyDescent="0.25">
      <c r="A131" s="23" t="s">
        <v>768</v>
      </c>
      <c r="B131" s="23" t="s">
        <v>769</v>
      </c>
      <c r="C131" s="23" t="s">
        <v>815</v>
      </c>
      <c r="D131" s="23" t="s">
        <v>819</v>
      </c>
      <c r="E131" s="23" t="s">
        <v>772</v>
      </c>
      <c r="F131" s="23" t="s">
        <v>817</v>
      </c>
      <c r="G131" s="23" t="s">
        <v>820</v>
      </c>
      <c r="H131" s="23" t="s">
        <v>530</v>
      </c>
      <c r="I131" s="23">
        <v>7.6338361999999998E-3</v>
      </c>
    </row>
    <row r="132" spans="1:9" x14ac:dyDescent="0.25">
      <c r="A132" s="23" t="s">
        <v>768</v>
      </c>
      <c r="B132" s="23" t="s">
        <v>769</v>
      </c>
      <c r="C132" s="23" t="s">
        <v>815</v>
      </c>
      <c r="D132" s="23" t="s">
        <v>819</v>
      </c>
      <c r="E132" s="23" t="s">
        <v>772</v>
      </c>
      <c r="F132" s="23" t="s">
        <v>817</v>
      </c>
      <c r="G132" s="23" t="s">
        <v>822</v>
      </c>
      <c r="H132" s="23" t="s">
        <v>529</v>
      </c>
      <c r="I132" s="23">
        <v>7.6883000000000003E-3</v>
      </c>
    </row>
    <row r="133" spans="1:9" x14ac:dyDescent="0.25">
      <c r="A133" s="23" t="s">
        <v>768</v>
      </c>
      <c r="B133" s="23" t="s">
        <v>769</v>
      </c>
      <c r="C133" s="23" t="s">
        <v>815</v>
      </c>
      <c r="D133" s="23" t="s">
        <v>816</v>
      </c>
      <c r="E133" s="23" t="s">
        <v>772</v>
      </c>
      <c r="F133" s="23" t="s">
        <v>817</v>
      </c>
      <c r="G133" s="23" t="s">
        <v>824</v>
      </c>
      <c r="H133" s="23" t="s">
        <v>529</v>
      </c>
      <c r="I133" s="23">
        <v>5.438025E-3</v>
      </c>
    </row>
    <row r="134" spans="1:9" x14ac:dyDescent="0.25">
      <c r="A134" s="23" t="s">
        <v>768</v>
      </c>
      <c r="B134" s="23" t="s">
        <v>769</v>
      </c>
      <c r="C134" s="23" t="s">
        <v>815</v>
      </c>
      <c r="D134" s="23" t="s">
        <v>816</v>
      </c>
      <c r="E134" s="23" t="s">
        <v>772</v>
      </c>
      <c r="F134" s="23" t="s">
        <v>817</v>
      </c>
      <c r="G134" s="23" t="s">
        <v>823</v>
      </c>
      <c r="H134" s="23" t="s">
        <v>530</v>
      </c>
      <c r="I134" s="23">
        <v>1.2167041999999999E-3</v>
      </c>
    </row>
    <row r="135" spans="1:9" x14ac:dyDescent="0.25">
      <c r="A135" s="23" t="s">
        <v>768</v>
      </c>
      <c r="B135" s="23" t="s">
        <v>769</v>
      </c>
      <c r="C135" s="23" t="s">
        <v>825</v>
      </c>
      <c r="D135" s="23" t="s">
        <v>826</v>
      </c>
      <c r="E135" s="23" t="s">
        <v>772</v>
      </c>
      <c r="F135" s="23" t="s">
        <v>827</v>
      </c>
      <c r="G135" s="23" t="s">
        <v>502</v>
      </c>
      <c r="H135" s="23" t="s">
        <v>522</v>
      </c>
      <c r="I135" s="23">
        <v>7.2075100000000003E-2</v>
      </c>
    </row>
    <row r="136" spans="1:9" x14ac:dyDescent="0.25">
      <c r="A136" s="23" t="s">
        <v>768</v>
      </c>
      <c r="B136" s="23" t="s">
        <v>769</v>
      </c>
      <c r="C136" s="23" t="s">
        <v>825</v>
      </c>
      <c r="D136" s="23" t="s">
        <v>826</v>
      </c>
      <c r="E136" s="23" t="s">
        <v>772</v>
      </c>
      <c r="F136" s="23" t="s">
        <v>828</v>
      </c>
      <c r="G136" s="23" t="s">
        <v>502</v>
      </c>
      <c r="H136" s="23" t="s">
        <v>522</v>
      </c>
      <c r="I136" s="23">
        <v>4.5358200000000001E-4</v>
      </c>
    </row>
    <row r="137" spans="1:9" x14ac:dyDescent="0.25">
      <c r="A137" s="23" t="s">
        <v>768</v>
      </c>
      <c r="B137" s="23" t="s">
        <v>769</v>
      </c>
      <c r="C137" s="23" t="s">
        <v>825</v>
      </c>
      <c r="D137" s="23" t="s">
        <v>829</v>
      </c>
      <c r="E137" s="23" t="s">
        <v>830</v>
      </c>
      <c r="F137" s="23" t="s">
        <v>831</v>
      </c>
      <c r="G137" s="23" t="s">
        <v>502</v>
      </c>
      <c r="H137" s="23" t="s">
        <v>530</v>
      </c>
      <c r="I137" s="23">
        <v>8.9232822000000003E-2</v>
      </c>
    </row>
    <row r="138" spans="1:9" x14ac:dyDescent="0.25">
      <c r="A138" s="23" t="s">
        <v>768</v>
      </c>
      <c r="B138" s="23" t="s">
        <v>769</v>
      </c>
      <c r="C138" s="23" t="s">
        <v>825</v>
      </c>
      <c r="D138" s="23" t="s">
        <v>832</v>
      </c>
      <c r="E138" s="23" t="s">
        <v>830</v>
      </c>
      <c r="F138" s="23" t="s">
        <v>833</v>
      </c>
      <c r="G138" s="23" t="s">
        <v>502</v>
      </c>
      <c r="H138" s="23" t="s">
        <v>530</v>
      </c>
      <c r="I138" s="23">
        <v>7.4864156000000001E-2</v>
      </c>
    </row>
    <row r="139" spans="1:9" x14ac:dyDescent="0.25">
      <c r="A139" s="23" t="s">
        <v>768</v>
      </c>
      <c r="B139" s="23" t="s">
        <v>769</v>
      </c>
      <c r="C139" s="23" t="s">
        <v>825</v>
      </c>
      <c r="D139" s="23" t="s">
        <v>834</v>
      </c>
      <c r="E139" s="23" t="s">
        <v>830</v>
      </c>
      <c r="F139" s="23" t="s">
        <v>835</v>
      </c>
      <c r="G139" s="23" t="s">
        <v>836</v>
      </c>
      <c r="H139" s="23" t="s">
        <v>530</v>
      </c>
      <c r="I139" s="23">
        <v>2.1527996800000002</v>
      </c>
    </row>
    <row r="140" spans="1:9" x14ac:dyDescent="0.25">
      <c r="A140" s="23" t="s">
        <v>768</v>
      </c>
      <c r="B140" s="23" t="s">
        <v>769</v>
      </c>
      <c r="C140" s="23" t="s">
        <v>837</v>
      </c>
      <c r="D140" s="23" t="s">
        <v>807</v>
      </c>
      <c r="E140" s="23" t="s">
        <v>830</v>
      </c>
      <c r="F140" s="23" t="s">
        <v>838</v>
      </c>
      <c r="G140" s="23" t="s">
        <v>502</v>
      </c>
      <c r="H140" s="23" t="s">
        <v>530</v>
      </c>
      <c r="I140" s="23">
        <v>0.174195304</v>
      </c>
    </row>
    <row r="141" spans="1:9" x14ac:dyDescent="0.25">
      <c r="A141" s="23" t="s">
        <v>768</v>
      </c>
      <c r="B141" s="23" t="s">
        <v>769</v>
      </c>
      <c r="C141" s="23" t="s">
        <v>825</v>
      </c>
      <c r="D141" s="23" t="s">
        <v>839</v>
      </c>
      <c r="E141" s="23" t="s">
        <v>830</v>
      </c>
      <c r="F141" s="23" t="s">
        <v>840</v>
      </c>
      <c r="G141" s="23" t="s">
        <v>502</v>
      </c>
      <c r="H141" s="23" t="s">
        <v>530</v>
      </c>
      <c r="I141" s="23">
        <v>1.01154312</v>
      </c>
    </row>
    <row r="142" spans="1:9" x14ac:dyDescent="0.25">
      <c r="A142" s="23" t="s">
        <v>768</v>
      </c>
      <c r="B142" s="23" t="s">
        <v>769</v>
      </c>
      <c r="C142" s="23" t="s">
        <v>825</v>
      </c>
      <c r="D142" s="23" t="s">
        <v>834</v>
      </c>
      <c r="E142" s="23" t="s">
        <v>830</v>
      </c>
      <c r="F142" s="23" t="s">
        <v>835</v>
      </c>
      <c r="G142" s="23" t="s">
        <v>841</v>
      </c>
      <c r="H142" s="23" t="s">
        <v>530</v>
      </c>
      <c r="I142" s="23">
        <v>1.14646262E-2</v>
      </c>
    </row>
    <row r="143" spans="1:9" x14ac:dyDescent="0.25">
      <c r="A143" s="23" t="s">
        <v>768</v>
      </c>
      <c r="B143" s="23" t="s">
        <v>769</v>
      </c>
      <c r="C143" s="23" t="s">
        <v>825</v>
      </c>
      <c r="D143" s="23" t="s">
        <v>832</v>
      </c>
      <c r="E143" s="23" t="s">
        <v>830</v>
      </c>
      <c r="F143" s="23" t="s">
        <v>842</v>
      </c>
      <c r="G143" s="23" t="s">
        <v>502</v>
      </c>
      <c r="H143" s="23" t="s">
        <v>530</v>
      </c>
      <c r="I143" s="23">
        <v>1.4893593000000001</v>
      </c>
    </row>
    <row r="144" spans="1:9" x14ac:dyDescent="0.25">
      <c r="A144" s="23" t="s">
        <v>768</v>
      </c>
      <c r="B144" s="23" t="s">
        <v>769</v>
      </c>
      <c r="C144" s="23" t="s">
        <v>825</v>
      </c>
      <c r="D144" s="23" t="s">
        <v>834</v>
      </c>
      <c r="E144" s="23" t="s">
        <v>843</v>
      </c>
      <c r="F144" s="23" t="s">
        <v>835</v>
      </c>
      <c r="G144" s="23" t="s">
        <v>836</v>
      </c>
      <c r="H144" s="23" t="s">
        <v>530</v>
      </c>
      <c r="I144" s="23">
        <v>0.239199832</v>
      </c>
    </row>
    <row r="145" spans="1:9" x14ac:dyDescent="0.25">
      <c r="A145" s="23" t="s">
        <v>768</v>
      </c>
      <c r="B145" s="23" t="s">
        <v>769</v>
      </c>
      <c r="C145" s="23" t="s">
        <v>825</v>
      </c>
      <c r="D145" s="23" t="s">
        <v>832</v>
      </c>
      <c r="E145" s="23" t="s">
        <v>843</v>
      </c>
      <c r="F145" s="23" t="s">
        <v>844</v>
      </c>
      <c r="G145" s="23" t="s">
        <v>502</v>
      </c>
      <c r="H145" s="23" t="s">
        <v>530</v>
      </c>
      <c r="I145" s="23">
        <v>0.34690179999999998</v>
      </c>
    </row>
    <row r="146" spans="1:9" x14ac:dyDescent="0.25">
      <c r="A146" s="23" t="s">
        <v>768</v>
      </c>
      <c r="B146" s="23" t="s">
        <v>769</v>
      </c>
      <c r="C146" s="23" t="s">
        <v>825</v>
      </c>
      <c r="D146" s="23" t="s">
        <v>834</v>
      </c>
      <c r="E146" s="23" t="s">
        <v>843</v>
      </c>
      <c r="F146" s="23" t="s">
        <v>835</v>
      </c>
      <c r="G146" s="23" t="s">
        <v>841</v>
      </c>
      <c r="H146" s="23" t="s">
        <v>530</v>
      </c>
      <c r="I146" s="23">
        <v>2.8661580000000002E-3</v>
      </c>
    </row>
    <row r="147" spans="1:9" x14ac:dyDescent="0.25">
      <c r="A147" s="23" t="s">
        <v>768</v>
      </c>
      <c r="B147" s="23" t="s">
        <v>769</v>
      </c>
      <c r="C147" s="23" t="s">
        <v>825</v>
      </c>
      <c r="D147" s="23" t="s">
        <v>832</v>
      </c>
      <c r="E147" s="23" t="s">
        <v>843</v>
      </c>
      <c r="F147" s="23" t="s">
        <v>845</v>
      </c>
      <c r="G147" s="23" t="s">
        <v>502</v>
      </c>
      <c r="H147" s="23" t="s">
        <v>530</v>
      </c>
      <c r="I147" s="23">
        <v>0.31221162000000002</v>
      </c>
    </row>
    <row r="148" spans="1:9" x14ac:dyDescent="0.25">
      <c r="A148" s="23" t="s">
        <v>768</v>
      </c>
      <c r="B148" s="23" t="s">
        <v>769</v>
      </c>
      <c r="C148" s="23" t="s">
        <v>825</v>
      </c>
      <c r="D148" s="23" t="s">
        <v>834</v>
      </c>
      <c r="E148" s="23" t="s">
        <v>843</v>
      </c>
      <c r="F148" s="23" t="s">
        <v>846</v>
      </c>
      <c r="G148" s="23" t="s">
        <v>836</v>
      </c>
      <c r="H148" s="23" t="s">
        <v>530</v>
      </c>
      <c r="I148" s="23">
        <v>0.48437814000000001</v>
      </c>
    </row>
    <row r="149" spans="1:9" x14ac:dyDescent="0.25">
      <c r="A149" s="23" t="s">
        <v>768</v>
      </c>
      <c r="B149" s="23" t="s">
        <v>769</v>
      </c>
      <c r="C149" s="23" t="s">
        <v>825</v>
      </c>
      <c r="D149" s="23" t="s">
        <v>834</v>
      </c>
      <c r="E149" s="23" t="s">
        <v>843</v>
      </c>
      <c r="F149" s="23" t="s">
        <v>846</v>
      </c>
      <c r="G149" s="23" t="s">
        <v>841</v>
      </c>
      <c r="H149" s="23" t="s">
        <v>530</v>
      </c>
      <c r="I149" s="23">
        <v>2.5795416000000001E-3</v>
      </c>
    </row>
    <row r="150" spans="1:9" x14ac:dyDescent="0.25">
      <c r="A150" s="23" t="s">
        <v>768</v>
      </c>
      <c r="B150" s="23" t="s">
        <v>769</v>
      </c>
      <c r="C150" s="23" t="s">
        <v>847</v>
      </c>
      <c r="D150" s="23" t="s">
        <v>816</v>
      </c>
      <c r="E150" s="23" t="s">
        <v>772</v>
      </c>
      <c r="F150" s="23" t="s">
        <v>848</v>
      </c>
      <c r="G150" s="23" t="s">
        <v>502</v>
      </c>
      <c r="H150" s="23" t="s">
        <v>529</v>
      </c>
      <c r="I150" s="23">
        <v>0.48756250000000001</v>
      </c>
    </row>
    <row r="151" spans="1:9" x14ac:dyDescent="0.25">
      <c r="A151" s="23" t="s">
        <v>768</v>
      </c>
      <c r="B151" s="23" t="s">
        <v>769</v>
      </c>
      <c r="C151" s="23" t="s">
        <v>849</v>
      </c>
      <c r="D151" s="23" t="s">
        <v>807</v>
      </c>
      <c r="E151" s="23" t="s">
        <v>772</v>
      </c>
      <c r="F151" s="23" t="s">
        <v>850</v>
      </c>
      <c r="G151" s="23" t="s">
        <v>851</v>
      </c>
      <c r="H151" s="23" t="s">
        <v>529</v>
      </c>
      <c r="I151" s="23">
        <v>6.5475000000000004E-6</v>
      </c>
    </row>
    <row r="152" spans="1:9" x14ac:dyDescent="0.25">
      <c r="A152" s="23" t="s">
        <v>768</v>
      </c>
      <c r="B152" s="23" t="s">
        <v>769</v>
      </c>
      <c r="C152" s="23" t="s">
        <v>849</v>
      </c>
      <c r="D152" s="23" t="s">
        <v>852</v>
      </c>
      <c r="E152" s="23" t="s">
        <v>772</v>
      </c>
      <c r="F152" s="23" t="s">
        <v>850</v>
      </c>
      <c r="G152" s="23" t="s">
        <v>853</v>
      </c>
      <c r="H152" s="23" t="s">
        <v>522</v>
      </c>
      <c r="I152" s="23">
        <v>0.44681900000000002</v>
      </c>
    </row>
    <row r="153" spans="1:9" x14ac:dyDescent="0.25">
      <c r="A153" s="23" t="s">
        <v>768</v>
      </c>
      <c r="B153" s="23" t="s">
        <v>769</v>
      </c>
      <c r="C153" s="23" t="s">
        <v>849</v>
      </c>
      <c r="D153" s="23" t="s">
        <v>807</v>
      </c>
      <c r="E153" s="23" t="s">
        <v>772</v>
      </c>
      <c r="F153" s="23" t="s">
        <v>850</v>
      </c>
      <c r="G153" s="23" t="s">
        <v>853</v>
      </c>
      <c r="H153" s="23" t="s">
        <v>530</v>
      </c>
      <c r="I153" s="23">
        <v>1.8559999999999999E-7</v>
      </c>
    </row>
    <row r="154" spans="1:9" x14ac:dyDescent="0.25">
      <c r="A154" s="23" t="s">
        <v>768</v>
      </c>
      <c r="B154" s="23" t="s">
        <v>769</v>
      </c>
      <c r="C154" s="23" t="s">
        <v>849</v>
      </c>
      <c r="D154" s="23" t="s">
        <v>852</v>
      </c>
      <c r="E154" s="23" t="s">
        <v>772</v>
      </c>
      <c r="F154" s="23" t="s">
        <v>850</v>
      </c>
      <c r="G154" s="23" t="s">
        <v>853</v>
      </c>
      <c r="H154" s="23" t="s">
        <v>530</v>
      </c>
      <c r="I154" s="23">
        <v>2.511449E-4</v>
      </c>
    </row>
    <row r="155" spans="1:9" x14ac:dyDescent="0.25">
      <c r="A155" s="23" t="s">
        <v>768</v>
      </c>
      <c r="B155" s="23" t="s">
        <v>769</v>
      </c>
      <c r="C155" s="23" t="s">
        <v>849</v>
      </c>
      <c r="D155" s="23" t="s">
        <v>807</v>
      </c>
      <c r="E155" s="23" t="s">
        <v>772</v>
      </c>
      <c r="F155" s="23" t="s">
        <v>850</v>
      </c>
      <c r="G155" s="23" t="s">
        <v>854</v>
      </c>
      <c r="H155" s="23" t="s">
        <v>529</v>
      </c>
      <c r="I155" s="23">
        <v>3.0818250000000001E-4</v>
      </c>
    </row>
    <row r="156" spans="1:9" x14ac:dyDescent="0.25">
      <c r="A156" s="23" t="s">
        <v>768</v>
      </c>
      <c r="B156" s="23" t="s">
        <v>769</v>
      </c>
      <c r="C156" s="23" t="s">
        <v>849</v>
      </c>
      <c r="D156" s="23" t="s">
        <v>855</v>
      </c>
      <c r="E156" s="23" t="s">
        <v>772</v>
      </c>
      <c r="F156" s="23" t="s">
        <v>850</v>
      </c>
      <c r="G156" s="23" t="s">
        <v>853</v>
      </c>
      <c r="H156" s="23" t="s">
        <v>522</v>
      </c>
      <c r="I156" s="23">
        <v>3.82662E-2</v>
      </c>
    </row>
    <row r="157" spans="1:9" x14ac:dyDescent="0.25">
      <c r="A157" s="23" t="s">
        <v>768</v>
      </c>
      <c r="B157" s="23" t="s">
        <v>769</v>
      </c>
      <c r="C157" s="23" t="s">
        <v>849</v>
      </c>
      <c r="D157" s="23" t="s">
        <v>856</v>
      </c>
      <c r="E157" s="23" t="s">
        <v>772</v>
      </c>
      <c r="F157" s="23" t="s">
        <v>850</v>
      </c>
      <c r="G157" s="23" t="s">
        <v>853</v>
      </c>
      <c r="H157" s="23" t="s">
        <v>522</v>
      </c>
      <c r="I157" s="23">
        <v>5.3038200000000001E-2</v>
      </c>
    </row>
    <row r="158" spans="1:9" x14ac:dyDescent="0.25">
      <c r="A158" s="23" t="s">
        <v>768</v>
      </c>
      <c r="B158" s="23" t="s">
        <v>769</v>
      </c>
      <c r="C158" s="23" t="s">
        <v>849</v>
      </c>
      <c r="D158" s="23" t="s">
        <v>856</v>
      </c>
      <c r="E158" s="23" t="s">
        <v>772</v>
      </c>
      <c r="F158" s="23" t="s">
        <v>850</v>
      </c>
      <c r="G158" s="23" t="s">
        <v>853</v>
      </c>
      <c r="H158" s="23" t="s">
        <v>530</v>
      </c>
      <c r="I158" s="23">
        <v>2.98113E-5</v>
      </c>
    </row>
    <row r="159" spans="1:9" x14ac:dyDescent="0.25">
      <c r="A159" s="23" t="s">
        <v>768</v>
      </c>
      <c r="B159" s="23" t="s">
        <v>769</v>
      </c>
      <c r="C159" s="23" t="s">
        <v>849</v>
      </c>
      <c r="D159" s="23" t="s">
        <v>807</v>
      </c>
      <c r="E159" s="23" t="s">
        <v>772</v>
      </c>
      <c r="F159" s="23" t="s">
        <v>850</v>
      </c>
      <c r="G159" s="23" t="s">
        <v>857</v>
      </c>
      <c r="H159" s="23" t="s">
        <v>529</v>
      </c>
      <c r="I159" s="23">
        <v>1.1475525E-2</v>
      </c>
    </row>
    <row r="160" spans="1:9" x14ac:dyDescent="0.25">
      <c r="A160" s="23" t="s">
        <v>768</v>
      </c>
      <c r="B160" s="23" t="s">
        <v>769</v>
      </c>
      <c r="C160" s="23" t="s">
        <v>849</v>
      </c>
      <c r="D160" s="23" t="s">
        <v>807</v>
      </c>
      <c r="E160" s="23" t="s">
        <v>772</v>
      </c>
      <c r="F160" s="23" t="s">
        <v>850</v>
      </c>
      <c r="G160" s="23" t="s">
        <v>851</v>
      </c>
      <c r="H160" s="23" t="s">
        <v>522</v>
      </c>
      <c r="I160" s="23">
        <v>1.89233E-3</v>
      </c>
    </row>
    <row r="161" spans="1:9" x14ac:dyDescent="0.25">
      <c r="A161" s="23" t="s">
        <v>768</v>
      </c>
      <c r="B161" s="23" t="s">
        <v>769</v>
      </c>
      <c r="C161" s="23" t="s">
        <v>849</v>
      </c>
      <c r="D161" s="23" t="s">
        <v>807</v>
      </c>
      <c r="E161" s="23" t="s">
        <v>772</v>
      </c>
      <c r="F161" s="23" t="s">
        <v>850</v>
      </c>
      <c r="G161" s="23" t="s">
        <v>505</v>
      </c>
      <c r="H161" s="23" t="s">
        <v>530</v>
      </c>
      <c r="I161" s="23">
        <v>1.0885790999999999E-3</v>
      </c>
    </row>
    <row r="162" spans="1:9" x14ac:dyDescent="0.25">
      <c r="A162" s="23" t="s">
        <v>768</v>
      </c>
      <c r="B162" s="23" t="s">
        <v>769</v>
      </c>
      <c r="C162" s="23" t="s">
        <v>849</v>
      </c>
      <c r="D162" s="23" t="s">
        <v>807</v>
      </c>
      <c r="E162" s="23" t="s">
        <v>772</v>
      </c>
      <c r="F162" s="23" t="s">
        <v>850</v>
      </c>
      <c r="G162" s="23" t="s">
        <v>853</v>
      </c>
      <c r="H162" s="23" t="s">
        <v>522</v>
      </c>
      <c r="I162" s="23">
        <v>3.3013600000000003E-4</v>
      </c>
    </row>
    <row r="163" spans="1:9" x14ac:dyDescent="0.25">
      <c r="A163" s="23" t="s">
        <v>768</v>
      </c>
      <c r="B163" s="23" t="s">
        <v>769</v>
      </c>
      <c r="C163" s="23" t="s">
        <v>849</v>
      </c>
      <c r="D163" s="23" t="s">
        <v>807</v>
      </c>
      <c r="E163" s="23" t="s">
        <v>772</v>
      </c>
      <c r="F163" s="23" t="s">
        <v>850</v>
      </c>
      <c r="G163" s="23" t="s">
        <v>853</v>
      </c>
      <c r="H163" s="23" t="s">
        <v>529</v>
      </c>
      <c r="I163" s="23">
        <v>7.7840000000000004E-7</v>
      </c>
    </row>
    <row r="164" spans="1:9" x14ac:dyDescent="0.25">
      <c r="A164" s="23" t="s">
        <v>768</v>
      </c>
      <c r="B164" s="23" t="s">
        <v>769</v>
      </c>
      <c r="C164" s="23" t="s">
        <v>849</v>
      </c>
      <c r="D164" s="23" t="s">
        <v>807</v>
      </c>
      <c r="E164" s="23" t="s">
        <v>772</v>
      </c>
      <c r="F164" s="23" t="s">
        <v>850</v>
      </c>
      <c r="G164" s="23" t="s">
        <v>857</v>
      </c>
      <c r="H164" s="23" t="s">
        <v>522</v>
      </c>
      <c r="I164" s="23">
        <v>3.3553000000000002</v>
      </c>
    </row>
    <row r="165" spans="1:9" x14ac:dyDescent="0.25">
      <c r="A165" s="23" t="s">
        <v>768</v>
      </c>
      <c r="B165" s="23" t="s">
        <v>769</v>
      </c>
      <c r="C165" s="23" t="s">
        <v>849</v>
      </c>
      <c r="D165" s="23" t="s">
        <v>855</v>
      </c>
      <c r="E165" s="23" t="s">
        <v>772</v>
      </c>
      <c r="F165" s="23" t="s">
        <v>850</v>
      </c>
      <c r="G165" s="23" t="s">
        <v>853</v>
      </c>
      <c r="H165" s="23" t="s">
        <v>530</v>
      </c>
      <c r="I165" s="23">
        <v>2.1508399999999999E-5</v>
      </c>
    </row>
    <row r="166" spans="1:9" x14ac:dyDescent="0.25">
      <c r="A166" s="23" t="s">
        <v>768</v>
      </c>
      <c r="B166" s="23" t="s">
        <v>769</v>
      </c>
      <c r="C166" s="23" t="s">
        <v>849</v>
      </c>
      <c r="D166" s="23" t="s">
        <v>807</v>
      </c>
      <c r="E166" s="23" t="s">
        <v>772</v>
      </c>
      <c r="F166" s="23" t="s">
        <v>850</v>
      </c>
      <c r="G166" s="23" t="s">
        <v>851</v>
      </c>
      <c r="H166" s="23" t="s">
        <v>530</v>
      </c>
      <c r="I166" s="23">
        <v>4.6828000000000003E-6</v>
      </c>
    </row>
    <row r="167" spans="1:9" x14ac:dyDescent="0.25">
      <c r="A167" s="23" t="s">
        <v>768</v>
      </c>
      <c r="B167" s="23" t="s">
        <v>769</v>
      </c>
      <c r="C167" s="23" t="s">
        <v>849</v>
      </c>
      <c r="D167" s="23" t="s">
        <v>855</v>
      </c>
      <c r="E167" s="23" t="s">
        <v>772</v>
      </c>
      <c r="F167" s="23" t="s">
        <v>850</v>
      </c>
      <c r="G167" s="23" t="s">
        <v>853</v>
      </c>
      <c r="H167" s="23" t="s">
        <v>529</v>
      </c>
      <c r="I167" s="23">
        <v>9.0219500000000006E-5</v>
      </c>
    </row>
    <row r="168" spans="1:9" x14ac:dyDescent="0.25">
      <c r="A168" s="23" t="s">
        <v>768</v>
      </c>
      <c r="B168" s="23" t="s">
        <v>769</v>
      </c>
      <c r="C168" s="23" t="s">
        <v>849</v>
      </c>
      <c r="D168" s="23" t="s">
        <v>807</v>
      </c>
      <c r="E168" s="23" t="s">
        <v>772</v>
      </c>
      <c r="F168" s="23" t="s">
        <v>850</v>
      </c>
      <c r="G168" s="23" t="s">
        <v>854</v>
      </c>
      <c r="H168" s="23" t="s">
        <v>522</v>
      </c>
      <c r="I168" s="23">
        <v>0.15356500000000001</v>
      </c>
    </row>
    <row r="169" spans="1:9" x14ac:dyDescent="0.25">
      <c r="A169" s="23" t="s">
        <v>768</v>
      </c>
      <c r="B169" s="23" t="s">
        <v>769</v>
      </c>
      <c r="C169" s="23" t="s">
        <v>849</v>
      </c>
      <c r="D169" s="23" t="s">
        <v>856</v>
      </c>
      <c r="E169" s="23" t="s">
        <v>772</v>
      </c>
      <c r="F169" s="23" t="s">
        <v>850</v>
      </c>
      <c r="G169" s="23" t="s">
        <v>853</v>
      </c>
      <c r="H169" s="23" t="s">
        <v>529</v>
      </c>
      <c r="I169" s="23">
        <v>1.2504749999999999E-4</v>
      </c>
    </row>
    <row r="170" spans="1:9" x14ac:dyDescent="0.25">
      <c r="A170" s="23" t="s">
        <v>768</v>
      </c>
      <c r="B170" s="23" t="s">
        <v>769</v>
      </c>
      <c r="C170" s="23" t="s">
        <v>849</v>
      </c>
      <c r="D170" s="23" t="s">
        <v>807</v>
      </c>
      <c r="E170" s="23" t="s">
        <v>772</v>
      </c>
      <c r="F170" s="23" t="s">
        <v>850</v>
      </c>
      <c r="G170" s="23" t="s">
        <v>857</v>
      </c>
      <c r="H170" s="23" t="s">
        <v>530</v>
      </c>
      <c r="I170" s="23">
        <v>8.2073074000000006E-3</v>
      </c>
    </row>
    <row r="171" spans="1:9" x14ac:dyDescent="0.25">
      <c r="A171" s="23" t="s">
        <v>768</v>
      </c>
      <c r="B171" s="23" t="s">
        <v>769</v>
      </c>
      <c r="C171" s="23" t="s">
        <v>849</v>
      </c>
      <c r="D171" s="23" t="s">
        <v>852</v>
      </c>
      <c r="E171" s="23" t="s">
        <v>772</v>
      </c>
      <c r="F171" s="23" t="s">
        <v>850</v>
      </c>
      <c r="G171" s="23" t="s">
        <v>853</v>
      </c>
      <c r="H171" s="23" t="s">
        <v>529</v>
      </c>
      <c r="I171" s="23">
        <v>1.05346E-3</v>
      </c>
    </row>
    <row r="172" spans="1:9" x14ac:dyDescent="0.25">
      <c r="A172" s="23" t="s">
        <v>768</v>
      </c>
      <c r="B172" s="23" t="s">
        <v>769</v>
      </c>
      <c r="C172" s="23" t="s">
        <v>849</v>
      </c>
      <c r="D172" s="23" t="s">
        <v>807</v>
      </c>
      <c r="E172" s="23" t="s">
        <v>772</v>
      </c>
      <c r="F172" s="23" t="s">
        <v>850</v>
      </c>
      <c r="G172" s="23" t="s">
        <v>505</v>
      </c>
      <c r="H172" s="23" t="s">
        <v>529</v>
      </c>
      <c r="I172" s="23">
        <v>1.5220625E-3</v>
      </c>
    </row>
    <row r="173" spans="1:9" x14ac:dyDescent="0.25">
      <c r="A173" s="23" t="s">
        <v>768</v>
      </c>
      <c r="B173" s="23" t="s">
        <v>769</v>
      </c>
      <c r="C173" s="23" t="s">
        <v>849</v>
      </c>
      <c r="D173" s="23" t="s">
        <v>807</v>
      </c>
      <c r="E173" s="23" t="s">
        <v>772</v>
      </c>
      <c r="F173" s="23" t="s">
        <v>850</v>
      </c>
      <c r="G173" s="23" t="s">
        <v>505</v>
      </c>
      <c r="H173" s="23" t="s">
        <v>522</v>
      </c>
      <c r="I173" s="23">
        <v>0.43329000000000001</v>
      </c>
    </row>
    <row r="174" spans="1:9" x14ac:dyDescent="0.25">
      <c r="A174" s="23" t="s">
        <v>768</v>
      </c>
      <c r="B174" s="23" t="s">
        <v>769</v>
      </c>
      <c r="C174" s="23" t="s">
        <v>849</v>
      </c>
      <c r="D174" s="23" t="s">
        <v>807</v>
      </c>
      <c r="E174" s="23" t="s">
        <v>772</v>
      </c>
      <c r="F174" s="23" t="s">
        <v>850</v>
      </c>
      <c r="G174" s="23" t="s">
        <v>854</v>
      </c>
      <c r="H174" s="23" t="s">
        <v>530</v>
      </c>
      <c r="I174" s="23">
        <v>7.34704E-5</v>
      </c>
    </row>
    <row r="175" spans="1:9" x14ac:dyDescent="0.25">
      <c r="A175" s="23" t="s">
        <v>768</v>
      </c>
      <c r="B175" s="23" t="s">
        <v>192</v>
      </c>
      <c r="C175" s="23" t="s">
        <v>858</v>
      </c>
      <c r="D175" s="23" t="s">
        <v>859</v>
      </c>
      <c r="E175" s="23" t="s">
        <v>772</v>
      </c>
      <c r="F175" s="23" t="s">
        <v>850</v>
      </c>
      <c r="G175" s="23" t="s">
        <v>860</v>
      </c>
      <c r="H175" s="23" t="s">
        <v>530</v>
      </c>
      <c r="I175" s="23">
        <v>4.4115E-6</v>
      </c>
    </row>
    <row r="176" spans="1:9" x14ac:dyDescent="0.25">
      <c r="A176" s="23" t="s">
        <v>768</v>
      </c>
      <c r="B176" s="23" t="s">
        <v>192</v>
      </c>
      <c r="C176" s="23" t="s">
        <v>858</v>
      </c>
      <c r="D176" s="23" t="s">
        <v>859</v>
      </c>
      <c r="E176" s="23" t="s">
        <v>772</v>
      </c>
      <c r="F176" s="23" t="s">
        <v>850</v>
      </c>
      <c r="G176" s="23" t="s">
        <v>861</v>
      </c>
      <c r="H176" s="23" t="s">
        <v>529</v>
      </c>
      <c r="I176" s="23">
        <v>0</v>
      </c>
    </row>
    <row r="177" spans="1:9" x14ac:dyDescent="0.25">
      <c r="A177" s="23" t="s">
        <v>768</v>
      </c>
      <c r="B177" s="23" t="s">
        <v>192</v>
      </c>
      <c r="C177" s="23" t="s">
        <v>858</v>
      </c>
      <c r="D177" s="23" t="s">
        <v>859</v>
      </c>
      <c r="E177" s="23" t="s">
        <v>772</v>
      </c>
      <c r="F177" s="23" t="s">
        <v>850</v>
      </c>
      <c r="G177" s="23" t="s">
        <v>853</v>
      </c>
      <c r="H177" s="23" t="s">
        <v>529</v>
      </c>
      <c r="I177" s="23">
        <v>1.8214629999999999E-4</v>
      </c>
    </row>
    <row r="178" spans="1:9" x14ac:dyDescent="0.25">
      <c r="A178" s="23" t="s">
        <v>768</v>
      </c>
      <c r="B178" s="23" t="s">
        <v>192</v>
      </c>
      <c r="C178" s="23" t="s">
        <v>858</v>
      </c>
      <c r="D178" s="23" t="s">
        <v>859</v>
      </c>
      <c r="E178" s="23" t="s">
        <v>772</v>
      </c>
      <c r="F178" s="23" t="s">
        <v>850</v>
      </c>
      <c r="G178" s="23" t="s">
        <v>862</v>
      </c>
      <c r="H178" s="23" t="s">
        <v>530</v>
      </c>
      <c r="I178" s="23">
        <v>2.2390000000000001E-7</v>
      </c>
    </row>
    <row r="179" spans="1:9" x14ac:dyDescent="0.25">
      <c r="A179" s="23" t="s">
        <v>768</v>
      </c>
      <c r="B179" s="23" t="s">
        <v>192</v>
      </c>
      <c r="C179" s="23" t="s">
        <v>858</v>
      </c>
      <c r="D179" s="23" t="s">
        <v>859</v>
      </c>
      <c r="E179" s="23" t="s">
        <v>772</v>
      </c>
      <c r="F179" s="23" t="s">
        <v>850</v>
      </c>
      <c r="G179" s="23" t="s">
        <v>862</v>
      </c>
      <c r="H179" s="23" t="s">
        <v>529</v>
      </c>
      <c r="I179" s="23">
        <v>1.878E-7</v>
      </c>
    </row>
    <row r="180" spans="1:9" x14ac:dyDescent="0.25">
      <c r="A180" s="23" t="s">
        <v>768</v>
      </c>
      <c r="B180" s="23" t="s">
        <v>192</v>
      </c>
      <c r="C180" s="23" t="s">
        <v>858</v>
      </c>
      <c r="D180" s="23" t="s">
        <v>859</v>
      </c>
      <c r="E180" s="23" t="s">
        <v>772</v>
      </c>
      <c r="F180" s="23" t="s">
        <v>850</v>
      </c>
      <c r="G180" s="23" t="s">
        <v>857</v>
      </c>
      <c r="H180" s="23" t="s">
        <v>529</v>
      </c>
      <c r="I180" s="23">
        <v>4.5920000000000002E-6</v>
      </c>
    </row>
    <row r="181" spans="1:9" x14ac:dyDescent="0.25">
      <c r="A181" s="23" t="s">
        <v>768</v>
      </c>
      <c r="B181" s="23" t="s">
        <v>192</v>
      </c>
      <c r="C181" s="23" t="s">
        <v>863</v>
      </c>
      <c r="D181" s="23" t="s">
        <v>807</v>
      </c>
      <c r="E181" s="23" t="s">
        <v>772</v>
      </c>
      <c r="F181" s="23" t="s">
        <v>850</v>
      </c>
      <c r="G181" s="23" t="s">
        <v>853</v>
      </c>
      <c r="H181" s="23" t="s">
        <v>522</v>
      </c>
      <c r="I181" s="23">
        <v>0.56282500000000002</v>
      </c>
    </row>
    <row r="182" spans="1:9" x14ac:dyDescent="0.25">
      <c r="A182" s="23" t="s">
        <v>768</v>
      </c>
      <c r="B182" s="23" t="s">
        <v>192</v>
      </c>
      <c r="C182" s="23" t="s">
        <v>864</v>
      </c>
      <c r="D182" s="23" t="s">
        <v>865</v>
      </c>
      <c r="E182" s="23" t="s">
        <v>772</v>
      </c>
      <c r="F182" s="23" t="s">
        <v>850</v>
      </c>
      <c r="G182" s="23" t="s">
        <v>853</v>
      </c>
      <c r="H182" s="23" t="s">
        <v>530</v>
      </c>
      <c r="I182" s="23">
        <v>1.434617E-4</v>
      </c>
    </row>
    <row r="183" spans="1:9" x14ac:dyDescent="0.25">
      <c r="A183" s="23" t="s">
        <v>768</v>
      </c>
      <c r="B183" s="23" t="s">
        <v>192</v>
      </c>
      <c r="C183" s="23" t="s">
        <v>866</v>
      </c>
      <c r="D183" s="23" t="s">
        <v>4</v>
      </c>
      <c r="E183" s="23" t="s">
        <v>772</v>
      </c>
      <c r="F183" s="23" t="s">
        <v>850</v>
      </c>
      <c r="G183" s="23" t="s">
        <v>853</v>
      </c>
      <c r="H183" s="23" t="s">
        <v>522</v>
      </c>
      <c r="I183" s="23">
        <v>6.96716E-3</v>
      </c>
    </row>
    <row r="184" spans="1:9" x14ac:dyDescent="0.25">
      <c r="A184" s="23" t="s">
        <v>768</v>
      </c>
      <c r="B184" s="23" t="s">
        <v>192</v>
      </c>
      <c r="C184" s="23" t="s">
        <v>863</v>
      </c>
      <c r="D184" s="23" t="s">
        <v>807</v>
      </c>
      <c r="E184" s="23" t="s">
        <v>772</v>
      </c>
      <c r="F184" s="23" t="s">
        <v>850</v>
      </c>
      <c r="G184" s="23" t="s">
        <v>853</v>
      </c>
      <c r="H184" s="23" t="s">
        <v>529</v>
      </c>
      <c r="I184" s="23">
        <v>1.3269625000000001E-3</v>
      </c>
    </row>
    <row r="185" spans="1:9" x14ac:dyDescent="0.25">
      <c r="A185" s="23" t="s">
        <v>768</v>
      </c>
      <c r="B185" s="23" t="s">
        <v>192</v>
      </c>
      <c r="C185" s="23" t="s">
        <v>867</v>
      </c>
      <c r="D185" s="23" t="s">
        <v>868</v>
      </c>
      <c r="E185" s="23" t="s">
        <v>772</v>
      </c>
      <c r="F185" s="23" t="s">
        <v>850</v>
      </c>
      <c r="G185" s="23" t="s">
        <v>853</v>
      </c>
      <c r="H185" s="23" t="s">
        <v>530</v>
      </c>
      <c r="I185" s="23">
        <v>2.7101000000000001E-6</v>
      </c>
    </row>
    <row r="186" spans="1:9" x14ac:dyDescent="0.25">
      <c r="A186" s="23" t="s">
        <v>768</v>
      </c>
      <c r="B186" s="23" t="s">
        <v>192</v>
      </c>
      <c r="C186" s="23" t="s">
        <v>869</v>
      </c>
      <c r="D186" s="23" t="s">
        <v>870</v>
      </c>
      <c r="E186" s="23" t="s">
        <v>772</v>
      </c>
      <c r="F186" s="23" t="s">
        <v>850</v>
      </c>
      <c r="G186" s="23" t="s">
        <v>853</v>
      </c>
      <c r="H186" s="23" t="s">
        <v>529</v>
      </c>
      <c r="I186" s="23">
        <v>1.6415500000000001E-3</v>
      </c>
    </row>
    <row r="187" spans="1:9" x14ac:dyDescent="0.25">
      <c r="A187" s="23" t="s">
        <v>768</v>
      </c>
      <c r="B187" s="23" t="s">
        <v>192</v>
      </c>
      <c r="C187" s="23" t="s">
        <v>871</v>
      </c>
      <c r="D187" s="23" t="s">
        <v>872</v>
      </c>
      <c r="E187" s="23" t="s">
        <v>772</v>
      </c>
      <c r="F187" s="23" t="s">
        <v>850</v>
      </c>
      <c r="G187" s="23" t="s">
        <v>853</v>
      </c>
      <c r="H187" s="23" t="s">
        <v>530</v>
      </c>
      <c r="I187" s="23">
        <v>7.9426799999999997E-5</v>
      </c>
    </row>
    <row r="188" spans="1:9" x14ac:dyDescent="0.25">
      <c r="A188" s="23" t="s">
        <v>768</v>
      </c>
      <c r="B188" s="23" t="s">
        <v>192</v>
      </c>
      <c r="C188" s="23" t="s">
        <v>864</v>
      </c>
      <c r="D188" s="23" t="s">
        <v>865</v>
      </c>
      <c r="E188" s="23" t="s">
        <v>772</v>
      </c>
      <c r="F188" s="23" t="s">
        <v>850</v>
      </c>
      <c r="G188" s="23" t="s">
        <v>853</v>
      </c>
      <c r="H188" s="23" t="s">
        <v>529</v>
      </c>
      <c r="I188" s="23">
        <v>6.0176749999999997E-4</v>
      </c>
    </row>
    <row r="189" spans="1:9" x14ac:dyDescent="0.25">
      <c r="A189" s="23" t="s">
        <v>768</v>
      </c>
      <c r="B189" s="23" t="s">
        <v>192</v>
      </c>
      <c r="C189" s="23" t="s">
        <v>866</v>
      </c>
      <c r="D189" s="23" t="s">
        <v>4</v>
      </c>
      <c r="E189" s="23" t="s">
        <v>772</v>
      </c>
      <c r="F189" s="23" t="s">
        <v>850</v>
      </c>
      <c r="G189" s="23" t="s">
        <v>853</v>
      </c>
      <c r="H189" s="23" t="s">
        <v>529</v>
      </c>
      <c r="I189" s="23">
        <v>1.6426399999999999E-5</v>
      </c>
    </row>
    <row r="190" spans="1:9" x14ac:dyDescent="0.25">
      <c r="A190" s="23" t="s">
        <v>768</v>
      </c>
      <c r="B190" s="23" t="s">
        <v>192</v>
      </c>
      <c r="C190" s="23" t="s">
        <v>871</v>
      </c>
      <c r="D190" s="23" t="s">
        <v>872</v>
      </c>
      <c r="E190" s="23" t="s">
        <v>772</v>
      </c>
      <c r="F190" s="23" t="s">
        <v>850</v>
      </c>
      <c r="G190" s="23" t="s">
        <v>853</v>
      </c>
      <c r="H190" s="23" t="s">
        <v>529</v>
      </c>
      <c r="I190" s="23">
        <v>3.331675E-4</v>
      </c>
    </row>
    <row r="191" spans="1:9" x14ac:dyDescent="0.25">
      <c r="A191" s="23" t="s">
        <v>768</v>
      </c>
      <c r="B191" s="23" t="s">
        <v>192</v>
      </c>
      <c r="C191" s="23" t="s">
        <v>807</v>
      </c>
      <c r="D191" s="23" t="s">
        <v>807</v>
      </c>
      <c r="E191" s="23" t="s">
        <v>772</v>
      </c>
      <c r="F191" s="23" t="s">
        <v>850</v>
      </c>
      <c r="G191" s="23" t="s">
        <v>857</v>
      </c>
      <c r="H191" s="23" t="s">
        <v>522</v>
      </c>
      <c r="I191" s="23">
        <v>1.7986</v>
      </c>
    </row>
    <row r="192" spans="1:9" x14ac:dyDescent="0.25">
      <c r="A192" s="23" t="s">
        <v>768</v>
      </c>
      <c r="B192" s="23" t="s">
        <v>192</v>
      </c>
      <c r="C192" s="23" t="s">
        <v>869</v>
      </c>
      <c r="D192" s="23" t="s">
        <v>870</v>
      </c>
      <c r="E192" s="23" t="s">
        <v>772</v>
      </c>
      <c r="F192" s="23" t="s">
        <v>850</v>
      </c>
      <c r="G192" s="23" t="s">
        <v>853</v>
      </c>
      <c r="H192" s="23" t="s">
        <v>530</v>
      </c>
      <c r="I192" s="23">
        <v>3.9134549999999998E-4</v>
      </c>
    </row>
    <row r="193" spans="1:9" x14ac:dyDescent="0.25">
      <c r="A193" s="23" t="s">
        <v>768</v>
      </c>
      <c r="B193" s="23" t="s">
        <v>192</v>
      </c>
      <c r="C193" s="23" t="s">
        <v>873</v>
      </c>
      <c r="D193" s="23" t="s">
        <v>807</v>
      </c>
      <c r="E193" s="23" t="s">
        <v>772</v>
      </c>
      <c r="F193" s="23" t="s">
        <v>850</v>
      </c>
      <c r="G193" s="23" t="s">
        <v>853</v>
      </c>
      <c r="H193" s="23" t="s">
        <v>530</v>
      </c>
      <c r="I193" s="23">
        <v>7.4188889999999999E-4</v>
      </c>
    </row>
    <row r="194" spans="1:9" x14ac:dyDescent="0.25">
      <c r="A194" s="23" t="s">
        <v>768</v>
      </c>
      <c r="B194" s="23" t="s">
        <v>192</v>
      </c>
      <c r="C194" s="23" t="s">
        <v>864</v>
      </c>
      <c r="D194" s="23" t="s">
        <v>874</v>
      </c>
      <c r="E194" s="23" t="s">
        <v>772</v>
      </c>
      <c r="F194" s="23" t="s">
        <v>850</v>
      </c>
      <c r="G194" s="23" t="s">
        <v>853</v>
      </c>
      <c r="H194" s="23" t="s">
        <v>529</v>
      </c>
      <c r="I194" s="23">
        <v>3.849575E-3</v>
      </c>
    </row>
    <row r="195" spans="1:9" x14ac:dyDescent="0.25">
      <c r="A195" s="23" t="s">
        <v>768</v>
      </c>
      <c r="B195" s="23" t="s">
        <v>192</v>
      </c>
      <c r="C195" s="23" t="s">
        <v>875</v>
      </c>
      <c r="D195" s="23" t="s">
        <v>807</v>
      </c>
      <c r="E195" s="23" t="s">
        <v>772</v>
      </c>
      <c r="F195" s="23" t="s">
        <v>850</v>
      </c>
      <c r="G195" s="23" t="s">
        <v>853</v>
      </c>
      <c r="H195" s="23" t="s">
        <v>530</v>
      </c>
      <c r="I195" s="23">
        <v>3.760611E-4</v>
      </c>
    </row>
    <row r="196" spans="1:9" x14ac:dyDescent="0.25">
      <c r="A196" s="23" t="s">
        <v>768</v>
      </c>
      <c r="B196" s="23" t="s">
        <v>192</v>
      </c>
      <c r="C196" s="23" t="s">
        <v>876</v>
      </c>
      <c r="D196" s="23" t="s">
        <v>877</v>
      </c>
      <c r="E196" s="23" t="s">
        <v>772</v>
      </c>
      <c r="F196" s="23" t="s">
        <v>850</v>
      </c>
      <c r="G196" s="23" t="s">
        <v>853</v>
      </c>
      <c r="H196" s="23" t="s">
        <v>529</v>
      </c>
      <c r="I196" s="23">
        <v>1.860198E-4</v>
      </c>
    </row>
    <row r="197" spans="1:9" x14ac:dyDescent="0.25">
      <c r="A197" s="23" t="s">
        <v>768</v>
      </c>
      <c r="B197" s="23" t="s">
        <v>192</v>
      </c>
      <c r="C197" s="23" t="s">
        <v>867</v>
      </c>
      <c r="D197" s="23" t="s">
        <v>878</v>
      </c>
      <c r="E197" s="23" t="s">
        <v>772</v>
      </c>
      <c r="F197" s="23" t="s">
        <v>850</v>
      </c>
      <c r="G197" s="23" t="s">
        <v>853</v>
      </c>
      <c r="H197" s="23" t="s">
        <v>529</v>
      </c>
      <c r="I197" s="23">
        <v>3.4096300000000001E-5</v>
      </c>
    </row>
    <row r="198" spans="1:9" x14ac:dyDescent="0.25">
      <c r="A198" s="23" t="s">
        <v>768</v>
      </c>
      <c r="B198" s="23" t="s">
        <v>192</v>
      </c>
      <c r="C198" s="23" t="s">
        <v>807</v>
      </c>
      <c r="D198" s="23" t="s">
        <v>807</v>
      </c>
      <c r="E198" s="23" t="s">
        <v>772</v>
      </c>
      <c r="F198" s="23" t="s">
        <v>850</v>
      </c>
      <c r="G198" s="23" t="s">
        <v>506</v>
      </c>
      <c r="H198" s="23" t="s">
        <v>522</v>
      </c>
      <c r="I198" s="23">
        <v>0.413719</v>
      </c>
    </row>
    <row r="199" spans="1:9" x14ac:dyDescent="0.25">
      <c r="A199" s="23" t="s">
        <v>768</v>
      </c>
      <c r="B199" s="23" t="s">
        <v>192</v>
      </c>
      <c r="C199" s="23" t="s">
        <v>807</v>
      </c>
      <c r="D199" s="23" t="s">
        <v>807</v>
      </c>
      <c r="E199" s="23" t="s">
        <v>772</v>
      </c>
      <c r="F199" s="23" t="s">
        <v>850</v>
      </c>
      <c r="G199" s="23" t="s">
        <v>851</v>
      </c>
      <c r="H199" s="23" t="s">
        <v>522</v>
      </c>
      <c r="I199" s="23">
        <v>6.8865399999999993E-2</v>
      </c>
    </row>
    <row r="200" spans="1:9" x14ac:dyDescent="0.25">
      <c r="A200" s="23" t="s">
        <v>768</v>
      </c>
      <c r="B200" s="23" t="s">
        <v>192</v>
      </c>
      <c r="C200" s="23" t="s">
        <v>871</v>
      </c>
      <c r="D200" s="23" t="s">
        <v>879</v>
      </c>
      <c r="E200" s="23" t="s">
        <v>772</v>
      </c>
      <c r="F200" s="23" t="s">
        <v>850</v>
      </c>
      <c r="G200" s="23" t="s">
        <v>853</v>
      </c>
      <c r="H200" s="23" t="s">
        <v>530</v>
      </c>
      <c r="I200" s="23">
        <v>4.1402900000000003E-5</v>
      </c>
    </row>
    <row r="201" spans="1:9" x14ac:dyDescent="0.25">
      <c r="A201" s="23" t="s">
        <v>768</v>
      </c>
      <c r="B201" s="23" t="s">
        <v>192</v>
      </c>
      <c r="C201" s="23" t="s">
        <v>869</v>
      </c>
      <c r="D201" s="23" t="s">
        <v>870</v>
      </c>
      <c r="E201" s="23" t="s">
        <v>772</v>
      </c>
      <c r="F201" s="23" t="s">
        <v>850</v>
      </c>
      <c r="G201" s="23" t="s">
        <v>853</v>
      </c>
      <c r="H201" s="23" t="s">
        <v>522</v>
      </c>
      <c r="I201" s="23">
        <v>0.69625400000000004</v>
      </c>
    </row>
    <row r="202" spans="1:9" x14ac:dyDescent="0.25">
      <c r="A202" s="23" t="s">
        <v>768</v>
      </c>
      <c r="B202" s="23" t="s">
        <v>192</v>
      </c>
      <c r="C202" s="23" t="s">
        <v>807</v>
      </c>
      <c r="D202" s="23" t="s">
        <v>807</v>
      </c>
      <c r="E202" s="23" t="s">
        <v>772</v>
      </c>
      <c r="F202" s="23" t="s">
        <v>850</v>
      </c>
      <c r="G202" s="23" t="s">
        <v>853</v>
      </c>
      <c r="H202" s="23" t="s">
        <v>529</v>
      </c>
      <c r="I202" s="23">
        <v>5.2770250000000003E-3</v>
      </c>
    </row>
    <row r="203" spans="1:9" x14ac:dyDescent="0.25">
      <c r="A203" s="23" t="s">
        <v>768</v>
      </c>
      <c r="B203" s="23" t="s">
        <v>192</v>
      </c>
      <c r="C203" s="23" t="s">
        <v>807</v>
      </c>
      <c r="D203" s="23" t="s">
        <v>807</v>
      </c>
      <c r="E203" s="23" t="s">
        <v>772</v>
      </c>
      <c r="F203" s="23" t="s">
        <v>850</v>
      </c>
      <c r="G203" s="23" t="s">
        <v>851</v>
      </c>
      <c r="H203" s="23" t="s">
        <v>529</v>
      </c>
      <c r="I203" s="23">
        <v>2.38275E-4</v>
      </c>
    </row>
    <row r="204" spans="1:9" x14ac:dyDescent="0.25">
      <c r="A204" s="23" t="s">
        <v>768</v>
      </c>
      <c r="B204" s="23" t="s">
        <v>192</v>
      </c>
      <c r="C204" s="23" t="s">
        <v>867</v>
      </c>
      <c r="D204" s="23" t="s">
        <v>868</v>
      </c>
      <c r="E204" s="23" t="s">
        <v>772</v>
      </c>
      <c r="F204" s="23" t="s">
        <v>850</v>
      </c>
      <c r="G204" s="23" t="s">
        <v>853</v>
      </c>
      <c r="H204" s="23" t="s">
        <v>529</v>
      </c>
      <c r="I204" s="23">
        <v>1.13681E-5</v>
      </c>
    </row>
    <row r="205" spans="1:9" x14ac:dyDescent="0.25">
      <c r="A205" s="23" t="s">
        <v>768</v>
      </c>
      <c r="B205" s="23" t="s">
        <v>192</v>
      </c>
      <c r="C205" s="23" t="s">
        <v>880</v>
      </c>
      <c r="D205" s="23" t="s">
        <v>807</v>
      </c>
      <c r="E205" s="23" t="s">
        <v>772</v>
      </c>
      <c r="F205" s="23" t="s">
        <v>850</v>
      </c>
      <c r="G205" s="23" t="s">
        <v>853</v>
      </c>
      <c r="H205" s="23" t="s">
        <v>522</v>
      </c>
      <c r="I205" s="23">
        <v>1.4524900000000001</v>
      </c>
    </row>
    <row r="206" spans="1:9" x14ac:dyDescent="0.25">
      <c r="A206" s="23" t="s">
        <v>768</v>
      </c>
      <c r="B206" s="23" t="s">
        <v>192</v>
      </c>
      <c r="C206" s="23" t="s">
        <v>864</v>
      </c>
      <c r="D206" s="23" t="s">
        <v>874</v>
      </c>
      <c r="E206" s="23" t="s">
        <v>772</v>
      </c>
      <c r="F206" s="23" t="s">
        <v>850</v>
      </c>
      <c r="G206" s="23" t="s">
        <v>853</v>
      </c>
      <c r="H206" s="23" t="s">
        <v>530</v>
      </c>
      <c r="I206" s="23">
        <v>9.177387E-4</v>
      </c>
    </row>
    <row r="207" spans="1:9" x14ac:dyDescent="0.25">
      <c r="A207" s="23" t="s">
        <v>768</v>
      </c>
      <c r="B207" s="23" t="s">
        <v>192</v>
      </c>
      <c r="C207" s="23" t="s">
        <v>871</v>
      </c>
      <c r="D207" s="23" t="s">
        <v>872</v>
      </c>
      <c r="E207" s="23" t="s">
        <v>772</v>
      </c>
      <c r="F207" s="23" t="s">
        <v>850</v>
      </c>
      <c r="G207" s="23" t="s">
        <v>853</v>
      </c>
      <c r="H207" s="23" t="s">
        <v>522</v>
      </c>
      <c r="I207" s="23">
        <v>0.14131099999999999</v>
      </c>
    </row>
    <row r="208" spans="1:9" x14ac:dyDescent="0.25">
      <c r="A208" s="23" t="s">
        <v>768</v>
      </c>
      <c r="B208" s="23" t="s">
        <v>192</v>
      </c>
      <c r="C208" s="23" t="s">
        <v>880</v>
      </c>
      <c r="D208" s="23" t="s">
        <v>807</v>
      </c>
      <c r="E208" s="23" t="s">
        <v>772</v>
      </c>
      <c r="F208" s="23" t="s">
        <v>850</v>
      </c>
      <c r="G208" s="23" t="s">
        <v>853</v>
      </c>
      <c r="H208" s="23" t="s">
        <v>530</v>
      </c>
      <c r="I208" s="23">
        <v>8.1640680000000005E-4</v>
      </c>
    </row>
    <row r="209" spans="1:9" x14ac:dyDescent="0.25">
      <c r="A209" s="23" t="s">
        <v>768</v>
      </c>
      <c r="B209" s="23" t="s">
        <v>192</v>
      </c>
      <c r="C209" s="23" t="s">
        <v>876</v>
      </c>
      <c r="D209" s="23" t="s">
        <v>881</v>
      </c>
      <c r="E209" s="23" t="s">
        <v>772</v>
      </c>
      <c r="F209" s="23" t="s">
        <v>850</v>
      </c>
      <c r="G209" s="23" t="s">
        <v>853</v>
      </c>
      <c r="H209" s="23" t="s">
        <v>522</v>
      </c>
      <c r="I209" s="23">
        <v>0.31257299999999999</v>
      </c>
    </row>
    <row r="210" spans="1:9" x14ac:dyDescent="0.25">
      <c r="A210" s="23" t="s">
        <v>768</v>
      </c>
      <c r="B210" s="23" t="s">
        <v>192</v>
      </c>
      <c r="C210" s="23" t="s">
        <v>866</v>
      </c>
      <c r="D210" s="23" t="s">
        <v>882</v>
      </c>
      <c r="E210" s="23" t="s">
        <v>772</v>
      </c>
      <c r="F210" s="23" t="s">
        <v>850</v>
      </c>
      <c r="G210" s="23" t="s">
        <v>853</v>
      </c>
      <c r="H210" s="23" t="s">
        <v>522</v>
      </c>
      <c r="I210" s="23">
        <v>2.3601799999999999E-2</v>
      </c>
    </row>
    <row r="211" spans="1:9" x14ac:dyDescent="0.25">
      <c r="A211" s="23" t="s">
        <v>768</v>
      </c>
      <c r="B211" s="23" t="s">
        <v>192</v>
      </c>
      <c r="C211" s="23" t="s">
        <v>807</v>
      </c>
      <c r="D211" s="23" t="s">
        <v>807</v>
      </c>
      <c r="E211" s="23" t="s">
        <v>772</v>
      </c>
      <c r="F211" s="23" t="s">
        <v>850</v>
      </c>
      <c r="G211" s="23" t="s">
        <v>506</v>
      </c>
      <c r="H211" s="23" t="s">
        <v>530</v>
      </c>
      <c r="I211" s="23">
        <v>9.3946589999999999E-4</v>
      </c>
    </row>
    <row r="212" spans="1:9" x14ac:dyDescent="0.25">
      <c r="A212" s="23" t="s">
        <v>768</v>
      </c>
      <c r="B212" s="23" t="s">
        <v>192</v>
      </c>
      <c r="C212" s="23" t="s">
        <v>871</v>
      </c>
      <c r="D212" s="23" t="s">
        <v>883</v>
      </c>
      <c r="E212" s="23" t="s">
        <v>772</v>
      </c>
      <c r="F212" s="23" t="s">
        <v>850</v>
      </c>
      <c r="G212" s="23" t="s">
        <v>853</v>
      </c>
      <c r="H212" s="23" t="s">
        <v>530</v>
      </c>
      <c r="I212" s="23">
        <v>4.7199999999999999E-7</v>
      </c>
    </row>
    <row r="213" spans="1:9" x14ac:dyDescent="0.25">
      <c r="A213" s="23" t="s">
        <v>768</v>
      </c>
      <c r="B213" s="23" t="s">
        <v>192</v>
      </c>
      <c r="C213" s="23" t="s">
        <v>807</v>
      </c>
      <c r="D213" s="23" t="s">
        <v>807</v>
      </c>
      <c r="E213" s="23" t="s">
        <v>772</v>
      </c>
      <c r="F213" s="23" t="s">
        <v>850</v>
      </c>
      <c r="G213" s="23" t="s">
        <v>506</v>
      </c>
      <c r="H213" s="23" t="s">
        <v>529</v>
      </c>
      <c r="I213" s="23">
        <v>1.3135725E-3</v>
      </c>
    </row>
    <row r="214" spans="1:9" x14ac:dyDescent="0.25">
      <c r="A214" s="23" t="s">
        <v>768</v>
      </c>
      <c r="B214" s="23" t="s">
        <v>192</v>
      </c>
      <c r="C214" s="23" t="s">
        <v>869</v>
      </c>
      <c r="D214" s="23" t="s">
        <v>884</v>
      </c>
      <c r="E214" s="23" t="s">
        <v>772</v>
      </c>
      <c r="F214" s="23" t="s">
        <v>850</v>
      </c>
      <c r="G214" s="23" t="s">
        <v>853</v>
      </c>
      <c r="H214" s="23" t="s">
        <v>530</v>
      </c>
      <c r="I214" s="23">
        <v>4.0288999999999999E-4</v>
      </c>
    </row>
    <row r="215" spans="1:9" x14ac:dyDescent="0.25">
      <c r="A215" s="23" t="s">
        <v>768</v>
      </c>
      <c r="B215" s="23" t="s">
        <v>192</v>
      </c>
      <c r="C215" s="23" t="s">
        <v>807</v>
      </c>
      <c r="D215" s="23" t="s">
        <v>807</v>
      </c>
      <c r="E215" s="23" t="s">
        <v>772</v>
      </c>
      <c r="F215" s="23" t="s">
        <v>850</v>
      </c>
      <c r="G215" s="23" t="s">
        <v>853</v>
      </c>
      <c r="H215" s="23" t="s">
        <v>530</v>
      </c>
      <c r="I215" s="23">
        <v>1.2580428000000001E-3</v>
      </c>
    </row>
    <row r="216" spans="1:9" x14ac:dyDescent="0.25">
      <c r="A216" s="23" t="s">
        <v>768</v>
      </c>
      <c r="B216" s="23" t="s">
        <v>192</v>
      </c>
      <c r="C216" s="23" t="s">
        <v>876</v>
      </c>
      <c r="D216" s="23" t="s">
        <v>885</v>
      </c>
      <c r="E216" s="23" t="s">
        <v>772</v>
      </c>
      <c r="F216" s="23" t="s">
        <v>850</v>
      </c>
      <c r="G216" s="23" t="s">
        <v>853</v>
      </c>
      <c r="H216" s="23" t="s">
        <v>529</v>
      </c>
      <c r="I216" s="23">
        <v>6.8207249999999999E-4</v>
      </c>
    </row>
    <row r="217" spans="1:9" x14ac:dyDescent="0.25">
      <c r="A217" s="23" t="s">
        <v>768</v>
      </c>
      <c r="B217" s="23" t="s">
        <v>192</v>
      </c>
      <c r="C217" s="23" t="s">
        <v>867</v>
      </c>
      <c r="D217" s="23" t="s">
        <v>886</v>
      </c>
      <c r="E217" s="23" t="s">
        <v>772</v>
      </c>
      <c r="F217" s="23" t="s">
        <v>850</v>
      </c>
      <c r="G217" s="23" t="s">
        <v>853</v>
      </c>
      <c r="H217" s="23" t="s">
        <v>530</v>
      </c>
      <c r="I217" s="23">
        <v>1.1929999999999999E-7</v>
      </c>
    </row>
    <row r="218" spans="1:9" x14ac:dyDescent="0.25">
      <c r="A218" s="23" t="s">
        <v>768</v>
      </c>
      <c r="B218" s="23" t="s">
        <v>192</v>
      </c>
      <c r="C218" s="23" t="s">
        <v>876</v>
      </c>
      <c r="D218" s="23" t="s">
        <v>885</v>
      </c>
      <c r="E218" s="23" t="s">
        <v>772</v>
      </c>
      <c r="F218" s="23" t="s">
        <v>850</v>
      </c>
      <c r="G218" s="23" t="s">
        <v>853</v>
      </c>
      <c r="H218" s="23" t="s">
        <v>530</v>
      </c>
      <c r="I218" s="23">
        <v>1.6260640000000001E-4</v>
      </c>
    </row>
    <row r="219" spans="1:9" x14ac:dyDescent="0.25">
      <c r="A219" s="23" t="s">
        <v>768</v>
      </c>
      <c r="B219" s="23" t="s">
        <v>192</v>
      </c>
      <c r="C219" s="23" t="s">
        <v>873</v>
      </c>
      <c r="D219" s="23" t="s">
        <v>807</v>
      </c>
      <c r="E219" s="23" t="s">
        <v>772</v>
      </c>
      <c r="F219" s="23" t="s">
        <v>850</v>
      </c>
      <c r="G219" s="23" t="s">
        <v>853</v>
      </c>
      <c r="H219" s="23" t="s">
        <v>529</v>
      </c>
      <c r="I219" s="23">
        <v>3.11195E-3</v>
      </c>
    </row>
    <row r="220" spans="1:9" x14ac:dyDescent="0.25">
      <c r="A220" s="23" t="s">
        <v>768</v>
      </c>
      <c r="B220" s="23" t="s">
        <v>192</v>
      </c>
      <c r="C220" s="23" t="s">
        <v>807</v>
      </c>
      <c r="D220" s="23" t="s">
        <v>807</v>
      </c>
      <c r="E220" s="23" t="s">
        <v>772</v>
      </c>
      <c r="F220" s="23" t="s">
        <v>850</v>
      </c>
      <c r="G220" s="23" t="s">
        <v>854</v>
      </c>
      <c r="H220" s="23" t="s">
        <v>529</v>
      </c>
      <c r="I220" s="23">
        <v>4.5992500000000003E-4</v>
      </c>
    </row>
    <row r="221" spans="1:9" x14ac:dyDescent="0.25">
      <c r="A221" s="23" t="s">
        <v>768</v>
      </c>
      <c r="B221" s="23" t="s">
        <v>192</v>
      </c>
      <c r="C221" s="23" t="s">
        <v>869</v>
      </c>
      <c r="D221" s="23" t="s">
        <v>884</v>
      </c>
      <c r="E221" s="23" t="s">
        <v>772</v>
      </c>
      <c r="F221" s="23" t="s">
        <v>850</v>
      </c>
      <c r="G221" s="23" t="s">
        <v>853</v>
      </c>
      <c r="H221" s="23" t="s">
        <v>529</v>
      </c>
      <c r="I221" s="23">
        <v>1.689975E-3</v>
      </c>
    </row>
    <row r="222" spans="1:9" x14ac:dyDescent="0.25">
      <c r="A222" s="23" t="s">
        <v>768</v>
      </c>
      <c r="B222" s="23" t="s">
        <v>192</v>
      </c>
      <c r="C222" s="23" t="s">
        <v>876</v>
      </c>
      <c r="D222" s="23" t="s">
        <v>877</v>
      </c>
      <c r="E222" s="23" t="s">
        <v>772</v>
      </c>
      <c r="F222" s="23" t="s">
        <v>850</v>
      </c>
      <c r="G222" s="23" t="s">
        <v>853</v>
      </c>
      <c r="H222" s="23" t="s">
        <v>530</v>
      </c>
      <c r="I222" s="23">
        <v>4.4347200000000001E-5</v>
      </c>
    </row>
    <row r="223" spans="1:9" x14ac:dyDescent="0.25">
      <c r="A223" s="23" t="s">
        <v>768</v>
      </c>
      <c r="B223" s="23" t="s">
        <v>192</v>
      </c>
      <c r="C223" s="23" t="s">
        <v>871</v>
      </c>
      <c r="D223" s="23" t="s">
        <v>879</v>
      </c>
      <c r="E223" s="23" t="s">
        <v>772</v>
      </c>
      <c r="F223" s="23" t="s">
        <v>850</v>
      </c>
      <c r="G223" s="23" t="s">
        <v>853</v>
      </c>
      <c r="H223" s="23" t="s">
        <v>529</v>
      </c>
      <c r="I223" s="23">
        <v>1.736695E-4</v>
      </c>
    </row>
    <row r="224" spans="1:9" x14ac:dyDescent="0.25">
      <c r="A224" s="23" t="s">
        <v>768</v>
      </c>
      <c r="B224" s="23" t="s">
        <v>192</v>
      </c>
      <c r="C224" s="23" t="s">
        <v>866</v>
      </c>
      <c r="D224" s="23" t="s">
        <v>4</v>
      </c>
      <c r="E224" s="23" t="s">
        <v>772</v>
      </c>
      <c r="F224" s="23" t="s">
        <v>850</v>
      </c>
      <c r="G224" s="23" t="s">
        <v>853</v>
      </c>
      <c r="H224" s="23" t="s">
        <v>530</v>
      </c>
      <c r="I224" s="23">
        <v>3.9160000000000003E-6</v>
      </c>
    </row>
    <row r="225" spans="1:9" x14ac:dyDescent="0.25">
      <c r="A225" s="23" t="s">
        <v>768</v>
      </c>
      <c r="B225" s="23" t="s">
        <v>192</v>
      </c>
      <c r="C225" s="23" t="s">
        <v>871</v>
      </c>
      <c r="D225" s="23" t="s">
        <v>883</v>
      </c>
      <c r="E225" s="23" t="s">
        <v>772</v>
      </c>
      <c r="F225" s="23" t="s">
        <v>850</v>
      </c>
      <c r="G225" s="23" t="s">
        <v>853</v>
      </c>
      <c r="H225" s="23" t="s">
        <v>529</v>
      </c>
      <c r="I225" s="23">
        <v>1.9800999999999999E-6</v>
      </c>
    </row>
    <row r="226" spans="1:9" x14ac:dyDescent="0.25">
      <c r="A226" s="23" t="s">
        <v>768</v>
      </c>
      <c r="B226" s="23" t="s">
        <v>192</v>
      </c>
      <c r="C226" s="23" t="s">
        <v>867</v>
      </c>
      <c r="D226" s="23" t="s">
        <v>807</v>
      </c>
      <c r="E226" s="23" t="s">
        <v>772</v>
      </c>
      <c r="F226" s="23" t="s">
        <v>850</v>
      </c>
      <c r="G226" s="23" t="s">
        <v>853</v>
      </c>
      <c r="H226" s="23" t="s">
        <v>529</v>
      </c>
      <c r="I226" s="23">
        <v>5.5694000000000004E-6</v>
      </c>
    </row>
    <row r="227" spans="1:9" x14ac:dyDescent="0.25">
      <c r="A227" s="23" t="s">
        <v>768</v>
      </c>
      <c r="B227" s="23" t="s">
        <v>192</v>
      </c>
      <c r="C227" s="23" t="s">
        <v>867</v>
      </c>
      <c r="D227" s="23" t="s">
        <v>887</v>
      </c>
      <c r="E227" s="23" t="s">
        <v>772</v>
      </c>
      <c r="F227" s="23" t="s">
        <v>850</v>
      </c>
      <c r="G227" s="23" t="s">
        <v>853</v>
      </c>
      <c r="H227" s="23" t="s">
        <v>529</v>
      </c>
      <c r="I227" s="23">
        <v>1.126488E-4</v>
      </c>
    </row>
    <row r="228" spans="1:9" x14ac:dyDescent="0.25">
      <c r="A228" s="23" t="s">
        <v>768</v>
      </c>
      <c r="B228" s="23" t="s">
        <v>192</v>
      </c>
      <c r="C228" s="23" t="s">
        <v>866</v>
      </c>
      <c r="D228" s="23" t="s">
        <v>888</v>
      </c>
      <c r="E228" s="23" t="s">
        <v>772</v>
      </c>
      <c r="F228" s="23" t="s">
        <v>850</v>
      </c>
      <c r="G228" s="23" t="s">
        <v>853</v>
      </c>
      <c r="H228" s="23" t="s">
        <v>529</v>
      </c>
      <c r="I228" s="23">
        <v>8.9254999999999995E-6</v>
      </c>
    </row>
    <row r="229" spans="1:9" x14ac:dyDescent="0.25">
      <c r="A229" s="23" t="s">
        <v>768</v>
      </c>
      <c r="B229" s="23" t="s">
        <v>192</v>
      </c>
      <c r="C229" s="23" t="s">
        <v>866</v>
      </c>
      <c r="D229" s="23" t="s">
        <v>882</v>
      </c>
      <c r="E229" s="23" t="s">
        <v>772</v>
      </c>
      <c r="F229" s="23" t="s">
        <v>850</v>
      </c>
      <c r="G229" s="23" t="s">
        <v>853</v>
      </c>
      <c r="H229" s="23" t="s">
        <v>530</v>
      </c>
      <c r="I229" s="23">
        <v>1.3265899999999999E-5</v>
      </c>
    </row>
    <row r="230" spans="1:9" x14ac:dyDescent="0.25">
      <c r="A230" s="23" t="s">
        <v>768</v>
      </c>
      <c r="B230" s="23" t="s">
        <v>192</v>
      </c>
      <c r="C230" s="23" t="s">
        <v>866</v>
      </c>
      <c r="D230" s="23" t="s">
        <v>882</v>
      </c>
      <c r="E230" s="23" t="s">
        <v>772</v>
      </c>
      <c r="F230" s="23" t="s">
        <v>850</v>
      </c>
      <c r="G230" s="23" t="s">
        <v>853</v>
      </c>
      <c r="H230" s="23" t="s">
        <v>529</v>
      </c>
      <c r="I230" s="23">
        <v>5.5645500000000001E-5</v>
      </c>
    </row>
    <row r="231" spans="1:9" x14ac:dyDescent="0.25">
      <c r="A231" s="23" t="s">
        <v>768</v>
      </c>
      <c r="B231" s="23" t="s">
        <v>192</v>
      </c>
      <c r="C231" s="23" t="s">
        <v>807</v>
      </c>
      <c r="D231" s="23" t="s">
        <v>807</v>
      </c>
      <c r="E231" s="23" t="s">
        <v>772</v>
      </c>
      <c r="F231" s="23" t="s">
        <v>850</v>
      </c>
      <c r="G231" s="23" t="s">
        <v>889</v>
      </c>
      <c r="H231" s="23" t="s">
        <v>529</v>
      </c>
      <c r="I231" s="23">
        <v>3.027875E-2</v>
      </c>
    </row>
    <row r="232" spans="1:9" x14ac:dyDescent="0.25">
      <c r="A232" s="23" t="s">
        <v>768</v>
      </c>
      <c r="B232" s="23" t="s">
        <v>192</v>
      </c>
      <c r="C232" s="23" t="s">
        <v>871</v>
      </c>
      <c r="D232" s="23" t="s">
        <v>879</v>
      </c>
      <c r="E232" s="23" t="s">
        <v>772</v>
      </c>
      <c r="F232" s="23" t="s">
        <v>850</v>
      </c>
      <c r="G232" s="23" t="s">
        <v>853</v>
      </c>
      <c r="H232" s="23" t="s">
        <v>522</v>
      </c>
      <c r="I232" s="23">
        <v>7.3661000000000004E-2</v>
      </c>
    </row>
    <row r="233" spans="1:9" x14ac:dyDescent="0.25">
      <c r="A233" s="23" t="s">
        <v>768</v>
      </c>
      <c r="B233" s="23" t="s">
        <v>192</v>
      </c>
      <c r="C233" s="23" t="s">
        <v>873</v>
      </c>
      <c r="D233" s="23" t="s">
        <v>807</v>
      </c>
      <c r="E233" s="23" t="s">
        <v>772</v>
      </c>
      <c r="F233" s="23" t="s">
        <v>850</v>
      </c>
      <c r="G233" s="23" t="s">
        <v>853</v>
      </c>
      <c r="H233" s="23" t="s">
        <v>522</v>
      </c>
      <c r="I233" s="23">
        <v>1.31992</v>
      </c>
    </row>
    <row r="234" spans="1:9" x14ac:dyDescent="0.25">
      <c r="A234" s="23" t="s">
        <v>768</v>
      </c>
      <c r="B234" s="23" t="s">
        <v>192</v>
      </c>
      <c r="C234" s="23" t="s">
        <v>807</v>
      </c>
      <c r="D234" s="23" t="s">
        <v>807</v>
      </c>
      <c r="E234" s="23" t="s">
        <v>772</v>
      </c>
      <c r="F234" s="23" t="s">
        <v>850</v>
      </c>
      <c r="G234" s="23" t="s">
        <v>857</v>
      </c>
      <c r="H234" s="23" t="s">
        <v>530</v>
      </c>
      <c r="I234" s="23">
        <v>4.3995229999999998E-3</v>
      </c>
    </row>
    <row r="235" spans="1:9" x14ac:dyDescent="0.25">
      <c r="A235" s="23" t="s">
        <v>768</v>
      </c>
      <c r="B235" s="23" t="s">
        <v>192</v>
      </c>
      <c r="C235" s="23" t="s">
        <v>867</v>
      </c>
      <c r="D235" s="23" t="s">
        <v>887</v>
      </c>
      <c r="E235" s="23" t="s">
        <v>772</v>
      </c>
      <c r="F235" s="23" t="s">
        <v>850</v>
      </c>
      <c r="G235" s="23" t="s">
        <v>853</v>
      </c>
      <c r="H235" s="23" t="s">
        <v>522</v>
      </c>
      <c r="I235" s="23">
        <v>4.77794E-2</v>
      </c>
    </row>
    <row r="236" spans="1:9" x14ac:dyDescent="0.25">
      <c r="A236" s="23" t="s">
        <v>768</v>
      </c>
      <c r="B236" s="23" t="s">
        <v>192</v>
      </c>
      <c r="C236" s="23" t="s">
        <v>871</v>
      </c>
      <c r="D236" s="23" t="s">
        <v>890</v>
      </c>
      <c r="E236" s="23" t="s">
        <v>772</v>
      </c>
      <c r="F236" s="23" t="s">
        <v>850</v>
      </c>
      <c r="G236" s="23" t="s">
        <v>853</v>
      </c>
      <c r="H236" s="23" t="s">
        <v>530</v>
      </c>
      <c r="I236" s="23">
        <v>6.8579300000000003E-5</v>
      </c>
    </row>
    <row r="237" spans="1:9" x14ac:dyDescent="0.25">
      <c r="A237" s="23" t="s">
        <v>768</v>
      </c>
      <c r="B237" s="23" t="s">
        <v>192</v>
      </c>
      <c r="C237" s="23" t="s">
        <v>876</v>
      </c>
      <c r="D237" s="23" t="s">
        <v>881</v>
      </c>
      <c r="E237" s="23" t="s">
        <v>772</v>
      </c>
      <c r="F237" s="23" t="s">
        <v>850</v>
      </c>
      <c r="G237" s="23" t="s">
        <v>853</v>
      </c>
      <c r="H237" s="23" t="s">
        <v>530</v>
      </c>
      <c r="I237" s="23">
        <v>1.756889E-4</v>
      </c>
    </row>
    <row r="238" spans="1:9" x14ac:dyDescent="0.25">
      <c r="A238" s="23" t="s">
        <v>768</v>
      </c>
      <c r="B238" s="23" t="s">
        <v>192</v>
      </c>
      <c r="C238" s="23" t="s">
        <v>871</v>
      </c>
      <c r="D238" s="23" t="s">
        <v>883</v>
      </c>
      <c r="E238" s="23" t="s">
        <v>772</v>
      </c>
      <c r="F238" s="23" t="s">
        <v>850</v>
      </c>
      <c r="G238" s="23" t="s">
        <v>853</v>
      </c>
      <c r="H238" s="23" t="s">
        <v>522</v>
      </c>
      <c r="I238" s="23">
        <v>8.3984000000000001E-4</v>
      </c>
    </row>
    <row r="239" spans="1:9" x14ac:dyDescent="0.25">
      <c r="A239" s="23" t="s">
        <v>768</v>
      </c>
      <c r="B239" s="23" t="s">
        <v>192</v>
      </c>
      <c r="C239" s="23" t="s">
        <v>876</v>
      </c>
      <c r="D239" s="23" t="s">
        <v>877</v>
      </c>
      <c r="E239" s="23" t="s">
        <v>772</v>
      </c>
      <c r="F239" s="23" t="s">
        <v>850</v>
      </c>
      <c r="G239" s="23" t="s">
        <v>853</v>
      </c>
      <c r="H239" s="23" t="s">
        <v>522</v>
      </c>
      <c r="I239" s="23">
        <v>7.8899300000000006E-2</v>
      </c>
    </row>
    <row r="240" spans="1:9" x14ac:dyDescent="0.25">
      <c r="A240" s="23" t="s">
        <v>768</v>
      </c>
      <c r="B240" s="23" t="s">
        <v>192</v>
      </c>
      <c r="C240" s="23" t="s">
        <v>871</v>
      </c>
      <c r="D240" s="23" t="s">
        <v>890</v>
      </c>
      <c r="E240" s="23" t="s">
        <v>772</v>
      </c>
      <c r="F240" s="23" t="s">
        <v>850</v>
      </c>
      <c r="G240" s="23" t="s">
        <v>853</v>
      </c>
      <c r="H240" s="23" t="s">
        <v>522</v>
      </c>
      <c r="I240" s="23">
        <v>0.122012</v>
      </c>
    </row>
    <row r="241" spans="1:9" x14ac:dyDescent="0.25">
      <c r="A241" s="23" t="s">
        <v>768</v>
      </c>
      <c r="B241" s="23" t="s">
        <v>192</v>
      </c>
      <c r="C241" s="23" t="s">
        <v>807</v>
      </c>
      <c r="D241" s="23" t="s">
        <v>807</v>
      </c>
      <c r="E241" s="23" t="s">
        <v>772</v>
      </c>
      <c r="F241" s="23" t="s">
        <v>850</v>
      </c>
      <c r="G241" s="23" t="s">
        <v>505</v>
      </c>
      <c r="H241" s="23" t="s">
        <v>522</v>
      </c>
      <c r="I241" s="23">
        <v>0.72017900000000001</v>
      </c>
    </row>
    <row r="242" spans="1:9" x14ac:dyDescent="0.25">
      <c r="A242" s="23" t="s">
        <v>768</v>
      </c>
      <c r="B242" s="23" t="s">
        <v>192</v>
      </c>
      <c r="C242" s="23" t="s">
        <v>876</v>
      </c>
      <c r="D242" s="23" t="s">
        <v>885</v>
      </c>
      <c r="E242" s="23" t="s">
        <v>772</v>
      </c>
      <c r="F242" s="23" t="s">
        <v>850</v>
      </c>
      <c r="G242" s="23" t="s">
        <v>853</v>
      </c>
      <c r="H242" s="23" t="s">
        <v>522</v>
      </c>
      <c r="I242" s="23">
        <v>0.289298</v>
      </c>
    </row>
    <row r="243" spans="1:9" x14ac:dyDescent="0.25">
      <c r="A243" s="23" t="s">
        <v>768</v>
      </c>
      <c r="B243" s="23" t="s">
        <v>192</v>
      </c>
      <c r="C243" s="23" t="s">
        <v>864</v>
      </c>
      <c r="D243" s="23" t="s">
        <v>874</v>
      </c>
      <c r="E243" s="23" t="s">
        <v>772</v>
      </c>
      <c r="F243" s="23" t="s">
        <v>850</v>
      </c>
      <c r="G243" s="23" t="s">
        <v>853</v>
      </c>
      <c r="H243" s="23" t="s">
        <v>522</v>
      </c>
      <c r="I243" s="23">
        <v>1.6327700000000001</v>
      </c>
    </row>
    <row r="244" spans="1:9" x14ac:dyDescent="0.25">
      <c r="A244" s="23" t="s">
        <v>768</v>
      </c>
      <c r="B244" s="23" t="s">
        <v>192</v>
      </c>
      <c r="C244" s="23" t="s">
        <v>863</v>
      </c>
      <c r="D244" s="23" t="s">
        <v>807</v>
      </c>
      <c r="E244" s="23" t="s">
        <v>772</v>
      </c>
      <c r="F244" s="23" t="s">
        <v>850</v>
      </c>
      <c r="G244" s="23" t="s">
        <v>853</v>
      </c>
      <c r="H244" s="23" t="s">
        <v>530</v>
      </c>
      <c r="I244" s="23">
        <v>3.1634790000000001E-4</v>
      </c>
    </row>
    <row r="245" spans="1:9" x14ac:dyDescent="0.25">
      <c r="A245" s="23" t="s">
        <v>768</v>
      </c>
      <c r="B245" s="23" t="s">
        <v>192</v>
      </c>
      <c r="C245" s="23" t="s">
        <v>867</v>
      </c>
      <c r="D245" s="23" t="s">
        <v>868</v>
      </c>
      <c r="E245" s="23" t="s">
        <v>772</v>
      </c>
      <c r="F245" s="23" t="s">
        <v>850</v>
      </c>
      <c r="G245" s="23" t="s">
        <v>853</v>
      </c>
      <c r="H245" s="23" t="s">
        <v>522</v>
      </c>
      <c r="I245" s="23">
        <v>4.8216999999999999E-3</v>
      </c>
    </row>
    <row r="246" spans="1:9" x14ac:dyDescent="0.25">
      <c r="A246" s="23" t="s">
        <v>768</v>
      </c>
      <c r="B246" s="23" t="s">
        <v>192</v>
      </c>
      <c r="C246" s="23" t="s">
        <v>871</v>
      </c>
      <c r="D246" s="23" t="s">
        <v>890</v>
      </c>
      <c r="E246" s="23" t="s">
        <v>772</v>
      </c>
      <c r="F246" s="23" t="s">
        <v>850</v>
      </c>
      <c r="G246" s="23" t="s">
        <v>853</v>
      </c>
      <c r="H246" s="23" t="s">
        <v>529</v>
      </c>
      <c r="I246" s="23">
        <v>2.8766499999999999E-4</v>
      </c>
    </row>
    <row r="247" spans="1:9" x14ac:dyDescent="0.25">
      <c r="A247" s="23" t="s">
        <v>768</v>
      </c>
      <c r="B247" s="23" t="s">
        <v>192</v>
      </c>
      <c r="C247" s="23" t="s">
        <v>867</v>
      </c>
      <c r="D247" s="23" t="s">
        <v>807</v>
      </c>
      <c r="E247" s="23" t="s">
        <v>772</v>
      </c>
      <c r="F247" s="23" t="s">
        <v>850</v>
      </c>
      <c r="G247" s="23" t="s">
        <v>853</v>
      </c>
      <c r="H247" s="23" t="s">
        <v>522</v>
      </c>
      <c r="I247" s="23">
        <v>2.3622199999999999E-3</v>
      </c>
    </row>
    <row r="248" spans="1:9" x14ac:dyDescent="0.25">
      <c r="A248" s="23" t="s">
        <v>768</v>
      </c>
      <c r="B248" s="23" t="s">
        <v>192</v>
      </c>
      <c r="C248" s="23" t="s">
        <v>807</v>
      </c>
      <c r="D248" s="23" t="s">
        <v>807</v>
      </c>
      <c r="E248" s="23" t="s">
        <v>772</v>
      </c>
      <c r="F248" s="23" t="s">
        <v>850</v>
      </c>
      <c r="G248" s="23" t="s">
        <v>505</v>
      </c>
      <c r="H248" s="23" t="s">
        <v>530</v>
      </c>
      <c r="I248" s="23">
        <v>1.8093457E-3</v>
      </c>
    </row>
    <row r="249" spans="1:9" x14ac:dyDescent="0.25">
      <c r="A249" s="23" t="s">
        <v>768</v>
      </c>
      <c r="B249" s="23" t="s">
        <v>192</v>
      </c>
      <c r="C249" s="23" t="s">
        <v>807</v>
      </c>
      <c r="D249" s="23" t="s">
        <v>807</v>
      </c>
      <c r="E249" s="23" t="s">
        <v>772</v>
      </c>
      <c r="F249" s="23" t="s">
        <v>850</v>
      </c>
      <c r="G249" s="23" t="s">
        <v>857</v>
      </c>
      <c r="H249" s="23" t="s">
        <v>529</v>
      </c>
      <c r="I249" s="23">
        <v>6.1514500000000001E-3</v>
      </c>
    </row>
    <row r="250" spans="1:9" x14ac:dyDescent="0.25">
      <c r="A250" s="23" t="s">
        <v>768</v>
      </c>
      <c r="B250" s="23" t="s">
        <v>192</v>
      </c>
      <c r="C250" s="23" t="s">
        <v>876</v>
      </c>
      <c r="D250" s="23" t="s">
        <v>881</v>
      </c>
      <c r="E250" s="23" t="s">
        <v>772</v>
      </c>
      <c r="F250" s="23" t="s">
        <v>850</v>
      </c>
      <c r="G250" s="23" t="s">
        <v>853</v>
      </c>
      <c r="H250" s="23" t="s">
        <v>529</v>
      </c>
      <c r="I250" s="23">
        <v>7.3695E-4</v>
      </c>
    </row>
    <row r="251" spans="1:9" x14ac:dyDescent="0.25">
      <c r="A251" s="23" t="s">
        <v>768</v>
      </c>
      <c r="B251" s="23" t="s">
        <v>192</v>
      </c>
      <c r="C251" s="23" t="s">
        <v>807</v>
      </c>
      <c r="D251" s="23" t="s">
        <v>807</v>
      </c>
      <c r="E251" s="23" t="s">
        <v>772</v>
      </c>
      <c r="F251" s="23" t="s">
        <v>850</v>
      </c>
      <c r="G251" s="23" t="s">
        <v>891</v>
      </c>
      <c r="H251" s="23" t="s">
        <v>530</v>
      </c>
      <c r="I251" s="23">
        <v>2.590812E-4</v>
      </c>
    </row>
    <row r="252" spans="1:9" x14ac:dyDescent="0.25">
      <c r="A252" s="23" t="s">
        <v>768</v>
      </c>
      <c r="B252" s="23" t="s">
        <v>192</v>
      </c>
      <c r="C252" s="23" t="s">
        <v>858</v>
      </c>
      <c r="D252" s="23" t="s">
        <v>859</v>
      </c>
      <c r="E252" s="23" t="s">
        <v>772</v>
      </c>
      <c r="F252" s="23" t="s">
        <v>850</v>
      </c>
      <c r="G252" s="23" t="s">
        <v>892</v>
      </c>
      <c r="H252" s="23" t="s">
        <v>530</v>
      </c>
      <c r="I252" s="23">
        <v>0</v>
      </c>
    </row>
    <row r="253" spans="1:9" x14ac:dyDescent="0.25">
      <c r="A253" s="23" t="s">
        <v>768</v>
      </c>
      <c r="B253" s="23" t="s">
        <v>192</v>
      </c>
      <c r="C253" s="23" t="s">
        <v>867</v>
      </c>
      <c r="D253" s="23" t="s">
        <v>878</v>
      </c>
      <c r="E253" s="23" t="s">
        <v>772</v>
      </c>
      <c r="F253" s="23" t="s">
        <v>850</v>
      </c>
      <c r="G253" s="23" t="s">
        <v>853</v>
      </c>
      <c r="H253" s="23" t="s">
        <v>522</v>
      </c>
      <c r="I253" s="23">
        <v>1.4461699999999999E-2</v>
      </c>
    </row>
    <row r="254" spans="1:9" x14ac:dyDescent="0.25">
      <c r="A254" s="23" t="s">
        <v>768</v>
      </c>
      <c r="B254" s="23" t="s">
        <v>192</v>
      </c>
      <c r="C254" s="23" t="s">
        <v>864</v>
      </c>
      <c r="D254" s="23" t="s">
        <v>865</v>
      </c>
      <c r="E254" s="23" t="s">
        <v>772</v>
      </c>
      <c r="F254" s="23" t="s">
        <v>850</v>
      </c>
      <c r="G254" s="23" t="s">
        <v>853</v>
      </c>
      <c r="H254" s="23" t="s">
        <v>522</v>
      </c>
      <c r="I254" s="23">
        <v>0.25523699999999999</v>
      </c>
    </row>
    <row r="255" spans="1:9" x14ac:dyDescent="0.25">
      <c r="A255" s="23" t="s">
        <v>768</v>
      </c>
      <c r="B255" s="23" t="s">
        <v>192</v>
      </c>
      <c r="C255" s="23" t="s">
        <v>807</v>
      </c>
      <c r="D255" s="23" t="s">
        <v>807</v>
      </c>
      <c r="E255" s="23" t="s">
        <v>772</v>
      </c>
      <c r="F255" s="23" t="s">
        <v>850</v>
      </c>
      <c r="G255" s="23" t="s">
        <v>891</v>
      </c>
      <c r="H255" s="23" t="s">
        <v>522</v>
      </c>
      <c r="I255" s="23">
        <v>5.4575100000000001E-2</v>
      </c>
    </row>
    <row r="256" spans="1:9" x14ac:dyDescent="0.25">
      <c r="A256" s="23" t="s">
        <v>768</v>
      </c>
      <c r="B256" s="23" t="s">
        <v>192</v>
      </c>
      <c r="C256" s="23" t="s">
        <v>858</v>
      </c>
      <c r="D256" s="23" t="s">
        <v>859</v>
      </c>
      <c r="E256" s="23" t="s">
        <v>772</v>
      </c>
      <c r="F256" s="23" t="s">
        <v>850</v>
      </c>
      <c r="G256" s="23" t="s">
        <v>104</v>
      </c>
      <c r="H256" s="23" t="s">
        <v>530</v>
      </c>
      <c r="I256" s="23">
        <v>0</v>
      </c>
    </row>
    <row r="257" spans="1:9" x14ac:dyDescent="0.25">
      <c r="A257" s="23" t="s">
        <v>768</v>
      </c>
      <c r="B257" s="23" t="s">
        <v>192</v>
      </c>
      <c r="C257" s="23" t="s">
        <v>867</v>
      </c>
      <c r="D257" s="23" t="s">
        <v>887</v>
      </c>
      <c r="E257" s="23" t="s">
        <v>772</v>
      </c>
      <c r="F257" s="23" t="s">
        <v>850</v>
      </c>
      <c r="G257" s="23" t="s">
        <v>853</v>
      </c>
      <c r="H257" s="23" t="s">
        <v>530</v>
      </c>
      <c r="I257" s="23">
        <v>2.6855500000000001E-5</v>
      </c>
    </row>
    <row r="258" spans="1:9" x14ac:dyDescent="0.25">
      <c r="A258" s="23" t="s">
        <v>768</v>
      </c>
      <c r="B258" s="23" t="s">
        <v>192</v>
      </c>
      <c r="C258" s="23" t="s">
        <v>867</v>
      </c>
      <c r="D258" s="23" t="s">
        <v>807</v>
      </c>
      <c r="E258" s="23" t="s">
        <v>772</v>
      </c>
      <c r="F258" s="23" t="s">
        <v>850</v>
      </c>
      <c r="G258" s="23" t="s">
        <v>853</v>
      </c>
      <c r="H258" s="23" t="s">
        <v>530</v>
      </c>
      <c r="I258" s="23">
        <v>1.3277E-6</v>
      </c>
    </row>
    <row r="259" spans="1:9" x14ac:dyDescent="0.25">
      <c r="A259" s="23" t="s">
        <v>768</v>
      </c>
      <c r="B259" s="23" t="s">
        <v>192</v>
      </c>
      <c r="C259" s="23" t="s">
        <v>807</v>
      </c>
      <c r="D259" s="23" t="s">
        <v>807</v>
      </c>
      <c r="E259" s="23" t="s">
        <v>772</v>
      </c>
      <c r="F259" s="23" t="s">
        <v>850</v>
      </c>
      <c r="G259" s="23" t="s">
        <v>854</v>
      </c>
      <c r="H259" s="23" t="s">
        <v>530</v>
      </c>
      <c r="I259" s="23">
        <v>1.0964609999999999E-4</v>
      </c>
    </row>
    <row r="260" spans="1:9" x14ac:dyDescent="0.25">
      <c r="A260" s="23" t="s">
        <v>768</v>
      </c>
      <c r="B260" s="23" t="s">
        <v>192</v>
      </c>
      <c r="C260" s="23" t="s">
        <v>869</v>
      </c>
      <c r="D260" s="23" t="s">
        <v>884</v>
      </c>
      <c r="E260" s="23" t="s">
        <v>772</v>
      </c>
      <c r="F260" s="23" t="s">
        <v>850</v>
      </c>
      <c r="G260" s="23" t="s">
        <v>853</v>
      </c>
      <c r="H260" s="23" t="s">
        <v>522</v>
      </c>
      <c r="I260" s="23">
        <v>0.71679400000000004</v>
      </c>
    </row>
    <row r="261" spans="1:9" x14ac:dyDescent="0.25">
      <c r="A261" s="23" t="s">
        <v>768</v>
      </c>
      <c r="B261" s="23" t="s">
        <v>192</v>
      </c>
      <c r="C261" s="23" t="s">
        <v>875</v>
      </c>
      <c r="D261" s="23" t="s">
        <v>807</v>
      </c>
      <c r="E261" s="23" t="s">
        <v>772</v>
      </c>
      <c r="F261" s="23" t="s">
        <v>850</v>
      </c>
      <c r="G261" s="23" t="s">
        <v>853</v>
      </c>
      <c r="H261" s="23" t="s">
        <v>529</v>
      </c>
      <c r="I261" s="23">
        <v>1.5774325000000001E-3</v>
      </c>
    </row>
    <row r="262" spans="1:9" x14ac:dyDescent="0.25">
      <c r="A262" s="23" t="s">
        <v>768</v>
      </c>
      <c r="B262" s="23" t="s">
        <v>192</v>
      </c>
      <c r="C262" s="23" t="s">
        <v>807</v>
      </c>
      <c r="D262" s="23" t="s">
        <v>807</v>
      </c>
      <c r="E262" s="23" t="s">
        <v>772</v>
      </c>
      <c r="F262" s="23" t="s">
        <v>850</v>
      </c>
      <c r="G262" s="23" t="s">
        <v>851</v>
      </c>
      <c r="H262" s="23" t="s">
        <v>530</v>
      </c>
      <c r="I262" s="23">
        <v>1.7041429999999999E-4</v>
      </c>
    </row>
    <row r="263" spans="1:9" x14ac:dyDescent="0.25">
      <c r="A263" s="23" t="s">
        <v>768</v>
      </c>
      <c r="B263" s="23" t="s">
        <v>192</v>
      </c>
      <c r="C263" s="23" t="s">
        <v>858</v>
      </c>
      <c r="D263" s="23" t="s">
        <v>859</v>
      </c>
      <c r="E263" s="23" t="s">
        <v>772</v>
      </c>
      <c r="F263" s="23" t="s">
        <v>850</v>
      </c>
      <c r="G263" s="23" t="s">
        <v>104</v>
      </c>
      <c r="H263" s="23" t="s">
        <v>529</v>
      </c>
      <c r="I263" s="23">
        <v>0</v>
      </c>
    </row>
    <row r="264" spans="1:9" x14ac:dyDescent="0.25">
      <c r="A264" s="23" t="s">
        <v>768</v>
      </c>
      <c r="B264" s="23" t="s">
        <v>192</v>
      </c>
      <c r="C264" s="23" t="s">
        <v>867</v>
      </c>
      <c r="D264" s="23" t="s">
        <v>878</v>
      </c>
      <c r="E264" s="23" t="s">
        <v>772</v>
      </c>
      <c r="F264" s="23" t="s">
        <v>850</v>
      </c>
      <c r="G264" s="23" t="s">
        <v>853</v>
      </c>
      <c r="H264" s="23" t="s">
        <v>530</v>
      </c>
      <c r="I264" s="23">
        <v>8.1285000000000002E-6</v>
      </c>
    </row>
    <row r="265" spans="1:9" x14ac:dyDescent="0.25">
      <c r="A265" s="23" t="s">
        <v>768</v>
      </c>
      <c r="B265" s="23" t="s">
        <v>192</v>
      </c>
      <c r="C265" s="23" t="s">
        <v>858</v>
      </c>
      <c r="D265" s="23" t="s">
        <v>859</v>
      </c>
      <c r="E265" s="23" t="s">
        <v>772</v>
      </c>
      <c r="F265" s="23" t="s">
        <v>850</v>
      </c>
      <c r="G265" s="23" t="s">
        <v>860</v>
      </c>
      <c r="H265" s="23" t="s">
        <v>522</v>
      </c>
      <c r="I265" s="23">
        <v>9.4979899999999996E-3</v>
      </c>
    </row>
    <row r="266" spans="1:9" x14ac:dyDescent="0.25">
      <c r="A266" s="23" t="s">
        <v>768</v>
      </c>
      <c r="B266" s="23" t="s">
        <v>192</v>
      </c>
      <c r="C266" s="23" t="s">
        <v>867</v>
      </c>
      <c r="D266" s="23" t="s">
        <v>886</v>
      </c>
      <c r="E266" s="23" t="s">
        <v>772</v>
      </c>
      <c r="F266" s="23" t="s">
        <v>850</v>
      </c>
      <c r="G266" s="23" t="s">
        <v>853</v>
      </c>
      <c r="H266" s="23" t="s">
        <v>522</v>
      </c>
      <c r="I266" s="23">
        <v>2.1221900000000001E-4</v>
      </c>
    </row>
    <row r="267" spans="1:9" x14ac:dyDescent="0.25">
      <c r="A267" s="23" t="s">
        <v>768</v>
      </c>
      <c r="B267" s="23" t="s">
        <v>192</v>
      </c>
      <c r="C267" s="23" t="s">
        <v>866</v>
      </c>
      <c r="D267" s="23" t="s">
        <v>888</v>
      </c>
      <c r="E267" s="23" t="s">
        <v>772</v>
      </c>
      <c r="F267" s="23" t="s">
        <v>850</v>
      </c>
      <c r="G267" s="23" t="s">
        <v>853</v>
      </c>
      <c r="H267" s="23" t="s">
        <v>530</v>
      </c>
      <c r="I267" s="23">
        <v>2.1278000000000002E-6</v>
      </c>
    </row>
    <row r="268" spans="1:9" x14ac:dyDescent="0.25">
      <c r="A268" s="23" t="s">
        <v>768</v>
      </c>
      <c r="B268" s="23" t="s">
        <v>192</v>
      </c>
      <c r="C268" s="23" t="s">
        <v>867</v>
      </c>
      <c r="D268" s="23" t="s">
        <v>886</v>
      </c>
      <c r="E268" s="23" t="s">
        <v>772</v>
      </c>
      <c r="F268" s="23" t="s">
        <v>850</v>
      </c>
      <c r="G268" s="23" t="s">
        <v>853</v>
      </c>
      <c r="H268" s="23" t="s">
        <v>529</v>
      </c>
      <c r="I268" s="23">
        <v>5.003E-7</v>
      </c>
    </row>
    <row r="269" spans="1:9" x14ac:dyDescent="0.25">
      <c r="A269" s="23" t="s">
        <v>768</v>
      </c>
      <c r="B269" s="23" t="s">
        <v>192</v>
      </c>
      <c r="C269" s="23" t="s">
        <v>866</v>
      </c>
      <c r="D269" s="23" t="s">
        <v>888</v>
      </c>
      <c r="E269" s="23" t="s">
        <v>772</v>
      </c>
      <c r="F269" s="23" t="s">
        <v>850</v>
      </c>
      <c r="G269" s="23" t="s">
        <v>853</v>
      </c>
      <c r="H269" s="23" t="s">
        <v>522</v>
      </c>
      <c r="I269" s="23">
        <v>3.7856999999999999E-3</v>
      </c>
    </row>
    <row r="270" spans="1:9" x14ac:dyDescent="0.25">
      <c r="A270" s="23" t="s">
        <v>768</v>
      </c>
      <c r="B270" s="23" t="s">
        <v>192</v>
      </c>
      <c r="C270" s="23" t="s">
        <v>807</v>
      </c>
      <c r="D270" s="23" t="s">
        <v>807</v>
      </c>
      <c r="E270" s="23" t="s">
        <v>772</v>
      </c>
      <c r="F270" s="23" t="s">
        <v>850</v>
      </c>
      <c r="G270" s="23" t="s">
        <v>891</v>
      </c>
      <c r="H270" s="23" t="s">
        <v>529</v>
      </c>
      <c r="I270" s="23">
        <v>1.449E-4</v>
      </c>
    </row>
    <row r="271" spans="1:9" x14ac:dyDescent="0.25">
      <c r="A271" s="23" t="s">
        <v>768</v>
      </c>
      <c r="B271" s="23" t="s">
        <v>192</v>
      </c>
      <c r="C271" s="23" t="s">
        <v>807</v>
      </c>
      <c r="D271" s="23" t="s">
        <v>807</v>
      </c>
      <c r="E271" s="23" t="s">
        <v>772</v>
      </c>
      <c r="F271" s="23" t="s">
        <v>850</v>
      </c>
      <c r="G271" s="23" t="s">
        <v>854</v>
      </c>
      <c r="H271" s="23" t="s">
        <v>522</v>
      </c>
      <c r="I271" s="23">
        <v>0.22917799999999999</v>
      </c>
    </row>
    <row r="272" spans="1:9" x14ac:dyDescent="0.25">
      <c r="A272" s="23" t="s">
        <v>768</v>
      </c>
      <c r="B272" s="23" t="s">
        <v>192</v>
      </c>
      <c r="C272" s="23" t="s">
        <v>807</v>
      </c>
      <c r="D272" s="23" t="s">
        <v>807</v>
      </c>
      <c r="E272" s="23" t="s">
        <v>772</v>
      </c>
      <c r="F272" s="23" t="s">
        <v>850</v>
      </c>
      <c r="G272" s="23" t="s">
        <v>889</v>
      </c>
      <c r="H272" s="23" t="s">
        <v>530</v>
      </c>
      <c r="I272" s="23">
        <v>4.8122827999999996E-3</v>
      </c>
    </row>
    <row r="273" spans="1:9" x14ac:dyDescent="0.25">
      <c r="A273" s="23" t="s">
        <v>768</v>
      </c>
      <c r="B273" s="23" t="s">
        <v>192</v>
      </c>
      <c r="C273" s="23" t="s">
        <v>875</v>
      </c>
      <c r="D273" s="23" t="s">
        <v>807</v>
      </c>
      <c r="E273" s="23" t="s">
        <v>772</v>
      </c>
      <c r="F273" s="23" t="s">
        <v>850</v>
      </c>
      <c r="G273" s="23" t="s">
        <v>853</v>
      </c>
      <c r="H273" s="23" t="s">
        <v>522</v>
      </c>
      <c r="I273" s="23">
        <v>0.66905899999999996</v>
      </c>
    </row>
    <row r="274" spans="1:9" x14ac:dyDescent="0.25">
      <c r="A274" s="23" t="s">
        <v>768</v>
      </c>
      <c r="B274" s="23" t="s">
        <v>192</v>
      </c>
      <c r="C274" s="23" t="s">
        <v>880</v>
      </c>
      <c r="D274" s="23" t="s">
        <v>807</v>
      </c>
      <c r="E274" s="23" t="s">
        <v>772</v>
      </c>
      <c r="F274" s="23" t="s">
        <v>850</v>
      </c>
      <c r="G274" s="23" t="s">
        <v>853</v>
      </c>
      <c r="H274" s="23" t="s">
        <v>529</v>
      </c>
      <c r="I274" s="23">
        <v>3.4245249999999999E-3</v>
      </c>
    </row>
    <row r="275" spans="1:9" x14ac:dyDescent="0.25">
      <c r="A275" s="23" t="s">
        <v>768</v>
      </c>
      <c r="B275" s="23" t="s">
        <v>192</v>
      </c>
      <c r="C275" s="23" t="s">
        <v>858</v>
      </c>
      <c r="D275" s="23" t="s">
        <v>859</v>
      </c>
      <c r="E275" s="23" t="s">
        <v>772</v>
      </c>
      <c r="F275" s="23" t="s">
        <v>850</v>
      </c>
      <c r="G275" s="23" t="s">
        <v>861</v>
      </c>
      <c r="H275" s="23" t="s">
        <v>530</v>
      </c>
      <c r="I275" s="23">
        <v>0</v>
      </c>
    </row>
    <row r="276" spans="1:9" x14ac:dyDescent="0.25">
      <c r="A276" s="23" t="s">
        <v>768</v>
      </c>
      <c r="B276" s="23" t="s">
        <v>192</v>
      </c>
      <c r="C276" s="23" t="s">
        <v>807</v>
      </c>
      <c r="D276" s="23" t="s">
        <v>807</v>
      </c>
      <c r="E276" s="23" t="s">
        <v>772</v>
      </c>
      <c r="F276" s="23" t="s">
        <v>850</v>
      </c>
      <c r="G276" s="23" t="s">
        <v>505</v>
      </c>
      <c r="H276" s="23" t="s">
        <v>529</v>
      </c>
      <c r="I276" s="23">
        <v>2.5298500000000002E-3</v>
      </c>
    </row>
    <row r="277" spans="1:9" x14ac:dyDescent="0.25">
      <c r="A277" s="23" t="s">
        <v>768</v>
      </c>
      <c r="B277" s="23" t="s">
        <v>192</v>
      </c>
      <c r="C277" s="23" t="s">
        <v>807</v>
      </c>
      <c r="D277" s="23" t="s">
        <v>807</v>
      </c>
      <c r="E277" s="23" t="s">
        <v>772</v>
      </c>
      <c r="F277" s="23" t="s">
        <v>850</v>
      </c>
      <c r="G277" s="23" t="s">
        <v>853</v>
      </c>
      <c r="H277" s="23" t="s">
        <v>522</v>
      </c>
      <c r="I277" s="23">
        <v>2.2382200000000001</v>
      </c>
    </row>
    <row r="278" spans="1:9" x14ac:dyDescent="0.25">
      <c r="A278" s="23" t="s">
        <v>768</v>
      </c>
      <c r="B278" s="23" t="s">
        <v>192</v>
      </c>
      <c r="C278" s="23" t="s">
        <v>858</v>
      </c>
      <c r="D278" s="23" t="s">
        <v>859</v>
      </c>
      <c r="E278" s="23" t="s">
        <v>772</v>
      </c>
      <c r="F278" s="23" t="s">
        <v>850</v>
      </c>
      <c r="G278" s="23" t="s">
        <v>893</v>
      </c>
      <c r="H278" s="23" t="s">
        <v>529</v>
      </c>
      <c r="I278" s="23">
        <v>0</v>
      </c>
    </row>
    <row r="279" spans="1:9" x14ac:dyDescent="0.25">
      <c r="A279" s="23" t="s">
        <v>768</v>
      </c>
      <c r="B279" s="23" t="s">
        <v>192</v>
      </c>
      <c r="C279" s="23" t="s">
        <v>858</v>
      </c>
      <c r="D279" s="23" t="s">
        <v>859</v>
      </c>
      <c r="E279" s="23" t="s">
        <v>772</v>
      </c>
      <c r="F279" s="23" t="s">
        <v>850</v>
      </c>
      <c r="G279" s="23" t="s">
        <v>893</v>
      </c>
      <c r="H279" s="23" t="s">
        <v>522</v>
      </c>
      <c r="I279" s="23">
        <v>0</v>
      </c>
    </row>
    <row r="280" spans="1:9" x14ac:dyDescent="0.25">
      <c r="A280" s="23" t="s">
        <v>768</v>
      </c>
      <c r="B280" s="23" t="s">
        <v>192</v>
      </c>
      <c r="C280" s="23" t="s">
        <v>858</v>
      </c>
      <c r="D280" s="23" t="s">
        <v>859</v>
      </c>
      <c r="E280" s="23" t="s">
        <v>772</v>
      </c>
      <c r="F280" s="23" t="s">
        <v>850</v>
      </c>
      <c r="G280" s="23" t="s">
        <v>893</v>
      </c>
      <c r="H280" s="23" t="s">
        <v>530</v>
      </c>
      <c r="I280" s="23">
        <v>0</v>
      </c>
    </row>
    <row r="281" spans="1:9" x14ac:dyDescent="0.25">
      <c r="A281" s="23" t="s">
        <v>768</v>
      </c>
      <c r="B281" s="23" t="s">
        <v>192</v>
      </c>
      <c r="C281" s="23" t="s">
        <v>858</v>
      </c>
      <c r="D281" s="23" t="s">
        <v>859</v>
      </c>
      <c r="E281" s="23" t="s">
        <v>772</v>
      </c>
      <c r="F281" s="23" t="s">
        <v>850</v>
      </c>
      <c r="G281" s="23" t="s">
        <v>853</v>
      </c>
      <c r="H281" s="23" t="s">
        <v>530</v>
      </c>
      <c r="I281" s="23">
        <v>2.171183E-4</v>
      </c>
    </row>
    <row r="282" spans="1:9" x14ac:dyDescent="0.25">
      <c r="A282" s="23" t="s">
        <v>768</v>
      </c>
      <c r="B282" s="23" t="s">
        <v>192</v>
      </c>
      <c r="C282" s="23" t="s">
        <v>858</v>
      </c>
      <c r="D282" s="23" t="s">
        <v>859</v>
      </c>
      <c r="E282" s="23" t="s">
        <v>772</v>
      </c>
      <c r="F282" s="23" t="s">
        <v>850</v>
      </c>
      <c r="G282" s="23" t="s">
        <v>853</v>
      </c>
      <c r="H282" s="23" t="s">
        <v>522</v>
      </c>
      <c r="I282" s="23">
        <v>0.38629599999999997</v>
      </c>
    </row>
    <row r="283" spans="1:9" x14ac:dyDescent="0.25">
      <c r="A283" s="23" t="s">
        <v>768</v>
      </c>
      <c r="B283" s="23" t="s">
        <v>192</v>
      </c>
      <c r="C283" s="23" t="s">
        <v>858</v>
      </c>
      <c r="D283" s="23" t="s">
        <v>859</v>
      </c>
      <c r="E283" s="23" t="s">
        <v>772</v>
      </c>
      <c r="F283" s="23" t="s">
        <v>850</v>
      </c>
      <c r="G283" s="23" t="s">
        <v>894</v>
      </c>
      <c r="H283" s="23" t="s">
        <v>522</v>
      </c>
      <c r="I283" s="23">
        <v>5.9200000000000001E-7</v>
      </c>
    </row>
    <row r="284" spans="1:9" x14ac:dyDescent="0.25">
      <c r="A284" s="23" t="s">
        <v>768</v>
      </c>
      <c r="B284" s="23" t="s">
        <v>192</v>
      </c>
      <c r="C284" s="23" t="s">
        <v>858</v>
      </c>
      <c r="D284" s="23" t="s">
        <v>859</v>
      </c>
      <c r="E284" s="23" t="s">
        <v>772</v>
      </c>
      <c r="F284" s="23" t="s">
        <v>850</v>
      </c>
      <c r="G284" s="23" t="s">
        <v>861</v>
      </c>
      <c r="H284" s="23" t="s">
        <v>522</v>
      </c>
      <c r="I284" s="23">
        <v>0</v>
      </c>
    </row>
    <row r="285" spans="1:9" x14ac:dyDescent="0.25">
      <c r="A285" s="23" t="s">
        <v>768</v>
      </c>
      <c r="B285" s="23" t="s">
        <v>192</v>
      </c>
      <c r="C285" s="23" t="s">
        <v>858</v>
      </c>
      <c r="D285" s="23" t="s">
        <v>859</v>
      </c>
      <c r="E285" s="23" t="s">
        <v>772</v>
      </c>
      <c r="F285" s="23" t="s">
        <v>850</v>
      </c>
      <c r="G285" s="23" t="s">
        <v>857</v>
      </c>
      <c r="H285" s="23" t="s">
        <v>522</v>
      </c>
      <c r="I285" s="23">
        <v>4.4756900000000001E-3</v>
      </c>
    </row>
    <row r="286" spans="1:9" x14ac:dyDescent="0.25">
      <c r="A286" s="23" t="s">
        <v>768</v>
      </c>
      <c r="B286" s="23" t="s">
        <v>192</v>
      </c>
      <c r="C286" s="23" t="s">
        <v>858</v>
      </c>
      <c r="D286" s="23" t="s">
        <v>859</v>
      </c>
      <c r="E286" s="23" t="s">
        <v>772</v>
      </c>
      <c r="F286" s="23" t="s">
        <v>850</v>
      </c>
      <c r="G286" s="23" t="s">
        <v>894</v>
      </c>
      <c r="H286" s="23" t="s">
        <v>530</v>
      </c>
      <c r="I286" s="23">
        <v>9.5000000000000007E-9</v>
      </c>
    </row>
    <row r="287" spans="1:9" x14ac:dyDescent="0.25">
      <c r="A287" s="23" t="s">
        <v>768</v>
      </c>
      <c r="B287" s="23" t="s">
        <v>192</v>
      </c>
      <c r="C287" s="23" t="s">
        <v>858</v>
      </c>
      <c r="D287" s="23" t="s">
        <v>859</v>
      </c>
      <c r="E287" s="23" t="s">
        <v>772</v>
      </c>
      <c r="F287" s="23" t="s">
        <v>850</v>
      </c>
      <c r="G287" s="23" t="s">
        <v>892</v>
      </c>
      <c r="H287" s="23" t="s">
        <v>529</v>
      </c>
      <c r="I287" s="23">
        <v>0</v>
      </c>
    </row>
    <row r="288" spans="1:9" x14ac:dyDescent="0.25">
      <c r="A288" s="23" t="s">
        <v>768</v>
      </c>
      <c r="B288" s="23" t="s">
        <v>192</v>
      </c>
      <c r="C288" s="23" t="s">
        <v>858</v>
      </c>
      <c r="D288" s="23" t="s">
        <v>859</v>
      </c>
      <c r="E288" s="23" t="s">
        <v>772</v>
      </c>
      <c r="F288" s="23" t="s">
        <v>850</v>
      </c>
      <c r="G288" s="23" t="s">
        <v>857</v>
      </c>
      <c r="H288" s="23" t="s">
        <v>530</v>
      </c>
      <c r="I288" s="23">
        <v>1.09474E-5</v>
      </c>
    </row>
    <row r="289" spans="1:9" x14ac:dyDescent="0.25">
      <c r="A289" s="23" t="s">
        <v>768</v>
      </c>
      <c r="B289" s="23" t="s">
        <v>192</v>
      </c>
      <c r="C289" s="23" t="s">
        <v>858</v>
      </c>
      <c r="D289" s="23" t="s">
        <v>859</v>
      </c>
      <c r="E289" s="23" t="s">
        <v>772</v>
      </c>
      <c r="F289" s="23" t="s">
        <v>850</v>
      </c>
      <c r="G289" s="23" t="s">
        <v>894</v>
      </c>
      <c r="H289" s="23" t="s">
        <v>529</v>
      </c>
      <c r="I289" s="23">
        <v>6E-9</v>
      </c>
    </row>
    <row r="290" spans="1:9" x14ac:dyDescent="0.25">
      <c r="A290" s="23" t="s">
        <v>768</v>
      </c>
      <c r="B290" s="23" t="s">
        <v>192</v>
      </c>
      <c r="C290" s="23" t="s">
        <v>858</v>
      </c>
      <c r="D290" s="23" t="s">
        <v>859</v>
      </c>
      <c r="E290" s="23" t="s">
        <v>772</v>
      </c>
      <c r="F290" s="23" t="s">
        <v>850</v>
      </c>
      <c r="G290" s="23" t="s">
        <v>860</v>
      </c>
      <c r="H290" s="23" t="s">
        <v>529</v>
      </c>
      <c r="I290" s="23">
        <v>3.7009E-6</v>
      </c>
    </row>
    <row r="291" spans="1:9" x14ac:dyDescent="0.25">
      <c r="A291" s="23" t="s">
        <v>768</v>
      </c>
      <c r="B291" s="23" t="s">
        <v>895</v>
      </c>
      <c r="C291" s="23" t="s">
        <v>896</v>
      </c>
      <c r="D291" s="23" t="s">
        <v>897</v>
      </c>
      <c r="E291" s="23" t="s">
        <v>898</v>
      </c>
      <c r="F291" s="23" t="s">
        <v>850</v>
      </c>
      <c r="G291" s="23" t="s">
        <v>853</v>
      </c>
      <c r="H291" s="23" t="s">
        <v>529</v>
      </c>
      <c r="I291" s="23">
        <v>3.98225E-5</v>
      </c>
    </row>
    <row r="292" spans="1:9" x14ac:dyDescent="0.25">
      <c r="A292" s="23" t="s">
        <v>768</v>
      </c>
      <c r="B292" s="23" t="s">
        <v>895</v>
      </c>
      <c r="C292" s="23" t="s">
        <v>896</v>
      </c>
      <c r="D292" s="23" t="s">
        <v>899</v>
      </c>
      <c r="E292" s="23" t="s">
        <v>900</v>
      </c>
      <c r="F292" s="23" t="s">
        <v>850</v>
      </c>
      <c r="G292" s="23" t="s">
        <v>857</v>
      </c>
      <c r="H292" s="23" t="s">
        <v>522</v>
      </c>
      <c r="I292" s="23">
        <v>9.8845500000000006E-4</v>
      </c>
    </row>
    <row r="293" spans="1:9" x14ac:dyDescent="0.25">
      <c r="A293" s="23" t="s">
        <v>768</v>
      </c>
      <c r="B293" s="23" t="s">
        <v>895</v>
      </c>
      <c r="C293" s="23" t="s">
        <v>896</v>
      </c>
      <c r="D293" s="23" t="s">
        <v>897</v>
      </c>
      <c r="E293" s="23" t="s">
        <v>901</v>
      </c>
      <c r="F293" s="23" t="s">
        <v>850</v>
      </c>
      <c r="G293" s="23" t="s">
        <v>853</v>
      </c>
      <c r="H293" s="23" t="s">
        <v>530</v>
      </c>
      <c r="I293" s="23">
        <v>7.9394000000000006E-6</v>
      </c>
    </row>
    <row r="294" spans="1:9" x14ac:dyDescent="0.25">
      <c r="A294" s="23" t="s">
        <v>768</v>
      </c>
      <c r="B294" s="23" t="s">
        <v>895</v>
      </c>
      <c r="C294" s="23" t="s">
        <v>896</v>
      </c>
      <c r="D294" s="23" t="s">
        <v>897</v>
      </c>
      <c r="E294" s="23" t="s">
        <v>902</v>
      </c>
      <c r="F294" s="23" t="s">
        <v>850</v>
      </c>
      <c r="G294" s="23" t="s">
        <v>506</v>
      </c>
      <c r="H294" s="23" t="s">
        <v>529</v>
      </c>
      <c r="I294" s="23">
        <v>6.5199999999999996E-7</v>
      </c>
    </row>
    <row r="295" spans="1:9" x14ac:dyDescent="0.25">
      <c r="A295" s="23" t="s">
        <v>768</v>
      </c>
      <c r="B295" s="23" t="s">
        <v>895</v>
      </c>
      <c r="C295" s="23" t="s">
        <v>903</v>
      </c>
      <c r="D295" s="23" t="s">
        <v>807</v>
      </c>
      <c r="E295" s="23" t="s">
        <v>772</v>
      </c>
      <c r="F295" s="23" t="s">
        <v>904</v>
      </c>
      <c r="G295" s="23" t="s">
        <v>502</v>
      </c>
      <c r="H295" s="23" t="s">
        <v>520</v>
      </c>
      <c r="I295" s="23">
        <v>0.96919608000000002</v>
      </c>
    </row>
    <row r="296" spans="1:9" x14ac:dyDescent="0.25">
      <c r="A296" s="23" t="s">
        <v>768</v>
      </c>
      <c r="B296" s="23" t="s">
        <v>895</v>
      </c>
      <c r="C296" s="23" t="s">
        <v>896</v>
      </c>
      <c r="D296" s="23" t="s">
        <v>897</v>
      </c>
      <c r="E296" s="23" t="s">
        <v>898</v>
      </c>
      <c r="F296" s="23" t="s">
        <v>850</v>
      </c>
      <c r="G296" s="23" t="s">
        <v>853</v>
      </c>
      <c r="H296" s="23" t="s">
        <v>530</v>
      </c>
      <c r="I296" s="23">
        <v>4.7468400000000001E-5</v>
      </c>
    </row>
    <row r="297" spans="1:9" x14ac:dyDescent="0.25">
      <c r="A297" s="23" t="s">
        <v>768</v>
      </c>
      <c r="B297" s="23" t="s">
        <v>895</v>
      </c>
      <c r="C297" s="23" t="s">
        <v>896</v>
      </c>
      <c r="D297" s="23" t="s">
        <v>897</v>
      </c>
      <c r="E297" s="23" t="s">
        <v>905</v>
      </c>
      <c r="F297" s="23" t="s">
        <v>850</v>
      </c>
      <c r="G297" s="23" t="s">
        <v>506</v>
      </c>
      <c r="H297" s="23" t="s">
        <v>530</v>
      </c>
      <c r="I297" s="23">
        <v>0</v>
      </c>
    </row>
    <row r="298" spans="1:9" x14ac:dyDescent="0.25">
      <c r="A298" s="23" t="s">
        <v>768</v>
      </c>
      <c r="B298" s="23" t="s">
        <v>895</v>
      </c>
      <c r="C298" s="23" t="s">
        <v>896</v>
      </c>
      <c r="D298" s="23" t="s">
        <v>899</v>
      </c>
      <c r="E298" s="23" t="s">
        <v>906</v>
      </c>
      <c r="F298" s="23" t="s">
        <v>850</v>
      </c>
      <c r="G298" s="23" t="s">
        <v>891</v>
      </c>
      <c r="H298" s="23" t="s">
        <v>529</v>
      </c>
      <c r="I298" s="23">
        <v>7.2337799999999997E-5</v>
      </c>
    </row>
    <row r="299" spans="1:9" x14ac:dyDescent="0.25">
      <c r="A299" s="23" t="s">
        <v>768</v>
      </c>
      <c r="B299" s="23" t="s">
        <v>895</v>
      </c>
      <c r="C299" s="23" t="s">
        <v>896</v>
      </c>
      <c r="D299" s="23" t="s">
        <v>897</v>
      </c>
      <c r="E299" s="23" t="s">
        <v>902</v>
      </c>
      <c r="F299" s="23" t="s">
        <v>850</v>
      </c>
      <c r="G299" s="23" t="s">
        <v>891</v>
      </c>
      <c r="H299" s="23" t="s">
        <v>529</v>
      </c>
      <c r="I299" s="23">
        <v>1.04461E-4</v>
      </c>
    </row>
    <row r="300" spans="1:9" x14ac:dyDescent="0.25">
      <c r="A300" s="23" t="s">
        <v>768</v>
      </c>
      <c r="B300" s="23" t="s">
        <v>895</v>
      </c>
      <c r="C300" s="23" t="s">
        <v>896</v>
      </c>
      <c r="D300" s="23" t="s">
        <v>897</v>
      </c>
      <c r="E300" s="23" t="s">
        <v>907</v>
      </c>
      <c r="F300" s="23" t="s">
        <v>850</v>
      </c>
      <c r="G300" s="23" t="s">
        <v>857</v>
      </c>
      <c r="H300" s="23" t="s">
        <v>530</v>
      </c>
      <c r="I300" s="23">
        <v>1.0986E-6</v>
      </c>
    </row>
    <row r="301" spans="1:9" x14ac:dyDescent="0.25">
      <c r="A301" s="23" t="s">
        <v>768</v>
      </c>
      <c r="B301" s="23" t="s">
        <v>895</v>
      </c>
      <c r="C301" s="23" t="s">
        <v>896</v>
      </c>
      <c r="D301" s="23" t="s">
        <v>897</v>
      </c>
      <c r="E301" s="23" t="s">
        <v>907</v>
      </c>
      <c r="F301" s="23" t="s">
        <v>850</v>
      </c>
      <c r="G301" s="23" t="s">
        <v>891</v>
      </c>
      <c r="H301" s="23" t="s">
        <v>530</v>
      </c>
      <c r="I301" s="23">
        <v>2.9687803E-3</v>
      </c>
    </row>
    <row r="302" spans="1:9" x14ac:dyDescent="0.25">
      <c r="A302" s="23" t="s">
        <v>768</v>
      </c>
      <c r="B302" s="23" t="s">
        <v>895</v>
      </c>
      <c r="C302" s="23" t="s">
        <v>896</v>
      </c>
      <c r="D302" s="23" t="s">
        <v>897</v>
      </c>
      <c r="E302" s="23" t="s">
        <v>901</v>
      </c>
      <c r="F302" s="23" t="s">
        <v>850</v>
      </c>
      <c r="G302" s="23" t="s">
        <v>891</v>
      </c>
      <c r="H302" s="23" t="s">
        <v>522</v>
      </c>
      <c r="I302" s="23">
        <v>5.0066199999999998</v>
      </c>
    </row>
    <row r="303" spans="1:9" x14ac:dyDescent="0.25">
      <c r="A303" s="23" t="s">
        <v>768</v>
      </c>
      <c r="B303" s="23" t="s">
        <v>895</v>
      </c>
      <c r="C303" s="23" t="s">
        <v>896</v>
      </c>
      <c r="D303" s="23" t="s">
        <v>897</v>
      </c>
      <c r="E303" s="23" t="s">
        <v>908</v>
      </c>
      <c r="F303" s="23" t="s">
        <v>850</v>
      </c>
      <c r="G303" s="23" t="s">
        <v>891</v>
      </c>
      <c r="H303" s="23" t="s">
        <v>529</v>
      </c>
      <c r="I303" s="23">
        <v>8.6541500000000002E-4</v>
      </c>
    </row>
    <row r="304" spans="1:9" x14ac:dyDescent="0.25">
      <c r="A304" s="23" t="s">
        <v>768</v>
      </c>
      <c r="B304" s="23" t="s">
        <v>895</v>
      </c>
      <c r="C304" s="23" t="s">
        <v>896</v>
      </c>
      <c r="D304" s="23" t="s">
        <v>897</v>
      </c>
      <c r="E304" s="23" t="s">
        <v>907</v>
      </c>
      <c r="F304" s="23" t="s">
        <v>850</v>
      </c>
      <c r="G304" s="23" t="s">
        <v>857</v>
      </c>
      <c r="H304" s="23" t="s">
        <v>522</v>
      </c>
      <c r="I304" s="23">
        <v>4.4912100000000003E-4</v>
      </c>
    </row>
    <row r="305" spans="1:9" x14ac:dyDescent="0.25">
      <c r="A305" s="23" t="s">
        <v>768</v>
      </c>
      <c r="B305" s="23" t="s">
        <v>895</v>
      </c>
      <c r="C305" s="23" t="s">
        <v>896</v>
      </c>
      <c r="D305" s="23" t="s">
        <v>897</v>
      </c>
      <c r="E305" s="23" t="s">
        <v>902</v>
      </c>
      <c r="F305" s="23" t="s">
        <v>850</v>
      </c>
      <c r="G305" s="23" t="s">
        <v>506</v>
      </c>
      <c r="H305" s="23" t="s">
        <v>522</v>
      </c>
      <c r="I305" s="23">
        <v>6.8453800000000005E-4</v>
      </c>
    </row>
    <row r="306" spans="1:9" x14ac:dyDescent="0.25">
      <c r="A306" s="23" t="s">
        <v>768</v>
      </c>
      <c r="B306" s="23" t="s">
        <v>895</v>
      </c>
      <c r="C306" s="23" t="s">
        <v>896</v>
      </c>
      <c r="D306" s="23" t="s">
        <v>897</v>
      </c>
      <c r="E306" s="23" t="s">
        <v>909</v>
      </c>
      <c r="F306" s="23" t="s">
        <v>850</v>
      </c>
      <c r="G306" s="23" t="s">
        <v>857</v>
      </c>
      <c r="H306" s="23" t="s">
        <v>530</v>
      </c>
      <c r="I306" s="23">
        <v>3.9261799999999997E-5</v>
      </c>
    </row>
    <row r="307" spans="1:9" x14ac:dyDescent="0.25">
      <c r="A307" s="23" t="s">
        <v>768</v>
      </c>
      <c r="B307" s="23" t="s">
        <v>895</v>
      </c>
      <c r="C307" s="23" t="s">
        <v>896</v>
      </c>
      <c r="D307" s="23" t="s">
        <v>897</v>
      </c>
      <c r="E307" s="23" t="s">
        <v>910</v>
      </c>
      <c r="F307" s="23" t="s">
        <v>850</v>
      </c>
      <c r="G307" s="23" t="s">
        <v>891</v>
      </c>
      <c r="H307" s="23" t="s">
        <v>530</v>
      </c>
      <c r="I307" s="23">
        <v>5.3107175999999997E-3</v>
      </c>
    </row>
    <row r="308" spans="1:9" x14ac:dyDescent="0.25">
      <c r="A308" s="23" t="s">
        <v>768</v>
      </c>
      <c r="B308" s="23" t="s">
        <v>895</v>
      </c>
      <c r="C308" s="23" t="s">
        <v>896</v>
      </c>
      <c r="D308" s="23" t="s">
        <v>899</v>
      </c>
      <c r="E308" s="23" t="s">
        <v>906</v>
      </c>
      <c r="F308" s="23" t="s">
        <v>850</v>
      </c>
      <c r="G308" s="23" t="s">
        <v>857</v>
      </c>
      <c r="H308" s="23" t="s">
        <v>530</v>
      </c>
      <c r="I308" s="23">
        <v>2.0897000000000001E-6</v>
      </c>
    </row>
    <row r="309" spans="1:9" x14ac:dyDescent="0.25">
      <c r="A309" s="23" t="s">
        <v>768</v>
      </c>
      <c r="B309" s="23" t="s">
        <v>895</v>
      </c>
      <c r="C309" s="23" t="s">
        <v>896</v>
      </c>
      <c r="D309" s="23" t="s">
        <v>897</v>
      </c>
      <c r="E309" s="23" t="s">
        <v>908</v>
      </c>
      <c r="F309" s="23" t="s">
        <v>850</v>
      </c>
      <c r="G309" s="23" t="s">
        <v>857</v>
      </c>
      <c r="H309" s="23" t="s">
        <v>529</v>
      </c>
      <c r="I309" s="23">
        <v>5.7942000000000004E-6</v>
      </c>
    </row>
    <row r="310" spans="1:9" x14ac:dyDescent="0.25">
      <c r="A310" s="23" t="s">
        <v>768</v>
      </c>
      <c r="B310" s="23" t="s">
        <v>895</v>
      </c>
      <c r="C310" s="23" t="s">
        <v>896</v>
      </c>
      <c r="D310" s="23" t="s">
        <v>897</v>
      </c>
      <c r="E310" s="23" t="s">
        <v>905</v>
      </c>
      <c r="F310" s="23" t="s">
        <v>850</v>
      </c>
      <c r="G310" s="23" t="s">
        <v>853</v>
      </c>
      <c r="H310" s="23" t="s">
        <v>530</v>
      </c>
      <c r="I310" s="23">
        <v>3.06284E-5</v>
      </c>
    </row>
    <row r="311" spans="1:9" x14ac:dyDescent="0.25">
      <c r="A311" s="23" t="s">
        <v>768</v>
      </c>
      <c r="B311" s="23" t="s">
        <v>895</v>
      </c>
      <c r="C311" s="23" t="s">
        <v>896</v>
      </c>
      <c r="D311" s="23" t="s">
        <v>897</v>
      </c>
      <c r="E311" s="23" t="s">
        <v>907</v>
      </c>
      <c r="F311" s="23" t="s">
        <v>850</v>
      </c>
      <c r="G311" s="23" t="s">
        <v>891</v>
      </c>
      <c r="H311" s="23" t="s">
        <v>529</v>
      </c>
      <c r="I311" s="23">
        <v>1.6603930000000001E-4</v>
      </c>
    </row>
    <row r="312" spans="1:9" x14ac:dyDescent="0.25">
      <c r="A312" s="23" t="s">
        <v>768</v>
      </c>
      <c r="B312" s="23" t="s">
        <v>895</v>
      </c>
      <c r="C312" s="23" t="s">
        <v>896</v>
      </c>
      <c r="D312" s="23" t="s">
        <v>897</v>
      </c>
      <c r="E312" s="23" t="s">
        <v>902</v>
      </c>
      <c r="F312" s="23" t="s">
        <v>850</v>
      </c>
      <c r="G312" s="23" t="s">
        <v>891</v>
      </c>
      <c r="H312" s="23" t="s">
        <v>530</v>
      </c>
      <c r="I312" s="23">
        <v>1.8677627E-3</v>
      </c>
    </row>
    <row r="313" spans="1:9" x14ac:dyDescent="0.25">
      <c r="A313" s="23" t="s">
        <v>768</v>
      </c>
      <c r="B313" s="23" t="s">
        <v>895</v>
      </c>
      <c r="C313" s="23" t="s">
        <v>896</v>
      </c>
      <c r="D313" s="23" t="s">
        <v>897</v>
      </c>
      <c r="E313" s="23" t="s">
        <v>905</v>
      </c>
      <c r="F313" s="23" t="s">
        <v>850</v>
      </c>
      <c r="G313" s="23" t="s">
        <v>506</v>
      </c>
      <c r="H313" s="23" t="s">
        <v>529</v>
      </c>
      <c r="I313" s="23">
        <v>0</v>
      </c>
    </row>
    <row r="314" spans="1:9" x14ac:dyDescent="0.25">
      <c r="A314" s="23" t="s">
        <v>768</v>
      </c>
      <c r="B314" s="23" t="s">
        <v>895</v>
      </c>
      <c r="C314" s="23" t="s">
        <v>896</v>
      </c>
      <c r="D314" s="23" t="s">
        <v>897</v>
      </c>
      <c r="E314" s="23" t="s">
        <v>901</v>
      </c>
      <c r="F314" s="23" t="s">
        <v>850</v>
      </c>
      <c r="G314" s="23" t="s">
        <v>853</v>
      </c>
      <c r="H314" s="23" t="s">
        <v>529</v>
      </c>
      <c r="I314" s="23">
        <v>6.6606000000000002E-6</v>
      </c>
    </row>
    <row r="315" spans="1:9" x14ac:dyDescent="0.25">
      <c r="A315" s="23" t="s">
        <v>768</v>
      </c>
      <c r="B315" s="23" t="s">
        <v>895</v>
      </c>
      <c r="C315" s="23" t="s">
        <v>896</v>
      </c>
      <c r="D315" s="23" t="s">
        <v>897</v>
      </c>
      <c r="E315" s="23" t="s">
        <v>898</v>
      </c>
      <c r="F315" s="23" t="s">
        <v>850</v>
      </c>
      <c r="G315" s="23" t="s">
        <v>891</v>
      </c>
      <c r="H315" s="23" t="s">
        <v>522</v>
      </c>
      <c r="I315" s="23">
        <v>6.5945400000000003</v>
      </c>
    </row>
    <row r="316" spans="1:9" x14ac:dyDescent="0.25">
      <c r="A316" s="23" t="s">
        <v>768</v>
      </c>
      <c r="B316" s="23" t="s">
        <v>895</v>
      </c>
      <c r="C316" s="23" t="s">
        <v>896</v>
      </c>
      <c r="D316" s="23" t="s">
        <v>897</v>
      </c>
      <c r="E316" s="23" t="s">
        <v>909</v>
      </c>
      <c r="F316" s="23" t="s">
        <v>850</v>
      </c>
      <c r="G316" s="23" t="s">
        <v>891</v>
      </c>
      <c r="H316" s="23" t="s">
        <v>530</v>
      </c>
      <c r="I316" s="23">
        <v>5.3133698E-2</v>
      </c>
    </row>
    <row r="317" spans="1:9" x14ac:dyDescent="0.25">
      <c r="A317" s="23" t="s">
        <v>768</v>
      </c>
      <c r="B317" s="23" t="s">
        <v>895</v>
      </c>
      <c r="C317" s="23" t="s">
        <v>896</v>
      </c>
      <c r="D317" s="23" t="s">
        <v>899</v>
      </c>
      <c r="E317" s="23" t="s">
        <v>906</v>
      </c>
      <c r="F317" s="23" t="s">
        <v>850</v>
      </c>
      <c r="G317" s="23" t="s">
        <v>857</v>
      </c>
      <c r="H317" s="23" t="s">
        <v>529</v>
      </c>
      <c r="I317" s="23">
        <v>8.766E-7</v>
      </c>
    </row>
    <row r="318" spans="1:9" x14ac:dyDescent="0.25">
      <c r="A318" s="23" t="s">
        <v>768</v>
      </c>
      <c r="B318" s="23" t="s">
        <v>895</v>
      </c>
      <c r="C318" s="23" t="s">
        <v>896</v>
      </c>
      <c r="D318" s="23" t="s">
        <v>897</v>
      </c>
      <c r="E318" s="23" t="s">
        <v>905</v>
      </c>
      <c r="F318" s="23" t="s">
        <v>850</v>
      </c>
      <c r="G318" s="23" t="s">
        <v>506</v>
      </c>
      <c r="H318" s="23" t="s">
        <v>522</v>
      </c>
      <c r="I318" s="23">
        <v>0</v>
      </c>
    </row>
    <row r="319" spans="1:9" x14ac:dyDescent="0.25">
      <c r="A319" s="23" t="s">
        <v>768</v>
      </c>
      <c r="B319" s="23" t="s">
        <v>895</v>
      </c>
      <c r="C319" s="23" t="s">
        <v>911</v>
      </c>
      <c r="D319" s="23" t="s">
        <v>899</v>
      </c>
      <c r="E319" s="23" t="s">
        <v>772</v>
      </c>
      <c r="F319" s="23" t="s">
        <v>912</v>
      </c>
      <c r="G319" s="23" t="s">
        <v>913</v>
      </c>
      <c r="H319" s="23" t="s">
        <v>530</v>
      </c>
      <c r="I319" s="23">
        <v>3.6065449999999999E-2</v>
      </c>
    </row>
    <row r="320" spans="1:9" x14ac:dyDescent="0.25">
      <c r="A320" s="23" t="s">
        <v>768</v>
      </c>
      <c r="B320" s="23" t="s">
        <v>895</v>
      </c>
      <c r="C320" s="23" t="s">
        <v>896</v>
      </c>
      <c r="D320" s="23" t="s">
        <v>897</v>
      </c>
      <c r="E320" s="23" t="s">
        <v>905</v>
      </c>
      <c r="F320" s="23" t="s">
        <v>850</v>
      </c>
      <c r="G320" s="23" t="s">
        <v>857</v>
      </c>
      <c r="H320" s="23" t="s">
        <v>529</v>
      </c>
      <c r="I320" s="23">
        <v>9.7429999999999993E-7</v>
      </c>
    </row>
    <row r="321" spans="1:9" x14ac:dyDescent="0.25">
      <c r="A321" s="23" t="s">
        <v>768</v>
      </c>
      <c r="B321" s="23" t="s">
        <v>895</v>
      </c>
      <c r="C321" s="23" t="s">
        <v>896</v>
      </c>
      <c r="D321" s="23" t="s">
        <v>897</v>
      </c>
      <c r="E321" s="23" t="s">
        <v>901</v>
      </c>
      <c r="F321" s="23" t="s">
        <v>850</v>
      </c>
      <c r="G321" s="23" t="s">
        <v>891</v>
      </c>
      <c r="H321" s="23" t="s">
        <v>529</v>
      </c>
      <c r="I321" s="23">
        <v>1.2900625E-3</v>
      </c>
    </row>
    <row r="322" spans="1:9" x14ac:dyDescent="0.25">
      <c r="A322" s="23" t="s">
        <v>768</v>
      </c>
      <c r="B322" s="23" t="s">
        <v>895</v>
      </c>
      <c r="C322" s="23" t="s">
        <v>896</v>
      </c>
      <c r="D322" s="23" t="s">
        <v>899</v>
      </c>
      <c r="E322" s="23" t="s">
        <v>900</v>
      </c>
      <c r="F322" s="23" t="s">
        <v>850</v>
      </c>
      <c r="G322" s="23" t="s">
        <v>857</v>
      </c>
      <c r="H322" s="23" t="s">
        <v>530</v>
      </c>
      <c r="I322" s="23">
        <v>2.4178E-6</v>
      </c>
    </row>
    <row r="323" spans="1:9" x14ac:dyDescent="0.25">
      <c r="A323" s="23" t="s">
        <v>768</v>
      </c>
      <c r="B323" s="23" t="s">
        <v>895</v>
      </c>
      <c r="C323" s="23" t="s">
        <v>896</v>
      </c>
      <c r="D323" s="23" t="s">
        <v>897</v>
      </c>
      <c r="E323" s="23" t="s">
        <v>902</v>
      </c>
      <c r="F323" s="23" t="s">
        <v>850</v>
      </c>
      <c r="G323" s="23" t="s">
        <v>857</v>
      </c>
      <c r="H323" s="23" t="s">
        <v>522</v>
      </c>
      <c r="I323" s="23">
        <v>6.4210999999999999E-4</v>
      </c>
    </row>
    <row r="324" spans="1:9" x14ac:dyDescent="0.25">
      <c r="A324" s="23" t="s">
        <v>768</v>
      </c>
      <c r="B324" s="23" t="s">
        <v>895</v>
      </c>
      <c r="C324" s="23" t="s">
        <v>911</v>
      </c>
      <c r="D324" s="23" t="s">
        <v>899</v>
      </c>
      <c r="E324" s="23" t="s">
        <v>772</v>
      </c>
      <c r="F324" s="23" t="s">
        <v>912</v>
      </c>
      <c r="G324" s="23" t="s">
        <v>913</v>
      </c>
      <c r="H324" s="23" t="s">
        <v>529</v>
      </c>
      <c r="I324" s="23">
        <v>2.0170750000000001E-3</v>
      </c>
    </row>
    <row r="325" spans="1:9" x14ac:dyDescent="0.25">
      <c r="A325" s="23" t="s">
        <v>768</v>
      </c>
      <c r="B325" s="23" t="s">
        <v>895</v>
      </c>
      <c r="C325" s="23" t="s">
        <v>896</v>
      </c>
      <c r="D325" s="23" t="s">
        <v>897</v>
      </c>
      <c r="E325" s="23" t="s">
        <v>901</v>
      </c>
      <c r="F325" s="23" t="s">
        <v>850</v>
      </c>
      <c r="G325" s="23" t="s">
        <v>853</v>
      </c>
      <c r="H325" s="23" t="s">
        <v>522</v>
      </c>
      <c r="I325" s="23">
        <v>1.41253E-2</v>
      </c>
    </row>
    <row r="326" spans="1:9" x14ac:dyDescent="0.25">
      <c r="A326" s="23" t="s">
        <v>768</v>
      </c>
      <c r="B326" s="23" t="s">
        <v>895</v>
      </c>
      <c r="C326" s="23" t="s">
        <v>896</v>
      </c>
      <c r="D326" s="23" t="s">
        <v>897</v>
      </c>
      <c r="E326" s="23" t="s">
        <v>902</v>
      </c>
      <c r="F326" s="23" t="s">
        <v>850</v>
      </c>
      <c r="G326" s="23" t="s">
        <v>857</v>
      </c>
      <c r="H326" s="23" t="s">
        <v>529</v>
      </c>
      <c r="I326" s="23">
        <v>6.5880000000000005E-7</v>
      </c>
    </row>
    <row r="327" spans="1:9" x14ac:dyDescent="0.25">
      <c r="A327" s="23" t="s">
        <v>768</v>
      </c>
      <c r="B327" s="23" t="s">
        <v>895</v>
      </c>
      <c r="C327" s="23" t="s">
        <v>896</v>
      </c>
      <c r="D327" s="23" t="s">
        <v>899</v>
      </c>
      <c r="E327" s="23" t="s">
        <v>900</v>
      </c>
      <c r="F327" s="23" t="s">
        <v>850</v>
      </c>
      <c r="G327" s="23" t="s">
        <v>857</v>
      </c>
      <c r="H327" s="23" t="s">
        <v>529</v>
      </c>
      <c r="I327" s="23">
        <v>1.0142E-6</v>
      </c>
    </row>
    <row r="328" spans="1:9" x14ac:dyDescent="0.25">
      <c r="A328" s="23" t="s">
        <v>768</v>
      </c>
      <c r="B328" s="23" t="s">
        <v>895</v>
      </c>
      <c r="C328" s="23" t="s">
        <v>896</v>
      </c>
      <c r="D328" s="23" t="s">
        <v>897</v>
      </c>
      <c r="E328" s="23" t="s">
        <v>907</v>
      </c>
      <c r="F328" s="23" t="s">
        <v>850</v>
      </c>
      <c r="G328" s="23" t="s">
        <v>891</v>
      </c>
      <c r="H328" s="23" t="s">
        <v>522</v>
      </c>
      <c r="I328" s="23">
        <v>0.62029199999999995</v>
      </c>
    </row>
    <row r="329" spans="1:9" x14ac:dyDescent="0.25">
      <c r="A329" s="23" t="s">
        <v>768</v>
      </c>
      <c r="B329" s="23" t="s">
        <v>895</v>
      </c>
      <c r="C329" s="23" t="s">
        <v>896</v>
      </c>
      <c r="D329" s="23" t="s">
        <v>897</v>
      </c>
      <c r="E329" s="23" t="s">
        <v>909</v>
      </c>
      <c r="F329" s="23" t="s">
        <v>850</v>
      </c>
      <c r="G329" s="23" t="s">
        <v>891</v>
      </c>
      <c r="H329" s="23" t="s">
        <v>529</v>
      </c>
      <c r="I329" s="23">
        <v>2.971675E-3</v>
      </c>
    </row>
    <row r="330" spans="1:9" x14ac:dyDescent="0.25">
      <c r="A330" s="23" t="s">
        <v>768</v>
      </c>
      <c r="B330" s="23" t="s">
        <v>895</v>
      </c>
      <c r="C330" s="23" t="s">
        <v>911</v>
      </c>
      <c r="D330" s="23" t="s">
        <v>897</v>
      </c>
      <c r="E330" s="23" t="s">
        <v>772</v>
      </c>
      <c r="F330" s="23" t="s">
        <v>912</v>
      </c>
      <c r="G330" s="23" t="s">
        <v>913</v>
      </c>
      <c r="H330" s="23" t="s">
        <v>529</v>
      </c>
      <c r="I330" s="23">
        <v>6.0383750000000003E-3</v>
      </c>
    </row>
    <row r="331" spans="1:9" x14ac:dyDescent="0.25">
      <c r="A331" s="23" t="s">
        <v>768</v>
      </c>
      <c r="B331" s="23" t="s">
        <v>895</v>
      </c>
      <c r="C331" s="23" t="s">
        <v>896</v>
      </c>
      <c r="D331" s="23" t="s">
        <v>899</v>
      </c>
      <c r="E331" s="23" t="s">
        <v>906</v>
      </c>
      <c r="F331" s="23" t="s">
        <v>850</v>
      </c>
      <c r="G331" s="23" t="s">
        <v>891</v>
      </c>
      <c r="H331" s="23" t="s">
        <v>522</v>
      </c>
      <c r="I331" s="23">
        <v>0.28073599999999999</v>
      </c>
    </row>
    <row r="332" spans="1:9" x14ac:dyDescent="0.25">
      <c r="A332" s="23" t="s">
        <v>768</v>
      </c>
      <c r="B332" s="23" t="s">
        <v>895</v>
      </c>
      <c r="C332" s="23" t="s">
        <v>896</v>
      </c>
      <c r="D332" s="23" t="s">
        <v>897</v>
      </c>
      <c r="E332" s="23" t="s">
        <v>908</v>
      </c>
      <c r="F332" s="23" t="s">
        <v>850</v>
      </c>
      <c r="G332" s="23" t="s">
        <v>891</v>
      </c>
      <c r="H332" s="23" t="s">
        <v>522</v>
      </c>
      <c r="I332" s="23">
        <v>3.2330299999999998</v>
      </c>
    </row>
    <row r="333" spans="1:9" x14ac:dyDescent="0.25">
      <c r="A333" s="23" t="s">
        <v>768</v>
      </c>
      <c r="B333" s="23" t="s">
        <v>895</v>
      </c>
      <c r="C333" s="23" t="s">
        <v>896</v>
      </c>
      <c r="D333" s="23" t="s">
        <v>897</v>
      </c>
      <c r="E333" s="23" t="s">
        <v>905</v>
      </c>
      <c r="F333" s="23" t="s">
        <v>850</v>
      </c>
      <c r="G333" s="23" t="s">
        <v>857</v>
      </c>
      <c r="H333" s="23" t="s">
        <v>522</v>
      </c>
      <c r="I333" s="23">
        <v>9.4956800000000003E-4</v>
      </c>
    </row>
    <row r="334" spans="1:9" x14ac:dyDescent="0.25">
      <c r="A334" s="23" t="s">
        <v>768</v>
      </c>
      <c r="B334" s="23" t="s">
        <v>895</v>
      </c>
      <c r="C334" s="23" t="s">
        <v>896</v>
      </c>
      <c r="D334" s="23" t="s">
        <v>899</v>
      </c>
      <c r="E334" s="23" t="s">
        <v>900</v>
      </c>
      <c r="F334" s="23" t="s">
        <v>850</v>
      </c>
      <c r="G334" s="23" t="s">
        <v>891</v>
      </c>
      <c r="H334" s="23" t="s">
        <v>530</v>
      </c>
      <c r="I334" s="23">
        <v>4.2451887999999998E-3</v>
      </c>
    </row>
    <row r="335" spans="1:9" x14ac:dyDescent="0.25">
      <c r="A335" s="23" t="s">
        <v>768</v>
      </c>
      <c r="B335" s="23" t="s">
        <v>895</v>
      </c>
      <c r="C335" s="23" t="s">
        <v>896</v>
      </c>
      <c r="D335" s="23" t="s">
        <v>897</v>
      </c>
      <c r="E335" s="23" t="s">
        <v>909</v>
      </c>
      <c r="F335" s="23" t="s">
        <v>850</v>
      </c>
      <c r="G335" s="23" t="s">
        <v>857</v>
      </c>
      <c r="H335" s="23" t="s">
        <v>522</v>
      </c>
      <c r="I335" s="23">
        <v>1.60509E-2</v>
      </c>
    </row>
    <row r="336" spans="1:9" x14ac:dyDescent="0.25">
      <c r="A336" s="23" t="s">
        <v>768</v>
      </c>
      <c r="B336" s="23" t="s">
        <v>895</v>
      </c>
      <c r="C336" s="23" t="s">
        <v>896</v>
      </c>
      <c r="D336" s="23" t="s">
        <v>897</v>
      </c>
      <c r="E336" s="23" t="s">
        <v>908</v>
      </c>
      <c r="F336" s="23" t="s">
        <v>850</v>
      </c>
      <c r="G336" s="23" t="s">
        <v>891</v>
      </c>
      <c r="H336" s="23" t="s">
        <v>530</v>
      </c>
      <c r="I336" s="23">
        <v>1.54736202E-2</v>
      </c>
    </row>
    <row r="337" spans="1:9" x14ac:dyDescent="0.25">
      <c r="A337" s="23" t="s">
        <v>768</v>
      </c>
      <c r="B337" s="23" t="s">
        <v>895</v>
      </c>
      <c r="C337" s="23" t="s">
        <v>896</v>
      </c>
      <c r="D337" s="23" t="s">
        <v>899</v>
      </c>
      <c r="E337" s="23" t="s">
        <v>900</v>
      </c>
      <c r="F337" s="23" t="s">
        <v>850</v>
      </c>
      <c r="G337" s="23" t="s">
        <v>891</v>
      </c>
      <c r="H337" s="23" t="s">
        <v>529</v>
      </c>
      <c r="I337" s="23">
        <v>2.3742629999999999E-4</v>
      </c>
    </row>
    <row r="338" spans="1:9" x14ac:dyDescent="0.25">
      <c r="A338" s="23" t="s">
        <v>768</v>
      </c>
      <c r="B338" s="23" t="s">
        <v>895</v>
      </c>
      <c r="C338" s="23" t="s">
        <v>896</v>
      </c>
      <c r="D338" s="23" t="s">
        <v>897</v>
      </c>
      <c r="E338" s="23" t="s">
        <v>907</v>
      </c>
      <c r="F338" s="23" t="s">
        <v>850</v>
      </c>
      <c r="G338" s="23" t="s">
        <v>857</v>
      </c>
      <c r="H338" s="23" t="s">
        <v>529</v>
      </c>
      <c r="I338" s="23">
        <v>4.608E-7</v>
      </c>
    </row>
    <row r="339" spans="1:9" x14ac:dyDescent="0.25">
      <c r="A339" s="23" t="s">
        <v>768</v>
      </c>
      <c r="B339" s="23" t="s">
        <v>895</v>
      </c>
      <c r="C339" s="23" t="s">
        <v>896</v>
      </c>
      <c r="D339" s="23" t="s">
        <v>899</v>
      </c>
      <c r="E339" s="23" t="s">
        <v>906</v>
      </c>
      <c r="F339" s="23" t="s">
        <v>850</v>
      </c>
      <c r="G339" s="23" t="s">
        <v>857</v>
      </c>
      <c r="H339" s="23" t="s">
        <v>522</v>
      </c>
      <c r="I339" s="23">
        <v>8.5432300000000004E-4</v>
      </c>
    </row>
    <row r="340" spans="1:9" x14ac:dyDescent="0.25">
      <c r="A340" s="23" t="s">
        <v>768</v>
      </c>
      <c r="B340" s="23" t="s">
        <v>895</v>
      </c>
      <c r="C340" s="23" t="s">
        <v>896</v>
      </c>
      <c r="D340" s="23" t="s">
        <v>897</v>
      </c>
      <c r="E340" s="23" t="s">
        <v>910</v>
      </c>
      <c r="F340" s="23" t="s">
        <v>850</v>
      </c>
      <c r="G340" s="23" t="s">
        <v>891</v>
      </c>
      <c r="H340" s="23" t="s">
        <v>522</v>
      </c>
      <c r="I340" s="23">
        <v>1.10961</v>
      </c>
    </row>
    <row r="341" spans="1:9" x14ac:dyDescent="0.25">
      <c r="A341" s="23" t="s">
        <v>768</v>
      </c>
      <c r="B341" s="23" t="s">
        <v>895</v>
      </c>
      <c r="C341" s="23" t="s">
        <v>896</v>
      </c>
      <c r="D341" s="23" t="s">
        <v>897</v>
      </c>
      <c r="E341" s="23" t="s">
        <v>910</v>
      </c>
      <c r="F341" s="23" t="s">
        <v>850</v>
      </c>
      <c r="G341" s="23" t="s">
        <v>891</v>
      </c>
      <c r="H341" s="23" t="s">
        <v>529</v>
      </c>
      <c r="I341" s="23">
        <v>2.9702E-4</v>
      </c>
    </row>
    <row r="342" spans="1:9" x14ac:dyDescent="0.25">
      <c r="A342" s="23" t="s">
        <v>768</v>
      </c>
      <c r="B342" s="23" t="s">
        <v>895</v>
      </c>
      <c r="C342" s="23" t="s">
        <v>896</v>
      </c>
      <c r="D342" s="23" t="s">
        <v>897</v>
      </c>
      <c r="E342" s="23" t="s">
        <v>901</v>
      </c>
      <c r="F342" s="23" t="s">
        <v>850</v>
      </c>
      <c r="G342" s="23" t="s">
        <v>891</v>
      </c>
      <c r="H342" s="23" t="s">
        <v>530</v>
      </c>
      <c r="I342" s="23">
        <v>2.30663324E-2</v>
      </c>
    </row>
    <row r="343" spans="1:9" x14ac:dyDescent="0.25">
      <c r="A343" s="23" t="s">
        <v>768</v>
      </c>
      <c r="B343" s="23" t="s">
        <v>895</v>
      </c>
      <c r="C343" s="23" t="s">
        <v>896</v>
      </c>
      <c r="D343" s="23" t="s">
        <v>897</v>
      </c>
      <c r="E343" s="23" t="s">
        <v>908</v>
      </c>
      <c r="F343" s="23" t="s">
        <v>850</v>
      </c>
      <c r="G343" s="23" t="s">
        <v>857</v>
      </c>
      <c r="H343" s="23" t="s">
        <v>530</v>
      </c>
      <c r="I343" s="23">
        <v>1.38133E-5</v>
      </c>
    </row>
    <row r="344" spans="1:9" x14ac:dyDescent="0.25">
      <c r="A344" s="23" t="s">
        <v>768</v>
      </c>
      <c r="B344" s="23" t="s">
        <v>895</v>
      </c>
      <c r="C344" s="23" t="s">
        <v>896</v>
      </c>
      <c r="D344" s="23" t="s">
        <v>899</v>
      </c>
      <c r="E344" s="23" t="s">
        <v>900</v>
      </c>
      <c r="F344" s="23" t="s">
        <v>850</v>
      </c>
      <c r="G344" s="23" t="s">
        <v>891</v>
      </c>
      <c r="H344" s="23" t="s">
        <v>522</v>
      </c>
      <c r="I344" s="23">
        <v>0.92142999999999997</v>
      </c>
    </row>
    <row r="345" spans="1:9" x14ac:dyDescent="0.25">
      <c r="A345" s="23" t="s">
        <v>768</v>
      </c>
      <c r="B345" s="23" t="s">
        <v>895</v>
      </c>
      <c r="C345" s="23" t="s">
        <v>896</v>
      </c>
      <c r="D345" s="23" t="s">
        <v>897</v>
      </c>
      <c r="E345" s="23" t="s">
        <v>898</v>
      </c>
      <c r="F345" s="23" t="s">
        <v>850</v>
      </c>
      <c r="G345" s="23" t="s">
        <v>853</v>
      </c>
      <c r="H345" s="23" t="s">
        <v>522</v>
      </c>
      <c r="I345" s="23">
        <v>8.4452700000000006E-2</v>
      </c>
    </row>
    <row r="346" spans="1:9" x14ac:dyDescent="0.25">
      <c r="A346" s="23" t="s">
        <v>768</v>
      </c>
      <c r="B346" s="23" t="s">
        <v>895</v>
      </c>
      <c r="C346" s="23" t="s">
        <v>896</v>
      </c>
      <c r="D346" s="23" t="s">
        <v>897</v>
      </c>
      <c r="E346" s="23" t="s">
        <v>905</v>
      </c>
      <c r="F346" s="23" t="s">
        <v>850</v>
      </c>
      <c r="G346" s="23" t="s">
        <v>853</v>
      </c>
      <c r="H346" s="23" t="s">
        <v>529</v>
      </c>
      <c r="I346" s="23">
        <v>2.5695E-5</v>
      </c>
    </row>
    <row r="347" spans="1:9" x14ac:dyDescent="0.25">
      <c r="A347" s="23" t="s">
        <v>768</v>
      </c>
      <c r="B347" s="23" t="s">
        <v>895</v>
      </c>
      <c r="C347" s="23" t="s">
        <v>896</v>
      </c>
      <c r="D347" s="23" t="s">
        <v>897</v>
      </c>
      <c r="E347" s="23" t="s">
        <v>910</v>
      </c>
      <c r="F347" s="23" t="s">
        <v>850</v>
      </c>
      <c r="G347" s="23" t="s">
        <v>857</v>
      </c>
      <c r="H347" s="23" t="s">
        <v>530</v>
      </c>
      <c r="I347" s="23">
        <v>3.0437000000000002E-6</v>
      </c>
    </row>
    <row r="348" spans="1:9" x14ac:dyDescent="0.25">
      <c r="A348" s="23" t="s">
        <v>768</v>
      </c>
      <c r="B348" s="23" t="s">
        <v>895</v>
      </c>
      <c r="C348" s="23" t="s">
        <v>896</v>
      </c>
      <c r="D348" s="23" t="s">
        <v>897</v>
      </c>
      <c r="E348" s="23" t="s">
        <v>898</v>
      </c>
      <c r="F348" s="23" t="s">
        <v>850</v>
      </c>
      <c r="G348" s="23" t="s">
        <v>891</v>
      </c>
      <c r="H348" s="23" t="s">
        <v>529</v>
      </c>
      <c r="I348" s="23">
        <v>1.7652200000000001E-3</v>
      </c>
    </row>
    <row r="349" spans="1:9" x14ac:dyDescent="0.25">
      <c r="A349" s="23" t="s">
        <v>768</v>
      </c>
      <c r="B349" s="23" t="s">
        <v>895</v>
      </c>
      <c r="C349" s="23" t="s">
        <v>911</v>
      </c>
      <c r="D349" s="23" t="s">
        <v>897</v>
      </c>
      <c r="E349" s="23" t="s">
        <v>772</v>
      </c>
      <c r="F349" s="23" t="s">
        <v>912</v>
      </c>
      <c r="G349" s="23" t="s">
        <v>913</v>
      </c>
      <c r="H349" s="23" t="s">
        <v>522</v>
      </c>
      <c r="I349" s="23">
        <v>22.971800000000002</v>
      </c>
    </row>
    <row r="350" spans="1:9" x14ac:dyDescent="0.25">
      <c r="A350" s="23" t="s">
        <v>768</v>
      </c>
      <c r="B350" s="23" t="s">
        <v>895</v>
      </c>
      <c r="C350" s="23" t="s">
        <v>896</v>
      </c>
      <c r="D350" s="23" t="s">
        <v>897</v>
      </c>
      <c r="E350" s="23" t="s">
        <v>905</v>
      </c>
      <c r="F350" s="23" t="s">
        <v>850</v>
      </c>
      <c r="G350" s="23" t="s">
        <v>857</v>
      </c>
      <c r="H350" s="23" t="s">
        <v>530</v>
      </c>
      <c r="I350" s="23">
        <v>2.3226999999999998E-6</v>
      </c>
    </row>
    <row r="351" spans="1:9" x14ac:dyDescent="0.25">
      <c r="A351" s="23" t="s">
        <v>768</v>
      </c>
      <c r="B351" s="23" t="s">
        <v>895</v>
      </c>
      <c r="C351" s="23" t="s">
        <v>896</v>
      </c>
      <c r="D351" s="23" t="s">
        <v>897</v>
      </c>
      <c r="E351" s="23" t="s">
        <v>898</v>
      </c>
      <c r="F351" s="23" t="s">
        <v>850</v>
      </c>
      <c r="G351" s="23" t="s">
        <v>891</v>
      </c>
      <c r="H351" s="23" t="s">
        <v>530</v>
      </c>
      <c r="I351" s="23">
        <v>3.1562074000000002E-2</v>
      </c>
    </row>
    <row r="352" spans="1:9" x14ac:dyDescent="0.25">
      <c r="A352" s="23" t="s">
        <v>768</v>
      </c>
      <c r="B352" s="23" t="s">
        <v>895</v>
      </c>
      <c r="C352" s="23" t="s">
        <v>896</v>
      </c>
      <c r="D352" s="23" t="s">
        <v>899</v>
      </c>
      <c r="E352" s="23" t="s">
        <v>906</v>
      </c>
      <c r="F352" s="23" t="s">
        <v>850</v>
      </c>
      <c r="G352" s="23" t="s">
        <v>891</v>
      </c>
      <c r="H352" s="23" t="s">
        <v>530</v>
      </c>
      <c r="I352" s="23">
        <v>1.2934005000000001E-3</v>
      </c>
    </row>
    <row r="353" spans="1:9" x14ac:dyDescent="0.25">
      <c r="A353" s="23" t="s">
        <v>768</v>
      </c>
      <c r="B353" s="23" t="s">
        <v>895</v>
      </c>
      <c r="C353" s="23" t="s">
        <v>896</v>
      </c>
      <c r="D353" s="23" t="s">
        <v>897</v>
      </c>
      <c r="E353" s="23" t="s">
        <v>902</v>
      </c>
      <c r="F353" s="23" t="s">
        <v>850</v>
      </c>
      <c r="G353" s="23" t="s">
        <v>891</v>
      </c>
      <c r="H353" s="23" t="s">
        <v>522</v>
      </c>
      <c r="I353" s="23">
        <v>0.40540399999999999</v>
      </c>
    </row>
    <row r="354" spans="1:9" x14ac:dyDescent="0.25">
      <c r="A354" s="23" t="s">
        <v>768</v>
      </c>
      <c r="B354" s="23" t="s">
        <v>895</v>
      </c>
      <c r="C354" s="23" t="s">
        <v>896</v>
      </c>
      <c r="D354" s="23" t="s">
        <v>897</v>
      </c>
      <c r="E354" s="23" t="s">
        <v>905</v>
      </c>
      <c r="F354" s="23" t="s">
        <v>850</v>
      </c>
      <c r="G354" s="23" t="s">
        <v>853</v>
      </c>
      <c r="H354" s="23" t="s">
        <v>522</v>
      </c>
      <c r="I354" s="23">
        <v>5.4492100000000002E-2</v>
      </c>
    </row>
    <row r="355" spans="1:9" x14ac:dyDescent="0.25">
      <c r="A355" s="23" t="s">
        <v>768</v>
      </c>
      <c r="B355" s="23" t="s">
        <v>895</v>
      </c>
      <c r="C355" s="23" t="s">
        <v>896</v>
      </c>
      <c r="D355" s="23" t="s">
        <v>897</v>
      </c>
      <c r="E355" s="23" t="s">
        <v>908</v>
      </c>
      <c r="F355" s="23" t="s">
        <v>850</v>
      </c>
      <c r="G355" s="23" t="s">
        <v>857</v>
      </c>
      <c r="H355" s="23" t="s">
        <v>522</v>
      </c>
      <c r="I355" s="23">
        <v>5.6471200000000003E-3</v>
      </c>
    </row>
    <row r="356" spans="1:9" x14ac:dyDescent="0.25">
      <c r="A356" s="23" t="s">
        <v>768</v>
      </c>
      <c r="B356" s="23" t="s">
        <v>895</v>
      </c>
      <c r="C356" s="23" t="s">
        <v>896</v>
      </c>
      <c r="D356" s="23" t="s">
        <v>897</v>
      </c>
      <c r="E356" s="23" t="s">
        <v>910</v>
      </c>
      <c r="F356" s="23" t="s">
        <v>850</v>
      </c>
      <c r="G356" s="23" t="s">
        <v>857</v>
      </c>
      <c r="H356" s="23" t="s">
        <v>522</v>
      </c>
      <c r="I356" s="23">
        <v>1.2443300000000001E-3</v>
      </c>
    </row>
    <row r="357" spans="1:9" x14ac:dyDescent="0.25">
      <c r="A357" s="23" t="s">
        <v>768</v>
      </c>
      <c r="B357" s="23" t="s">
        <v>895</v>
      </c>
      <c r="C357" s="23" t="s">
        <v>896</v>
      </c>
      <c r="D357" s="23" t="s">
        <v>897</v>
      </c>
      <c r="E357" s="23" t="s">
        <v>909</v>
      </c>
      <c r="F357" s="23" t="s">
        <v>850</v>
      </c>
      <c r="G357" s="23" t="s">
        <v>857</v>
      </c>
      <c r="H357" s="23" t="s">
        <v>529</v>
      </c>
      <c r="I357" s="23">
        <v>1.6468800000000001E-5</v>
      </c>
    </row>
    <row r="358" spans="1:9" x14ac:dyDescent="0.25">
      <c r="A358" s="23" t="s">
        <v>768</v>
      </c>
      <c r="B358" s="23" t="s">
        <v>895</v>
      </c>
      <c r="C358" s="23" t="s">
        <v>911</v>
      </c>
      <c r="D358" s="23" t="s">
        <v>897</v>
      </c>
      <c r="E358" s="23" t="s">
        <v>772</v>
      </c>
      <c r="F358" s="23" t="s">
        <v>912</v>
      </c>
      <c r="G358" s="23" t="s">
        <v>913</v>
      </c>
      <c r="H358" s="23" t="s">
        <v>530</v>
      </c>
      <c r="I358" s="23">
        <v>0.107966294</v>
      </c>
    </row>
    <row r="359" spans="1:9" x14ac:dyDescent="0.25">
      <c r="A359" s="23" t="s">
        <v>768</v>
      </c>
      <c r="B359" s="23" t="s">
        <v>895</v>
      </c>
      <c r="C359" s="23" t="s">
        <v>911</v>
      </c>
      <c r="D359" s="23" t="s">
        <v>899</v>
      </c>
      <c r="E359" s="23" t="s">
        <v>772</v>
      </c>
      <c r="F359" s="23" t="s">
        <v>912</v>
      </c>
      <c r="G359" s="23" t="s">
        <v>913</v>
      </c>
      <c r="H359" s="23" t="s">
        <v>522</v>
      </c>
      <c r="I359" s="23">
        <v>7.8275499999999996</v>
      </c>
    </row>
    <row r="360" spans="1:9" x14ac:dyDescent="0.25">
      <c r="A360" s="23" t="s">
        <v>768</v>
      </c>
      <c r="B360" s="23" t="s">
        <v>895</v>
      </c>
      <c r="C360" s="23" t="s">
        <v>896</v>
      </c>
      <c r="D360" s="23" t="s">
        <v>897</v>
      </c>
      <c r="E360" s="23" t="s">
        <v>910</v>
      </c>
      <c r="F360" s="23" t="s">
        <v>850</v>
      </c>
      <c r="G360" s="23" t="s">
        <v>857</v>
      </c>
      <c r="H360" s="23" t="s">
        <v>529</v>
      </c>
      <c r="I360" s="23">
        <v>1.2767E-6</v>
      </c>
    </row>
    <row r="361" spans="1:9" x14ac:dyDescent="0.25">
      <c r="A361" s="23" t="s">
        <v>768</v>
      </c>
      <c r="B361" s="23" t="s">
        <v>895</v>
      </c>
      <c r="C361" s="23" t="s">
        <v>896</v>
      </c>
      <c r="D361" s="23" t="s">
        <v>897</v>
      </c>
      <c r="E361" s="23" t="s">
        <v>902</v>
      </c>
      <c r="F361" s="23" t="s">
        <v>850</v>
      </c>
      <c r="G361" s="23" t="s">
        <v>506</v>
      </c>
      <c r="H361" s="23" t="s">
        <v>530</v>
      </c>
      <c r="I361" s="23">
        <v>1.5544000000000001E-6</v>
      </c>
    </row>
    <row r="362" spans="1:9" x14ac:dyDescent="0.25">
      <c r="A362" s="23" t="s">
        <v>768</v>
      </c>
      <c r="B362" s="23" t="s">
        <v>895</v>
      </c>
      <c r="C362" s="23" t="s">
        <v>896</v>
      </c>
      <c r="D362" s="23" t="s">
        <v>897</v>
      </c>
      <c r="E362" s="23" t="s">
        <v>902</v>
      </c>
      <c r="F362" s="23" t="s">
        <v>850</v>
      </c>
      <c r="G362" s="23" t="s">
        <v>857</v>
      </c>
      <c r="H362" s="23" t="s">
        <v>530</v>
      </c>
      <c r="I362" s="23">
        <v>1.5706E-6</v>
      </c>
    </row>
    <row r="363" spans="1:9" x14ac:dyDescent="0.25">
      <c r="A363" s="23" t="s">
        <v>768</v>
      </c>
      <c r="B363" s="23" t="s">
        <v>895</v>
      </c>
      <c r="C363" s="23" t="s">
        <v>896</v>
      </c>
      <c r="D363" s="23" t="s">
        <v>897</v>
      </c>
      <c r="E363" s="23" t="s">
        <v>909</v>
      </c>
      <c r="F363" s="23" t="s">
        <v>850</v>
      </c>
      <c r="G363" s="23" t="s">
        <v>891</v>
      </c>
      <c r="H363" s="23" t="s">
        <v>522</v>
      </c>
      <c r="I363" s="23">
        <v>11.101599999999999</v>
      </c>
    </row>
    <row r="364" spans="1:9" x14ac:dyDescent="0.25">
      <c r="A364" s="23" t="s">
        <v>768</v>
      </c>
      <c r="B364" s="23" t="s">
        <v>914</v>
      </c>
      <c r="C364" s="23" t="s">
        <v>915</v>
      </c>
      <c r="D364" s="23" t="s">
        <v>807</v>
      </c>
      <c r="E364" s="23" t="s">
        <v>772</v>
      </c>
      <c r="F364" s="23" t="s">
        <v>850</v>
      </c>
      <c r="G364" s="23" t="s">
        <v>892</v>
      </c>
      <c r="H364" s="23" t="s">
        <v>530</v>
      </c>
      <c r="I364" s="23">
        <v>0</v>
      </c>
    </row>
    <row r="365" spans="1:9" x14ac:dyDescent="0.25">
      <c r="A365" s="23" t="s">
        <v>768</v>
      </c>
      <c r="B365" s="23" t="s">
        <v>914</v>
      </c>
      <c r="C365" s="23" t="s">
        <v>916</v>
      </c>
      <c r="D365" s="23" t="s">
        <v>807</v>
      </c>
      <c r="E365" s="23" t="s">
        <v>772</v>
      </c>
      <c r="F365" s="23" t="s">
        <v>850</v>
      </c>
      <c r="G365" s="23" t="s">
        <v>857</v>
      </c>
      <c r="H365" s="23" t="s">
        <v>530</v>
      </c>
      <c r="I365" s="23">
        <v>1.9660669999999999E-4</v>
      </c>
    </row>
    <row r="366" spans="1:9" x14ac:dyDescent="0.25">
      <c r="A366" s="23" t="s">
        <v>768</v>
      </c>
      <c r="B366" s="23" t="s">
        <v>914</v>
      </c>
      <c r="C366" s="23" t="s">
        <v>915</v>
      </c>
      <c r="D366" s="23" t="s">
        <v>807</v>
      </c>
      <c r="E366" s="23" t="s">
        <v>772</v>
      </c>
      <c r="F366" s="23" t="s">
        <v>850</v>
      </c>
      <c r="G366" s="23" t="s">
        <v>917</v>
      </c>
      <c r="H366" s="23" t="s">
        <v>530</v>
      </c>
      <c r="I366" s="23">
        <v>0</v>
      </c>
    </row>
    <row r="367" spans="1:9" x14ac:dyDescent="0.25">
      <c r="A367" s="23" t="s">
        <v>768</v>
      </c>
      <c r="B367" s="23" t="s">
        <v>914</v>
      </c>
      <c r="C367" s="23" t="s">
        <v>918</v>
      </c>
      <c r="D367" s="23" t="s">
        <v>807</v>
      </c>
      <c r="E367" s="23" t="s">
        <v>772</v>
      </c>
      <c r="F367" s="23" t="s">
        <v>850</v>
      </c>
      <c r="G367" s="23" t="s">
        <v>853</v>
      </c>
      <c r="H367" s="23" t="s">
        <v>522</v>
      </c>
      <c r="I367" s="23">
        <v>0.35594500000000001</v>
      </c>
    </row>
    <row r="368" spans="1:9" x14ac:dyDescent="0.25">
      <c r="A368" s="23" t="s">
        <v>768</v>
      </c>
      <c r="B368" s="23" t="s">
        <v>914</v>
      </c>
      <c r="C368" s="23" t="s">
        <v>858</v>
      </c>
      <c r="D368" s="23" t="s">
        <v>807</v>
      </c>
      <c r="E368" s="23" t="s">
        <v>772</v>
      </c>
      <c r="F368" s="23" t="s">
        <v>850</v>
      </c>
      <c r="G368" s="23" t="s">
        <v>853</v>
      </c>
      <c r="H368" s="23" t="s">
        <v>530</v>
      </c>
      <c r="I368" s="23">
        <v>3.4507800000000002E-4</v>
      </c>
    </row>
    <row r="369" spans="1:9" x14ac:dyDescent="0.25">
      <c r="A369" s="23" t="s">
        <v>768</v>
      </c>
      <c r="B369" s="23" t="s">
        <v>914</v>
      </c>
      <c r="C369" s="23" t="s">
        <v>903</v>
      </c>
      <c r="D369" s="23" t="s">
        <v>807</v>
      </c>
      <c r="E369" s="23" t="s">
        <v>772</v>
      </c>
      <c r="F369" s="23" t="s">
        <v>904</v>
      </c>
      <c r="G369" s="23" t="s">
        <v>502</v>
      </c>
      <c r="H369" s="23" t="s">
        <v>520</v>
      </c>
      <c r="I369" s="23">
        <v>1.4888810400000001</v>
      </c>
    </row>
    <row r="370" spans="1:9" x14ac:dyDescent="0.25">
      <c r="A370" s="23" t="s">
        <v>768</v>
      </c>
      <c r="B370" s="23" t="s">
        <v>914</v>
      </c>
      <c r="C370" s="23" t="s">
        <v>918</v>
      </c>
      <c r="D370" s="23" t="s">
        <v>807</v>
      </c>
      <c r="E370" s="23" t="s">
        <v>772</v>
      </c>
      <c r="F370" s="23" t="s">
        <v>850</v>
      </c>
      <c r="G370" s="23" t="s">
        <v>851</v>
      </c>
      <c r="H370" s="23" t="s">
        <v>529</v>
      </c>
      <c r="I370" s="23">
        <v>0</v>
      </c>
    </row>
    <row r="371" spans="1:9" x14ac:dyDescent="0.25">
      <c r="A371" s="23" t="s">
        <v>768</v>
      </c>
      <c r="B371" s="23" t="s">
        <v>914</v>
      </c>
      <c r="C371" s="23" t="s">
        <v>915</v>
      </c>
      <c r="D371" s="23" t="s">
        <v>807</v>
      </c>
      <c r="E371" s="23" t="s">
        <v>772</v>
      </c>
      <c r="F371" s="23" t="s">
        <v>850</v>
      </c>
      <c r="G371" s="23" t="s">
        <v>919</v>
      </c>
      <c r="H371" s="23" t="s">
        <v>529</v>
      </c>
      <c r="I371" s="23">
        <v>3.3216749999999997E-4</v>
      </c>
    </row>
    <row r="372" spans="1:9" x14ac:dyDescent="0.25">
      <c r="A372" s="23" t="s">
        <v>768</v>
      </c>
      <c r="B372" s="23" t="s">
        <v>914</v>
      </c>
      <c r="C372" s="23" t="s">
        <v>918</v>
      </c>
      <c r="D372" s="23" t="s">
        <v>807</v>
      </c>
      <c r="E372" s="23" t="s">
        <v>772</v>
      </c>
      <c r="F372" s="23" t="s">
        <v>850</v>
      </c>
      <c r="G372" s="23" t="s">
        <v>851</v>
      </c>
      <c r="H372" s="23" t="s">
        <v>530</v>
      </c>
      <c r="I372" s="23">
        <v>0</v>
      </c>
    </row>
    <row r="373" spans="1:9" x14ac:dyDescent="0.25">
      <c r="A373" s="23" t="s">
        <v>768</v>
      </c>
      <c r="B373" s="23" t="s">
        <v>914</v>
      </c>
      <c r="C373" s="23" t="s">
        <v>858</v>
      </c>
      <c r="D373" s="23" t="s">
        <v>807</v>
      </c>
      <c r="E373" s="23" t="s">
        <v>772</v>
      </c>
      <c r="F373" s="23" t="s">
        <v>850</v>
      </c>
      <c r="G373" s="23" t="s">
        <v>861</v>
      </c>
      <c r="H373" s="23" t="s">
        <v>529</v>
      </c>
      <c r="I373" s="23">
        <v>0</v>
      </c>
    </row>
    <row r="374" spans="1:9" x14ac:dyDescent="0.25">
      <c r="A374" s="23" t="s">
        <v>768</v>
      </c>
      <c r="B374" s="23" t="s">
        <v>914</v>
      </c>
      <c r="C374" s="23" t="s">
        <v>916</v>
      </c>
      <c r="D374" s="23" t="s">
        <v>807</v>
      </c>
      <c r="E374" s="23" t="s">
        <v>772</v>
      </c>
      <c r="F374" s="23" t="s">
        <v>850</v>
      </c>
      <c r="G374" s="23" t="s">
        <v>892</v>
      </c>
      <c r="H374" s="23" t="s">
        <v>530</v>
      </c>
      <c r="I374" s="23">
        <v>0</v>
      </c>
    </row>
    <row r="375" spans="1:9" x14ac:dyDescent="0.25">
      <c r="A375" s="23" t="s">
        <v>768</v>
      </c>
      <c r="B375" s="23" t="s">
        <v>914</v>
      </c>
      <c r="C375" s="23" t="s">
        <v>915</v>
      </c>
      <c r="D375" s="23" t="s">
        <v>807</v>
      </c>
      <c r="E375" s="23" t="s">
        <v>772</v>
      </c>
      <c r="F375" s="23" t="s">
        <v>850</v>
      </c>
      <c r="G375" s="23" t="s">
        <v>920</v>
      </c>
      <c r="H375" s="23" t="s">
        <v>522</v>
      </c>
      <c r="I375" s="23">
        <v>0</v>
      </c>
    </row>
    <row r="376" spans="1:9" x14ac:dyDescent="0.25">
      <c r="A376" s="23" t="s">
        <v>768</v>
      </c>
      <c r="B376" s="23" t="s">
        <v>914</v>
      </c>
      <c r="C376" s="23" t="s">
        <v>858</v>
      </c>
      <c r="D376" s="23" t="s">
        <v>807</v>
      </c>
      <c r="E376" s="23" t="s">
        <v>772</v>
      </c>
      <c r="F376" s="23" t="s">
        <v>850</v>
      </c>
      <c r="G376" s="23" t="s">
        <v>860</v>
      </c>
      <c r="H376" s="23" t="s">
        <v>522</v>
      </c>
      <c r="I376" s="23">
        <v>7.8974799999999998E-2</v>
      </c>
    </row>
    <row r="377" spans="1:9" x14ac:dyDescent="0.25">
      <c r="A377" s="23" t="s">
        <v>768</v>
      </c>
      <c r="B377" s="23" t="s">
        <v>914</v>
      </c>
      <c r="C377" s="23" t="s">
        <v>858</v>
      </c>
      <c r="D377" s="23" t="s">
        <v>807</v>
      </c>
      <c r="E377" s="23" t="s">
        <v>772</v>
      </c>
      <c r="F377" s="23" t="s">
        <v>850</v>
      </c>
      <c r="G377" s="23" t="s">
        <v>894</v>
      </c>
      <c r="H377" s="23" t="s">
        <v>522</v>
      </c>
      <c r="I377" s="23">
        <v>1.2580000000000001E-6</v>
      </c>
    </row>
    <row r="378" spans="1:9" x14ac:dyDescent="0.25">
      <c r="A378" s="23" t="s">
        <v>768</v>
      </c>
      <c r="B378" s="23" t="s">
        <v>914</v>
      </c>
      <c r="C378" s="23" t="s">
        <v>918</v>
      </c>
      <c r="D378" s="23" t="s">
        <v>807</v>
      </c>
      <c r="E378" s="23" t="s">
        <v>772</v>
      </c>
      <c r="F378" s="23" t="s">
        <v>850</v>
      </c>
      <c r="G378" s="23" t="s">
        <v>862</v>
      </c>
      <c r="H378" s="23" t="s">
        <v>529</v>
      </c>
      <c r="I378" s="23">
        <v>8.9776000000000002E-6</v>
      </c>
    </row>
    <row r="379" spans="1:9" x14ac:dyDescent="0.25">
      <c r="A379" s="23" t="s">
        <v>768</v>
      </c>
      <c r="B379" s="23" t="s">
        <v>914</v>
      </c>
      <c r="C379" s="23" t="s">
        <v>858</v>
      </c>
      <c r="D379" s="23" t="s">
        <v>807</v>
      </c>
      <c r="E379" s="23" t="s">
        <v>772</v>
      </c>
      <c r="F379" s="23" t="s">
        <v>850</v>
      </c>
      <c r="G379" s="23" t="s">
        <v>893</v>
      </c>
      <c r="H379" s="23" t="s">
        <v>522</v>
      </c>
      <c r="I379" s="23">
        <v>0</v>
      </c>
    </row>
    <row r="380" spans="1:9" x14ac:dyDescent="0.25">
      <c r="A380" s="23" t="s">
        <v>768</v>
      </c>
      <c r="B380" s="23" t="s">
        <v>914</v>
      </c>
      <c r="C380" s="23" t="s">
        <v>918</v>
      </c>
      <c r="D380" s="23" t="s">
        <v>807</v>
      </c>
      <c r="E380" s="23" t="s">
        <v>772</v>
      </c>
      <c r="F380" s="23" t="s">
        <v>850</v>
      </c>
      <c r="G380" s="23" t="s">
        <v>919</v>
      </c>
      <c r="H380" s="23" t="s">
        <v>530</v>
      </c>
      <c r="I380" s="23">
        <v>8.4364689999999996E-4</v>
      </c>
    </row>
    <row r="381" spans="1:9" x14ac:dyDescent="0.25">
      <c r="A381" s="23" t="s">
        <v>768</v>
      </c>
      <c r="B381" s="23" t="s">
        <v>914</v>
      </c>
      <c r="C381" s="23" t="s">
        <v>915</v>
      </c>
      <c r="D381" s="23" t="s">
        <v>807</v>
      </c>
      <c r="E381" s="23" t="s">
        <v>772</v>
      </c>
      <c r="F381" s="23" t="s">
        <v>850</v>
      </c>
      <c r="G381" s="23" t="s">
        <v>862</v>
      </c>
      <c r="H381" s="23" t="s">
        <v>530</v>
      </c>
      <c r="I381" s="23">
        <v>0</v>
      </c>
    </row>
    <row r="382" spans="1:9" x14ac:dyDescent="0.25">
      <c r="A382" s="23" t="s">
        <v>768</v>
      </c>
      <c r="B382" s="23" t="s">
        <v>914</v>
      </c>
      <c r="C382" s="23" t="s">
        <v>916</v>
      </c>
      <c r="D382" s="23" t="s">
        <v>807</v>
      </c>
      <c r="E382" s="23" t="s">
        <v>772</v>
      </c>
      <c r="F382" s="23" t="s">
        <v>850</v>
      </c>
      <c r="G382" s="23" t="s">
        <v>892</v>
      </c>
      <c r="H382" s="23" t="s">
        <v>529</v>
      </c>
      <c r="I382" s="23">
        <v>0</v>
      </c>
    </row>
    <row r="383" spans="1:9" x14ac:dyDescent="0.25">
      <c r="A383" s="23" t="s">
        <v>768</v>
      </c>
      <c r="B383" s="23" t="s">
        <v>914</v>
      </c>
      <c r="C383" s="23" t="s">
        <v>918</v>
      </c>
      <c r="D383" s="23" t="s">
        <v>807</v>
      </c>
      <c r="E383" s="23" t="s">
        <v>772</v>
      </c>
      <c r="F383" s="23" t="s">
        <v>850</v>
      </c>
      <c r="G383" s="23" t="s">
        <v>893</v>
      </c>
      <c r="H383" s="23" t="s">
        <v>522</v>
      </c>
      <c r="I383" s="23">
        <v>0</v>
      </c>
    </row>
    <row r="384" spans="1:9" x14ac:dyDescent="0.25">
      <c r="A384" s="23" t="s">
        <v>768</v>
      </c>
      <c r="B384" s="23" t="s">
        <v>914</v>
      </c>
      <c r="C384" s="23" t="s">
        <v>915</v>
      </c>
      <c r="D384" s="23" t="s">
        <v>807</v>
      </c>
      <c r="E384" s="23" t="s">
        <v>772</v>
      </c>
      <c r="F384" s="23" t="s">
        <v>850</v>
      </c>
      <c r="G384" s="23" t="s">
        <v>921</v>
      </c>
      <c r="H384" s="23" t="s">
        <v>530</v>
      </c>
      <c r="I384" s="23">
        <v>1.6680220000000001E-4</v>
      </c>
    </row>
    <row r="385" spans="1:9" x14ac:dyDescent="0.25">
      <c r="A385" s="23" t="s">
        <v>768</v>
      </c>
      <c r="B385" s="23" t="s">
        <v>914</v>
      </c>
      <c r="C385" s="23" t="s">
        <v>915</v>
      </c>
      <c r="D385" s="23" t="s">
        <v>807</v>
      </c>
      <c r="E385" s="23" t="s">
        <v>772</v>
      </c>
      <c r="F385" s="23" t="s">
        <v>850</v>
      </c>
      <c r="G385" s="23" t="s">
        <v>894</v>
      </c>
      <c r="H385" s="23" t="s">
        <v>529</v>
      </c>
      <c r="I385" s="23">
        <v>8.2861999999999996E-4</v>
      </c>
    </row>
    <row r="386" spans="1:9" x14ac:dyDescent="0.25">
      <c r="A386" s="23" t="s">
        <v>768</v>
      </c>
      <c r="B386" s="23" t="s">
        <v>914</v>
      </c>
      <c r="C386" s="23" t="s">
        <v>858</v>
      </c>
      <c r="D386" s="23" t="s">
        <v>807</v>
      </c>
      <c r="E386" s="23" t="s">
        <v>772</v>
      </c>
      <c r="F386" s="23" t="s">
        <v>850</v>
      </c>
      <c r="G386" s="23" t="s">
        <v>862</v>
      </c>
      <c r="H386" s="23" t="s">
        <v>529</v>
      </c>
      <c r="I386" s="23">
        <v>6.342E-7</v>
      </c>
    </row>
    <row r="387" spans="1:9" x14ac:dyDescent="0.25">
      <c r="A387" s="23" t="s">
        <v>768</v>
      </c>
      <c r="B387" s="23" t="s">
        <v>914</v>
      </c>
      <c r="C387" s="23" t="s">
        <v>918</v>
      </c>
      <c r="D387" s="23" t="s">
        <v>807</v>
      </c>
      <c r="E387" s="23" t="s">
        <v>772</v>
      </c>
      <c r="F387" s="23" t="s">
        <v>850</v>
      </c>
      <c r="G387" s="23" t="s">
        <v>893</v>
      </c>
      <c r="H387" s="23" t="s">
        <v>530</v>
      </c>
      <c r="I387" s="23">
        <v>0</v>
      </c>
    </row>
    <row r="388" spans="1:9" x14ac:dyDescent="0.25">
      <c r="A388" s="23" t="s">
        <v>768</v>
      </c>
      <c r="B388" s="23" t="s">
        <v>914</v>
      </c>
      <c r="C388" s="23" t="s">
        <v>916</v>
      </c>
      <c r="D388" s="23" t="s">
        <v>807</v>
      </c>
      <c r="E388" s="23" t="s">
        <v>772</v>
      </c>
      <c r="F388" s="23" t="s">
        <v>850</v>
      </c>
      <c r="G388" s="23" t="s">
        <v>853</v>
      </c>
      <c r="H388" s="23" t="s">
        <v>530</v>
      </c>
      <c r="I388" s="23">
        <v>1.4046617399999999E-2</v>
      </c>
    </row>
    <row r="389" spans="1:9" x14ac:dyDescent="0.25">
      <c r="A389" s="23" t="s">
        <v>768</v>
      </c>
      <c r="B389" s="23" t="s">
        <v>914</v>
      </c>
      <c r="C389" s="23" t="s">
        <v>918</v>
      </c>
      <c r="D389" s="23" t="s">
        <v>807</v>
      </c>
      <c r="E389" s="23" t="s">
        <v>772</v>
      </c>
      <c r="F389" s="23" t="s">
        <v>850</v>
      </c>
      <c r="G389" s="23" t="s">
        <v>922</v>
      </c>
      <c r="H389" s="23" t="s">
        <v>529</v>
      </c>
      <c r="I389" s="23">
        <v>6.6441E-3</v>
      </c>
    </row>
    <row r="390" spans="1:9" x14ac:dyDescent="0.25">
      <c r="A390" s="23" t="s">
        <v>768</v>
      </c>
      <c r="B390" s="23" t="s">
        <v>914</v>
      </c>
      <c r="C390" s="23" t="s">
        <v>918</v>
      </c>
      <c r="D390" s="23" t="s">
        <v>807</v>
      </c>
      <c r="E390" s="23" t="s">
        <v>772</v>
      </c>
      <c r="F390" s="23" t="s">
        <v>850</v>
      </c>
      <c r="G390" s="23" t="s">
        <v>922</v>
      </c>
      <c r="H390" s="23" t="s">
        <v>530</v>
      </c>
      <c r="I390" s="23">
        <v>1.05596896E-2</v>
      </c>
    </row>
    <row r="391" spans="1:9" x14ac:dyDescent="0.25">
      <c r="A391" s="23" t="s">
        <v>768</v>
      </c>
      <c r="B391" s="23" t="s">
        <v>914</v>
      </c>
      <c r="C391" s="23" t="s">
        <v>918</v>
      </c>
      <c r="D391" s="23" t="s">
        <v>807</v>
      </c>
      <c r="E391" s="23" t="s">
        <v>772</v>
      </c>
      <c r="F391" s="23" t="s">
        <v>850</v>
      </c>
      <c r="G391" s="23" t="s">
        <v>894</v>
      </c>
      <c r="H391" s="23" t="s">
        <v>530</v>
      </c>
      <c r="I391" s="23">
        <v>2.6581999999999998E-6</v>
      </c>
    </row>
    <row r="392" spans="1:9" x14ac:dyDescent="0.25">
      <c r="A392" s="23" t="s">
        <v>768</v>
      </c>
      <c r="B392" s="23" t="s">
        <v>914</v>
      </c>
      <c r="C392" s="23" t="s">
        <v>918</v>
      </c>
      <c r="D392" s="23" t="s">
        <v>807</v>
      </c>
      <c r="E392" s="23" t="s">
        <v>772</v>
      </c>
      <c r="F392" s="23" t="s">
        <v>850</v>
      </c>
      <c r="G392" s="23" t="s">
        <v>857</v>
      </c>
      <c r="H392" s="23" t="s">
        <v>530</v>
      </c>
      <c r="I392" s="23">
        <v>6.2694399999999994E-5</v>
      </c>
    </row>
    <row r="393" spans="1:9" x14ac:dyDescent="0.25">
      <c r="A393" s="23" t="s">
        <v>768</v>
      </c>
      <c r="B393" s="23" t="s">
        <v>914</v>
      </c>
      <c r="C393" s="23" t="s">
        <v>918</v>
      </c>
      <c r="D393" s="23" t="s">
        <v>807</v>
      </c>
      <c r="E393" s="23" t="s">
        <v>772</v>
      </c>
      <c r="F393" s="23" t="s">
        <v>850</v>
      </c>
      <c r="G393" s="23" t="s">
        <v>892</v>
      </c>
      <c r="H393" s="23" t="s">
        <v>529</v>
      </c>
      <c r="I393" s="23">
        <v>3.5434749999999998E-4</v>
      </c>
    </row>
    <row r="394" spans="1:9" x14ac:dyDescent="0.25">
      <c r="A394" s="23" t="s">
        <v>768</v>
      </c>
      <c r="B394" s="23" t="s">
        <v>914</v>
      </c>
      <c r="C394" s="23" t="s">
        <v>918</v>
      </c>
      <c r="D394" s="23" t="s">
        <v>807</v>
      </c>
      <c r="E394" s="23" t="s">
        <v>772</v>
      </c>
      <c r="F394" s="23" t="s">
        <v>850</v>
      </c>
      <c r="G394" s="23" t="s">
        <v>860</v>
      </c>
      <c r="H394" s="23" t="s">
        <v>529</v>
      </c>
      <c r="I394" s="23">
        <v>9.39E-8</v>
      </c>
    </row>
    <row r="395" spans="1:9" x14ac:dyDescent="0.25">
      <c r="A395" s="23" t="s">
        <v>768</v>
      </c>
      <c r="B395" s="23" t="s">
        <v>914</v>
      </c>
      <c r="C395" s="23" t="s">
        <v>918</v>
      </c>
      <c r="D395" s="23" t="s">
        <v>807</v>
      </c>
      <c r="E395" s="23" t="s">
        <v>772</v>
      </c>
      <c r="F395" s="23" t="s">
        <v>850</v>
      </c>
      <c r="G395" s="23" t="s">
        <v>919</v>
      </c>
      <c r="H395" s="23" t="s">
        <v>522</v>
      </c>
      <c r="I395" s="23">
        <v>0.481464</v>
      </c>
    </row>
    <row r="396" spans="1:9" x14ac:dyDescent="0.25">
      <c r="A396" s="23" t="s">
        <v>768</v>
      </c>
      <c r="B396" s="23" t="s">
        <v>914</v>
      </c>
      <c r="C396" s="23" t="s">
        <v>918</v>
      </c>
      <c r="D396" s="23" t="s">
        <v>807</v>
      </c>
      <c r="E396" s="23" t="s">
        <v>772</v>
      </c>
      <c r="F396" s="23" t="s">
        <v>850</v>
      </c>
      <c r="G396" s="23" t="s">
        <v>857</v>
      </c>
      <c r="H396" s="23" t="s">
        <v>522</v>
      </c>
      <c r="I396" s="23">
        <v>2.56318E-2</v>
      </c>
    </row>
    <row r="397" spans="1:9" x14ac:dyDescent="0.25">
      <c r="A397" s="23" t="s">
        <v>768</v>
      </c>
      <c r="B397" s="23" t="s">
        <v>914</v>
      </c>
      <c r="C397" s="23" t="s">
        <v>916</v>
      </c>
      <c r="D397" s="23" t="s">
        <v>807</v>
      </c>
      <c r="E397" s="23" t="s">
        <v>772</v>
      </c>
      <c r="F397" s="23" t="s">
        <v>850</v>
      </c>
      <c r="G397" s="23" t="s">
        <v>857</v>
      </c>
      <c r="H397" s="23" t="s">
        <v>529</v>
      </c>
      <c r="I397" s="23">
        <v>8.2469300000000007E-5</v>
      </c>
    </row>
    <row r="398" spans="1:9" x14ac:dyDescent="0.25">
      <c r="A398" s="23" t="s">
        <v>768</v>
      </c>
      <c r="B398" s="23" t="s">
        <v>914</v>
      </c>
      <c r="C398" s="23" t="s">
        <v>918</v>
      </c>
      <c r="D398" s="23" t="s">
        <v>807</v>
      </c>
      <c r="E398" s="23" t="s">
        <v>772</v>
      </c>
      <c r="F398" s="23" t="s">
        <v>850</v>
      </c>
      <c r="G398" s="23" t="s">
        <v>861</v>
      </c>
      <c r="H398" s="23" t="s">
        <v>522</v>
      </c>
      <c r="I398" s="23">
        <v>0</v>
      </c>
    </row>
    <row r="399" spans="1:9" x14ac:dyDescent="0.25">
      <c r="A399" s="23" t="s">
        <v>768</v>
      </c>
      <c r="B399" s="23" t="s">
        <v>914</v>
      </c>
      <c r="C399" s="23" t="s">
        <v>918</v>
      </c>
      <c r="D399" s="23" t="s">
        <v>807</v>
      </c>
      <c r="E399" s="23" t="s">
        <v>772</v>
      </c>
      <c r="F399" s="23" t="s">
        <v>850</v>
      </c>
      <c r="G399" s="23" t="s">
        <v>923</v>
      </c>
      <c r="H399" s="23" t="s">
        <v>522</v>
      </c>
      <c r="I399" s="23">
        <v>0.112479</v>
      </c>
    </row>
    <row r="400" spans="1:9" x14ac:dyDescent="0.25">
      <c r="A400" s="23" t="s">
        <v>768</v>
      </c>
      <c r="B400" s="23" t="s">
        <v>914</v>
      </c>
      <c r="C400" s="23" t="s">
        <v>918</v>
      </c>
      <c r="D400" s="23" t="s">
        <v>807</v>
      </c>
      <c r="E400" s="23" t="s">
        <v>772</v>
      </c>
      <c r="F400" s="23" t="s">
        <v>850</v>
      </c>
      <c r="G400" s="23" t="s">
        <v>506</v>
      </c>
      <c r="H400" s="23" t="s">
        <v>529</v>
      </c>
      <c r="I400" s="23">
        <v>0</v>
      </c>
    </row>
    <row r="401" spans="1:9" x14ac:dyDescent="0.25">
      <c r="A401" s="23" t="s">
        <v>768</v>
      </c>
      <c r="B401" s="23" t="s">
        <v>914</v>
      </c>
      <c r="C401" s="23" t="s">
        <v>918</v>
      </c>
      <c r="D401" s="23" t="s">
        <v>807</v>
      </c>
      <c r="E401" s="23" t="s">
        <v>772</v>
      </c>
      <c r="F401" s="23" t="s">
        <v>850</v>
      </c>
      <c r="G401" s="23" t="s">
        <v>853</v>
      </c>
      <c r="H401" s="23" t="s">
        <v>529</v>
      </c>
      <c r="I401" s="23">
        <v>1.678355E-4</v>
      </c>
    </row>
    <row r="402" spans="1:9" x14ac:dyDescent="0.25">
      <c r="A402" s="23" t="s">
        <v>768</v>
      </c>
      <c r="B402" s="23" t="s">
        <v>914</v>
      </c>
      <c r="C402" s="23" t="s">
        <v>918</v>
      </c>
      <c r="D402" s="23" t="s">
        <v>807</v>
      </c>
      <c r="E402" s="23" t="s">
        <v>772</v>
      </c>
      <c r="F402" s="23" t="s">
        <v>850</v>
      </c>
      <c r="G402" s="23" t="s">
        <v>894</v>
      </c>
      <c r="H402" s="23" t="s">
        <v>529</v>
      </c>
      <c r="I402" s="23">
        <v>1.6725000000000001E-6</v>
      </c>
    </row>
    <row r="403" spans="1:9" x14ac:dyDescent="0.25">
      <c r="A403" s="23" t="s">
        <v>768</v>
      </c>
      <c r="B403" s="23" t="s">
        <v>914</v>
      </c>
      <c r="C403" s="23" t="s">
        <v>918</v>
      </c>
      <c r="D403" s="23" t="s">
        <v>807</v>
      </c>
      <c r="E403" s="23" t="s">
        <v>772</v>
      </c>
      <c r="F403" s="23" t="s">
        <v>850</v>
      </c>
      <c r="G403" s="23" t="s">
        <v>923</v>
      </c>
      <c r="H403" s="23" t="s">
        <v>530</v>
      </c>
      <c r="I403" s="23">
        <v>5.3830719999999998E-4</v>
      </c>
    </row>
    <row r="404" spans="1:9" x14ac:dyDescent="0.25">
      <c r="A404" s="23" t="s">
        <v>768</v>
      </c>
      <c r="B404" s="23" t="s">
        <v>914</v>
      </c>
      <c r="C404" s="23" t="s">
        <v>916</v>
      </c>
      <c r="D404" s="23" t="s">
        <v>807</v>
      </c>
      <c r="E404" s="23" t="s">
        <v>772</v>
      </c>
      <c r="F404" s="23" t="s">
        <v>850</v>
      </c>
      <c r="G404" s="23" t="s">
        <v>853</v>
      </c>
      <c r="H404" s="23" t="s">
        <v>522</v>
      </c>
      <c r="I404" s="23">
        <v>24.991700000000002</v>
      </c>
    </row>
    <row r="405" spans="1:9" x14ac:dyDescent="0.25">
      <c r="A405" s="23" t="s">
        <v>768</v>
      </c>
      <c r="B405" s="23" t="s">
        <v>914</v>
      </c>
      <c r="C405" s="23" t="s">
        <v>918</v>
      </c>
      <c r="D405" s="23" t="s">
        <v>807</v>
      </c>
      <c r="E405" s="23" t="s">
        <v>772</v>
      </c>
      <c r="F405" s="23" t="s">
        <v>850</v>
      </c>
      <c r="G405" s="23" t="s">
        <v>919</v>
      </c>
      <c r="H405" s="23" t="s">
        <v>529</v>
      </c>
      <c r="I405" s="23">
        <v>3.5387999999999999E-4</v>
      </c>
    </row>
    <row r="406" spans="1:9" x14ac:dyDescent="0.25">
      <c r="A406" s="23" t="s">
        <v>768</v>
      </c>
      <c r="B406" s="23" t="s">
        <v>914</v>
      </c>
      <c r="C406" s="23" t="s">
        <v>918</v>
      </c>
      <c r="D406" s="23" t="s">
        <v>807</v>
      </c>
      <c r="E406" s="23" t="s">
        <v>772</v>
      </c>
      <c r="F406" s="23" t="s">
        <v>850</v>
      </c>
      <c r="G406" s="23" t="s">
        <v>857</v>
      </c>
      <c r="H406" s="23" t="s">
        <v>529</v>
      </c>
      <c r="I406" s="23">
        <v>2.6298000000000001E-5</v>
      </c>
    </row>
    <row r="407" spans="1:9" x14ac:dyDescent="0.25">
      <c r="A407" s="23" t="s">
        <v>768</v>
      </c>
      <c r="B407" s="23" t="s">
        <v>914</v>
      </c>
      <c r="C407" s="23" t="s">
        <v>918</v>
      </c>
      <c r="D407" s="23" t="s">
        <v>807</v>
      </c>
      <c r="E407" s="23" t="s">
        <v>772</v>
      </c>
      <c r="F407" s="23" t="s">
        <v>850</v>
      </c>
      <c r="G407" s="23" t="s">
        <v>862</v>
      </c>
      <c r="H407" s="23" t="s">
        <v>530</v>
      </c>
      <c r="I407" s="23">
        <v>1.07013E-5</v>
      </c>
    </row>
    <row r="408" spans="1:9" x14ac:dyDescent="0.25">
      <c r="A408" s="23" t="s">
        <v>768</v>
      </c>
      <c r="B408" s="23" t="s">
        <v>914</v>
      </c>
      <c r="C408" s="23" t="s">
        <v>916</v>
      </c>
      <c r="D408" s="23" t="s">
        <v>807</v>
      </c>
      <c r="E408" s="23" t="s">
        <v>772</v>
      </c>
      <c r="F408" s="23" t="s">
        <v>850</v>
      </c>
      <c r="G408" s="23" t="s">
        <v>506</v>
      </c>
      <c r="H408" s="23" t="s">
        <v>529</v>
      </c>
      <c r="I408" s="23">
        <v>3.3065500000000001E-3</v>
      </c>
    </row>
    <row r="409" spans="1:9" x14ac:dyDescent="0.25">
      <c r="A409" s="23" t="s">
        <v>768</v>
      </c>
      <c r="B409" s="23" t="s">
        <v>914</v>
      </c>
      <c r="C409" s="23" t="s">
        <v>918</v>
      </c>
      <c r="D409" s="23" t="s">
        <v>807</v>
      </c>
      <c r="E409" s="23" t="s">
        <v>772</v>
      </c>
      <c r="F409" s="23" t="s">
        <v>850</v>
      </c>
      <c r="G409" s="23" t="s">
        <v>894</v>
      </c>
      <c r="H409" s="23" t="s">
        <v>522</v>
      </c>
      <c r="I409" s="23">
        <v>1.6501999999999999E-4</v>
      </c>
    </row>
    <row r="410" spans="1:9" x14ac:dyDescent="0.25">
      <c r="A410" s="23" t="s">
        <v>768</v>
      </c>
      <c r="B410" s="23" t="s">
        <v>914</v>
      </c>
      <c r="C410" s="23" t="s">
        <v>918</v>
      </c>
      <c r="D410" s="23" t="s">
        <v>807</v>
      </c>
      <c r="E410" s="23" t="s">
        <v>772</v>
      </c>
      <c r="F410" s="23" t="s">
        <v>850</v>
      </c>
      <c r="G410" s="23" t="s">
        <v>506</v>
      </c>
      <c r="H410" s="23" t="s">
        <v>522</v>
      </c>
      <c r="I410" s="23">
        <v>0</v>
      </c>
    </row>
    <row r="411" spans="1:9" x14ac:dyDescent="0.25">
      <c r="A411" s="23" t="s">
        <v>768</v>
      </c>
      <c r="B411" s="23" t="s">
        <v>914</v>
      </c>
      <c r="C411" s="23" t="s">
        <v>918</v>
      </c>
      <c r="D411" s="23" t="s">
        <v>807</v>
      </c>
      <c r="E411" s="23" t="s">
        <v>772</v>
      </c>
      <c r="F411" s="23" t="s">
        <v>850</v>
      </c>
      <c r="G411" s="23" t="s">
        <v>922</v>
      </c>
      <c r="H411" s="23" t="s">
        <v>522</v>
      </c>
      <c r="I411" s="23">
        <v>0.27681699999999998</v>
      </c>
    </row>
    <row r="412" spans="1:9" x14ac:dyDescent="0.25">
      <c r="A412" s="23" t="s">
        <v>768</v>
      </c>
      <c r="B412" s="23" t="s">
        <v>914</v>
      </c>
      <c r="C412" s="23" t="s">
        <v>916</v>
      </c>
      <c r="D412" s="23" t="s">
        <v>807</v>
      </c>
      <c r="E412" s="23" t="s">
        <v>772</v>
      </c>
      <c r="F412" s="23" t="s">
        <v>850</v>
      </c>
      <c r="G412" s="23" t="s">
        <v>506</v>
      </c>
      <c r="H412" s="23" t="s">
        <v>522</v>
      </c>
      <c r="I412" s="23">
        <v>3.4714499999999999</v>
      </c>
    </row>
    <row r="413" spans="1:9" x14ac:dyDescent="0.25">
      <c r="A413" s="23" t="s">
        <v>768</v>
      </c>
      <c r="B413" s="23" t="s">
        <v>914</v>
      </c>
      <c r="C413" s="23" t="s">
        <v>918</v>
      </c>
      <c r="D413" s="23" t="s">
        <v>807</v>
      </c>
      <c r="E413" s="23" t="s">
        <v>772</v>
      </c>
      <c r="F413" s="23" t="s">
        <v>850</v>
      </c>
      <c r="G413" s="23" t="s">
        <v>860</v>
      </c>
      <c r="H413" s="23" t="s">
        <v>530</v>
      </c>
      <c r="I413" s="23">
        <v>1.119E-7</v>
      </c>
    </row>
    <row r="414" spans="1:9" x14ac:dyDescent="0.25">
      <c r="A414" s="23" t="s">
        <v>768</v>
      </c>
      <c r="B414" s="23" t="s">
        <v>914</v>
      </c>
      <c r="C414" s="23" t="s">
        <v>918</v>
      </c>
      <c r="D414" s="23" t="s">
        <v>807</v>
      </c>
      <c r="E414" s="23" t="s">
        <v>772</v>
      </c>
      <c r="F414" s="23" t="s">
        <v>850</v>
      </c>
      <c r="G414" s="23" t="s">
        <v>892</v>
      </c>
      <c r="H414" s="23" t="s">
        <v>530</v>
      </c>
      <c r="I414" s="23">
        <v>4.2238220000000002E-4</v>
      </c>
    </row>
    <row r="415" spans="1:9" x14ac:dyDescent="0.25">
      <c r="A415" s="23" t="s">
        <v>768</v>
      </c>
      <c r="B415" s="23" t="s">
        <v>914</v>
      </c>
      <c r="C415" s="23" t="s">
        <v>918</v>
      </c>
      <c r="D415" s="23" t="s">
        <v>807</v>
      </c>
      <c r="E415" s="23" t="s">
        <v>772</v>
      </c>
      <c r="F415" s="23" t="s">
        <v>850</v>
      </c>
      <c r="G415" s="23" t="s">
        <v>861</v>
      </c>
      <c r="H415" s="23" t="s">
        <v>530</v>
      </c>
      <c r="I415" s="23">
        <v>0</v>
      </c>
    </row>
    <row r="416" spans="1:9" x14ac:dyDescent="0.25">
      <c r="A416" s="23" t="s">
        <v>768</v>
      </c>
      <c r="B416" s="23" t="s">
        <v>914</v>
      </c>
      <c r="C416" s="23" t="s">
        <v>918</v>
      </c>
      <c r="D416" s="23" t="s">
        <v>807</v>
      </c>
      <c r="E416" s="23" t="s">
        <v>772</v>
      </c>
      <c r="F416" s="23" t="s">
        <v>850</v>
      </c>
      <c r="G416" s="23" t="s">
        <v>861</v>
      </c>
      <c r="H416" s="23" t="s">
        <v>529</v>
      </c>
      <c r="I416" s="23">
        <v>0</v>
      </c>
    </row>
    <row r="417" spans="1:9" x14ac:dyDescent="0.25">
      <c r="A417" s="23" t="s">
        <v>768</v>
      </c>
      <c r="B417" s="23" t="s">
        <v>914</v>
      </c>
      <c r="C417" s="23" t="s">
        <v>918</v>
      </c>
      <c r="D417" s="23" t="s">
        <v>807</v>
      </c>
      <c r="E417" s="23" t="s">
        <v>772</v>
      </c>
      <c r="F417" s="23" t="s">
        <v>850</v>
      </c>
      <c r="G417" s="23" t="s">
        <v>893</v>
      </c>
      <c r="H417" s="23" t="s">
        <v>529</v>
      </c>
      <c r="I417" s="23">
        <v>0</v>
      </c>
    </row>
    <row r="418" spans="1:9" x14ac:dyDescent="0.25">
      <c r="A418" s="23" t="s">
        <v>768</v>
      </c>
      <c r="B418" s="23" t="s">
        <v>914</v>
      </c>
      <c r="C418" s="23" t="s">
        <v>916</v>
      </c>
      <c r="D418" s="23" t="s">
        <v>807</v>
      </c>
      <c r="E418" s="23" t="s">
        <v>772</v>
      </c>
      <c r="F418" s="23" t="s">
        <v>850</v>
      </c>
      <c r="G418" s="23" t="s">
        <v>862</v>
      </c>
      <c r="H418" s="23" t="s">
        <v>530</v>
      </c>
      <c r="I418" s="23">
        <v>0</v>
      </c>
    </row>
    <row r="419" spans="1:9" x14ac:dyDescent="0.25">
      <c r="A419" s="23" t="s">
        <v>768</v>
      </c>
      <c r="B419" s="23" t="s">
        <v>914</v>
      </c>
      <c r="C419" s="23" t="s">
        <v>916</v>
      </c>
      <c r="D419" s="23" t="s">
        <v>807</v>
      </c>
      <c r="E419" s="23" t="s">
        <v>772</v>
      </c>
      <c r="F419" s="23" t="s">
        <v>850</v>
      </c>
      <c r="G419" s="23" t="s">
        <v>857</v>
      </c>
      <c r="H419" s="23" t="s">
        <v>522</v>
      </c>
      <c r="I419" s="23">
        <v>8.0379999999999993E-2</v>
      </c>
    </row>
    <row r="420" spans="1:9" x14ac:dyDescent="0.25">
      <c r="A420" s="23" t="s">
        <v>768</v>
      </c>
      <c r="B420" s="23" t="s">
        <v>914</v>
      </c>
      <c r="C420" s="23" t="s">
        <v>916</v>
      </c>
      <c r="D420" s="23" t="s">
        <v>807</v>
      </c>
      <c r="E420" s="23" t="s">
        <v>772</v>
      </c>
      <c r="F420" s="23" t="s">
        <v>850</v>
      </c>
      <c r="G420" s="23" t="s">
        <v>853</v>
      </c>
      <c r="H420" s="23" t="s">
        <v>529</v>
      </c>
      <c r="I420" s="23">
        <v>1.1784075E-2</v>
      </c>
    </row>
    <row r="421" spans="1:9" x14ac:dyDescent="0.25">
      <c r="A421" s="23" t="s">
        <v>768</v>
      </c>
      <c r="B421" s="23" t="s">
        <v>914</v>
      </c>
      <c r="C421" s="23" t="s">
        <v>918</v>
      </c>
      <c r="D421" s="23" t="s">
        <v>807</v>
      </c>
      <c r="E421" s="23" t="s">
        <v>772</v>
      </c>
      <c r="F421" s="23" t="s">
        <v>850</v>
      </c>
      <c r="G421" s="23" t="s">
        <v>104</v>
      </c>
      <c r="H421" s="23" t="s">
        <v>529</v>
      </c>
      <c r="I421" s="23">
        <v>3.5788E-2</v>
      </c>
    </row>
    <row r="422" spans="1:9" x14ac:dyDescent="0.25">
      <c r="A422" s="23" t="s">
        <v>768</v>
      </c>
      <c r="B422" s="23" t="s">
        <v>914</v>
      </c>
      <c r="C422" s="23" t="s">
        <v>918</v>
      </c>
      <c r="D422" s="23" t="s">
        <v>807</v>
      </c>
      <c r="E422" s="23" t="s">
        <v>772</v>
      </c>
      <c r="F422" s="23" t="s">
        <v>850</v>
      </c>
      <c r="G422" s="23" t="s">
        <v>851</v>
      </c>
      <c r="H422" s="23" t="s">
        <v>522</v>
      </c>
      <c r="I422" s="23">
        <v>0</v>
      </c>
    </row>
    <row r="423" spans="1:9" x14ac:dyDescent="0.25">
      <c r="A423" s="23" t="s">
        <v>768</v>
      </c>
      <c r="B423" s="23" t="s">
        <v>914</v>
      </c>
      <c r="C423" s="23" t="s">
        <v>916</v>
      </c>
      <c r="D423" s="23" t="s">
        <v>807</v>
      </c>
      <c r="E423" s="23" t="s">
        <v>772</v>
      </c>
      <c r="F423" s="23" t="s">
        <v>850</v>
      </c>
      <c r="G423" s="23" t="s">
        <v>506</v>
      </c>
      <c r="H423" s="23" t="s">
        <v>530</v>
      </c>
      <c r="I423" s="23">
        <v>7.8828449999999994E-3</v>
      </c>
    </row>
    <row r="424" spans="1:9" x14ac:dyDescent="0.25">
      <c r="A424" s="23" t="s">
        <v>768</v>
      </c>
      <c r="B424" s="23" t="s">
        <v>914</v>
      </c>
      <c r="C424" s="23" t="s">
        <v>918</v>
      </c>
      <c r="D424" s="23" t="s">
        <v>807</v>
      </c>
      <c r="E424" s="23" t="s">
        <v>772</v>
      </c>
      <c r="F424" s="23" t="s">
        <v>850</v>
      </c>
      <c r="G424" s="23" t="s">
        <v>923</v>
      </c>
      <c r="H424" s="23" t="s">
        <v>529</v>
      </c>
      <c r="I424" s="23">
        <v>3.0106800000000001E-5</v>
      </c>
    </row>
    <row r="425" spans="1:9" x14ac:dyDescent="0.25">
      <c r="A425" s="23" t="s">
        <v>768</v>
      </c>
      <c r="B425" s="23" t="s">
        <v>914</v>
      </c>
      <c r="C425" s="23" t="s">
        <v>918</v>
      </c>
      <c r="D425" s="23" t="s">
        <v>807</v>
      </c>
      <c r="E425" s="23" t="s">
        <v>772</v>
      </c>
      <c r="F425" s="23" t="s">
        <v>850</v>
      </c>
      <c r="G425" s="23" t="s">
        <v>860</v>
      </c>
      <c r="H425" s="23" t="s">
        <v>522</v>
      </c>
      <c r="I425" s="23">
        <v>2.4098500000000001E-4</v>
      </c>
    </row>
    <row r="426" spans="1:9" x14ac:dyDescent="0.25">
      <c r="A426" s="23" t="s">
        <v>768</v>
      </c>
      <c r="B426" s="23" t="s">
        <v>914</v>
      </c>
      <c r="C426" s="23" t="s">
        <v>918</v>
      </c>
      <c r="D426" s="23" t="s">
        <v>807</v>
      </c>
      <c r="E426" s="23" t="s">
        <v>772</v>
      </c>
      <c r="F426" s="23" t="s">
        <v>850</v>
      </c>
      <c r="G426" s="23" t="s">
        <v>506</v>
      </c>
      <c r="H426" s="23" t="s">
        <v>530</v>
      </c>
      <c r="I426" s="23">
        <v>0</v>
      </c>
    </row>
    <row r="427" spans="1:9" x14ac:dyDescent="0.25">
      <c r="A427" s="23" t="s">
        <v>768</v>
      </c>
      <c r="B427" s="23" t="s">
        <v>914</v>
      </c>
      <c r="C427" s="23" t="s">
        <v>916</v>
      </c>
      <c r="D427" s="23" t="s">
        <v>807</v>
      </c>
      <c r="E427" s="23" t="s">
        <v>772</v>
      </c>
      <c r="F427" s="23" t="s">
        <v>850</v>
      </c>
      <c r="G427" s="23" t="s">
        <v>104</v>
      </c>
      <c r="H427" s="23" t="s">
        <v>529</v>
      </c>
      <c r="I427" s="23">
        <v>1.6500000000000001E-5</v>
      </c>
    </row>
    <row r="428" spans="1:9" x14ac:dyDescent="0.25">
      <c r="A428" s="23" t="s">
        <v>768</v>
      </c>
      <c r="B428" s="23" t="s">
        <v>914</v>
      </c>
      <c r="C428" s="23" t="s">
        <v>918</v>
      </c>
      <c r="D428" s="23" t="s">
        <v>807</v>
      </c>
      <c r="E428" s="23" t="s">
        <v>772</v>
      </c>
      <c r="F428" s="23" t="s">
        <v>850</v>
      </c>
      <c r="G428" s="23" t="s">
        <v>104</v>
      </c>
      <c r="H428" s="23" t="s">
        <v>530</v>
      </c>
      <c r="I428" s="23">
        <v>5.6878961999999998E-2</v>
      </c>
    </row>
    <row r="429" spans="1:9" x14ac:dyDescent="0.25">
      <c r="A429" s="23" t="s">
        <v>768</v>
      </c>
      <c r="B429" s="23" t="s">
        <v>914</v>
      </c>
      <c r="C429" s="23" t="s">
        <v>916</v>
      </c>
      <c r="D429" s="23" t="s">
        <v>807</v>
      </c>
      <c r="E429" s="23" t="s">
        <v>772</v>
      </c>
      <c r="F429" s="23" t="s">
        <v>850</v>
      </c>
      <c r="G429" s="23" t="s">
        <v>862</v>
      </c>
      <c r="H429" s="23" t="s">
        <v>529</v>
      </c>
      <c r="I429" s="23">
        <v>0</v>
      </c>
    </row>
    <row r="430" spans="1:9" x14ac:dyDescent="0.25">
      <c r="A430" s="23" t="s">
        <v>768</v>
      </c>
      <c r="B430" s="23" t="s">
        <v>914</v>
      </c>
      <c r="C430" s="23" t="s">
        <v>918</v>
      </c>
      <c r="D430" s="23" t="s">
        <v>807</v>
      </c>
      <c r="E430" s="23" t="s">
        <v>772</v>
      </c>
      <c r="F430" s="23" t="s">
        <v>850</v>
      </c>
      <c r="G430" s="23" t="s">
        <v>853</v>
      </c>
      <c r="H430" s="23" t="s">
        <v>530</v>
      </c>
      <c r="I430" s="23">
        <v>2.000599E-4</v>
      </c>
    </row>
    <row r="431" spans="1:9" x14ac:dyDescent="0.25">
      <c r="A431" s="23" t="s">
        <v>768</v>
      </c>
      <c r="B431" s="23" t="s">
        <v>914</v>
      </c>
      <c r="C431" s="23" t="s">
        <v>916</v>
      </c>
      <c r="D431" s="23" t="s">
        <v>807</v>
      </c>
      <c r="E431" s="23" t="s">
        <v>772</v>
      </c>
      <c r="F431" s="23" t="s">
        <v>850</v>
      </c>
      <c r="G431" s="23" t="s">
        <v>104</v>
      </c>
      <c r="H431" s="23" t="s">
        <v>530</v>
      </c>
      <c r="I431" s="23">
        <v>2.6224000000000002E-5</v>
      </c>
    </row>
    <row r="432" spans="1:9" x14ac:dyDescent="0.25">
      <c r="A432" s="23" t="s">
        <v>768</v>
      </c>
      <c r="B432" s="23" t="s">
        <v>914</v>
      </c>
      <c r="C432" s="23" t="s">
        <v>858</v>
      </c>
      <c r="D432" s="23" t="s">
        <v>807</v>
      </c>
      <c r="E432" s="23" t="s">
        <v>772</v>
      </c>
      <c r="F432" s="23" t="s">
        <v>850</v>
      </c>
      <c r="G432" s="23" t="s">
        <v>857</v>
      </c>
      <c r="H432" s="23" t="s">
        <v>522</v>
      </c>
      <c r="I432" s="23">
        <v>6.9676699999999996E-3</v>
      </c>
    </row>
    <row r="433" spans="1:9" x14ac:dyDescent="0.25">
      <c r="A433" s="23" t="s">
        <v>768</v>
      </c>
      <c r="B433" s="23" t="s">
        <v>914</v>
      </c>
      <c r="C433" s="23" t="s">
        <v>858</v>
      </c>
      <c r="D433" s="23" t="s">
        <v>807</v>
      </c>
      <c r="E433" s="23" t="s">
        <v>772</v>
      </c>
      <c r="F433" s="23" t="s">
        <v>850</v>
      </c>
      <c r="G433" s="23" t="s">
        <v>894</v>
      </c>
      <c r="H433" s="23" t="s">
        <v>529</v>
      </c>
      <c r="I433" s="23">
        <v>1.28E-8</v>
      </c>
    </row>
    <row r="434" spans="1:9" x14ac:dyDescent="0.25">
      <c r="A434" s="23" t="s">
        <v>768</v>
      </c>
      <c r="B434" s="23" t="s">
        <v>914</v>
      </c>
      <c r="C434" s="23" t="s">
        <v>915</v>
      </c>
      <c r="D434" s="23" t="s">
        <v>807</v>
      </c>
      <c r="E434" s="23" t="s">
        <v>772</v>
      </c>
      <c r="F434" s="23" t="s">
        <v>850</v>
      </c>
      <c r="G434" s="23" t="s">
        <v>857</v>
      </c>
      <c r="H434" s="23" t="s">
        <v>529</v>
      </c>
      <c r="I434" s="23">
        <v>1.3896199999999999E-5</v>
      </c>
    </row>
    <row r="435" spans="1:9" x14ac:dyDescent="0.25">
      <c r="A435" s="23" t="s">
        <v>768</v>
      </c>
      <c r="B435" s="23" t="s">
        <v>914</v>
      </c>
      <c r="C435" s="23" t="s">
        <v>915</v>
      </c>
      <c r="D435" s="23" t="s">
        <v>807</v>
      </c>
      <c r="E435" s="23" t="s">
        <v>772</v>
      </c>
      <c r="F435" s="23" t="s">
        <v>850</v>
      </c>
      <c r="G435" s="23" t="s">
        <v>894</v>
      </c>
      <c r="H435" s="23" t="s">
        <v>530</v>
      </c>
      <c r="I435" s="23">
        <v>1.3169544000000001E-3</v>
      </c>
    </row>
    <row r="436" spans="1:9" x14ac:dyDescent="0.25">
      <c r="A436" s="23" t="s">
        <v>768</v>
      </c>
      <c r="B436" s="23" t="s">
        <v>914</v>
      </c>
      <c r="C436" s="23" t="s">
        <v>858</v>
      </c>
      <c r="D436" s="23" t="s">
        <v>807</v>
      </c>
      <c r="E436" s="23" t="s">
        <v>772</v>
      </c>
      <c r="F436" s="23" t="s">
        <v>850</v>
      </c>
      <c r="G436" s="23" t="s">
        <v>861</v>
      </c>
      <c r="H436" s="23" t="s">
        <v>522</v>
      </c>
      <c r="I436" s="23">
        <v>0</v>
      </c>
    </row>
    <row r="437" spans="1:9" x14ac:dyDescent="0.25">
      <c r="A437" s="23" t="s">
        <v>768</v>
      </c>
      <c r="B437" s="23" t="s">
        <v>914</v>
      </c>
      <c r="C437" s="23" t="s">
        <v>915</v>
      </c>
      <c r="D437" s="23" t="s">
        <v>807</v>
      </c>
      <c r="E437" s="23" t="s">
        <v>772</v>
      </c>
      <c r="F437" s="23" t="s">
        <v>850</v>
      </c>
      <c r="G437" s="23" t="s">
        <v>857</v>
      </c>
      <c r="H437" s="23" t="s">
        <v>530</v>
      </c>
      <c r="I437" s="23">
        <v>3.3128399999999999E-5</v>
      </c>
    </row>
    <row r="438" spans="1:9" x14ac:dyDescent="0.25">
      <c r="A438" s="23" t="s">
        <v>768</v>
      </c>
      <c r="B438" s="23" t="s">
        <v>914</v>
      </c>
      <c r="C438" s="23" t="s">
        <v>858</v>
      </c>
      <c r="D438" s="23" t="s">
        <v>807</v>
      </c>
      <c r="E438" s="23" t="s">
        <v>772</v>
      </c>
      <c r="F438" s="23" t="s">
        <v>850</v>
      </c>
      <c r="G438" s="23" t="s">
        <v>894</v>
      </c>
      <c r="H438" s="23" t="s">
        <v>530</v>
      </c>
      <c r="I438" s="23">
        <v>2.03E-8</v>
      </c>
    </row>
    <row r="439" spans="1:9" x14ac:dyDescent="0.25">
      <c r="A439" s="23" t="s">
        <v>768</v>
      </c>
      <c r="B439" s="23" t="s">
        <v>914</v>
      </c>
      <c r="C439" s="23" t="s">
        <v>858</v>
      </c>
      <c r="D439" s="23" t="s">
        <v>807</v>
      </c>
      <c r="E439" s="23" t="s">
        <v>772</v>
      </c>
      <c r="F439" s="23" t="s">
        <v>850</v>
      </c>
      <c r="G439" s="23" t="s">
        <v>851</v>
      </c>
      <c r="H439" s="23" t="s">
        <v>522</v>
      </c>
      <c r="I439" s="23">
        <v>0</v>
      </c>
    </row>
    <row r="440" spans="1:9" x14ac:dyDescent="0.25">
      <c r="A440" s="23" t="s">
        <v>768</v>
      </c>
      <c r="B440" s="23" t="s">
        <v>914</v>
      </c>
      <c r="C440" s="23" t="s">
        <v>915</v>
      </c>
      <c r="D440" s="23" t="s">
        <v>807</v>
      </c>
      <c r="E440" s="23" t="s">
        <v>772</v>
      </c>
      <c r="F440" s="23" t="s">
        <v>850</v>
      </c>
      <c r="G440" s="23" t="s">
        <v>104</v>
      </c>
      <c r="H440" s="23" t="s">
        <v>529</v>
      </c>
      <c r="I440" s="23">
        <v>2.2392249999999999E-2</v>
      </c>
    </row>
    <row r="441" spans="1:9" x14ac:dyDescent="0.25">
      <c r="A441" s="23" t="s">
        <v>768</v>
      </c>
      <c r="B441" s="23" t="s">
        <v>914</v>
      </c>
      <c r="C441" s="23" t="s">
        <v>915</v>
      </c>
      <c r="D441" s="23" t="s">
        <v>807</v>
      </c>
      <c r="E441" s="23" t="s">
        <v>772</v>
      </c>
      <c r="F441" s="23" t="s">
        <v>850</v>
      </c>
      <c r="G441" s="23" t="s">
        <v>861</v>
      </c>
      <c r="H441" s="23" t="s">
        <v>529</v>
      </c>
      <c r="I441" s="23">
        <v>0</v>
      </c>
    </row>
    <row r="442" spans="1:9" x14ac:dyDescent="0.25">
      <c r="A442" s="23" t="s">
        <v>768</v>
      </c>
      <c r="B442" s="23" t="s">
        <v>914</v>
      </c>
      <c r="C442" s="23" t="s">
        <v>858</v>
      </c>
      <c r="D442" s="23" t="s">
        <v>807</v>
      </c>
      <c r="E442" s="23" t="s">
        <v>772</v>
      </c>
      <c r="F442" s="23" t="s">
        <v>850</v>
      </c>
      <c r="G442" s="23" t="s">
        <v>892</v>
      </c>
      <c r="H442" s="23" t="s">
        <v>530</v>
      </c>
      <c r="I442" s="23">
        <v>0</v>
      </c>
    </row>
    <row r="443" spans="1:9" x14ac:dyDescent="0.25">
      <c r="A443" s="23" t="s">
        <v>768</v>
      </c>
      <c r="B443" s="23" t="s">
        <v>914</v>
      </c>
      <c r="C443" s="23" t="s">
        <v>858</v>
      </c>
      <c r="D443" s="23" t="s">
        <v>807</v>
      </c>
      <c r="E443" s="23" t="s">
        <v>772</v>
      </c>
      <c r="F443" s="23" t="s">
        <v>850</v>
      </c>
      <c r="G443" s="23" t="s">
        <v>857</v>
      </c>
      <c r="H443" s="23" t="s">
        <v>529</v>
      </c>
      <c r="I443" s="23">
        <v>7.1488000000000001E-6</v>
      </c>
    </row>
    <row r="444" spans="1:9" x14ac:dyDescent="0.25">
      <c r="A444" s="23" t="s">
        <v>768</v>
      </c>
      <c r="B444" s="23" t="s">
        <v>914</v>
      </c>
      <c r="C444" s="23" t="s">
        <v>858</v>
      </c>
      <c r="D444" s="23" t="s">
        <v>807</v>
      </c>
      <c r="E444" s="23" t="s">
        <v>772</v>
      </c>
      <c r="F444" s="23" t="s">
        <v>850</v>
      </c>
      <c r="G444" s="23" t="s">
        <v>893</v>
      </c>
      <c r="H444" s="23" t="s">
        <v>529</v>
      </c>
      <c r="I444" s="23">
        <v>0</v>
      </c>
    </row>
    <row r="445" spans="1:9" x14ac:dyDescent="0.25">
      <c r="A445" s="23" t="s">
        <v>768</v>
      </c>
      <c r="B445" s="23" t="s">
        <v>914</v>
      </c>
      <c r="C445" s="23" t="s">
        <v>858</v>
      </c>
      <c r="D445" s="23" t="s">
        <v>807</v>
      </c>
      <c r="E445" s="23" t="s">
        <v>772</v>
      </c>
      <c r="F445" s="23" t="s">
        <v>850</v>
      </c>
      <c r="G445" s="23" t="s">
        <v>893</v>
      </c>
      <c r="H445" s="23" t="s">
        <v>530</v>
      </c>
      <c r="I445" s="23">
        <v>0</v>
      </c>
    </row>
    <row r="446" spans="1:9" x14ac:dyDescent="0.25">
      <c r="A446" s="23" t="s">
        <v>768</v>
      </c>
      <c r="B446" s="23" t="s">
        <v>914</v>
      </c>
      <c r="C446" s="23" t="s">
        <v>915</v>
      </c>
      <c r="D446" s="23" t="s">
        <v>807</v>
      </c>
      <c r="E446" s="23" t="s">
        <v>772</v>
      </c>
      <c r="F446" s="23" t="s">
        <v>850</v>
      </c>
      <c r="G446" s="23" t="s">
        <v>923</v>
      </c>
      <c r="H446" s="23" t="s">
        <v>530</v>
      </c>
      <c r="I446" s="23">
        <v>9.0723419999999999E-4</v>
      </c>
    </row>
    <row r="447" spans="1:9" x14ac:dyDescent="0.25">
      <c r="A447" s="23" t="s">
        <v>768</v>
      </c>
      <c r="B447" s="23" t="s">
        <v>914</v>
      </c>
      <c r="C447" s="23" t="s">
        <v>858</v>
      </c>
      <c r="D447" s="23" t="s">
        <v>807</v>
      </c>
      <c r="E447" s="23" t="s">
        <v>772</v>
      </c>
      <c r="F447" s="23" t="s">
        <v>850</v>
      </c>
      <c r="G447" s="23" t="s">
        <v>104</v>
      </c>
      <c r="H447" s="23" t="s">
        <v>530</v>
      </c>
      <c r="I447" s="23">
        <v>0</v>
      </c>
    </row>
    <row r="448" spans="1:9" x14ac:dyDescent="0.25">
      <c r="A448" s="23" t="s">
        <v>768</v>
      </c>
      <c r="B448" s="23" t="s">
        <v>914</v>
      </c>
      <c r="C448" s="23" t="s">
        <v>915</v>
      </c>
      <c r="D448" s="23" t="s">
        <v>807</v>
      </c>
      <c r="E448" s="23" t="s">
        <v>772</v>
      </c>
      <c r="F448" s="23" t="s">
        <v>850</v>
      </c>
      <c r="G448" s="23" t="s">
        <v>924</v>
      </c>
      <c r="H448" s="23" t="s">
        <v>529</v>
      </c>
      <c r="I448" s="23">
        <v>5.931625E-4</v>
      </c>
    </row>
    <row r="449" spans="1:9" x14ac:dyDescent="0.25">
      <c r="A449" s="23" t="s">
        <v>768</v>
      </c>
      <c r="B449" s="23" t="s">
        <v>914</v>
      </c>
      <c r="C449" s="23" t="s">
        <v>915</v>
      </c>
      <c r="D449" s="23" t="s">
        <v>807</v>
      </c>
      <c r="E449" s="23" t="s">
        <v>772</v>
      </c>
      <c r="F449" s="23" t="s">
        <v>850</v>
      </c>
      <c r="G449" s="23" t="s">
        <v>919</v>
      </c>
      <c r="H449" s="23" t="s">
        <v>522</v>
      </c>
      <c r="I449" s="23">
        <v>0.45192599999999999</v>
      </c>
    </row>
    <row r="450" spans="1:9" x14ac:dyDescent="0.25">
      <c r="A450" s="23" t="s">
        <v>768</v>
      </c>
      <c r="B450" s="23" t="s">
        <v>914</v>
      </c>
      <c r="C450" s="23" t="s">
        <v>858</v>
      </c>
      <c r="D450" s="23" t="s">
        <v>807</v>
      </c>
      <c r="E450" s="23" t="s">
        <v>772</v>
      </c>
      <c r="F450" s="23" t="s">
        <v>850</v>
      </c>
      <c r="G450" s="23" t="s">
        <v>860</v>
      </c>
      <c r="H450" s="23" t="s">
        <v>530</v>
      </c>
      <c r="I450" s="23">
        <v>3.6680800000000003E-5</v>
      </c>
    </row>
    <row r="451" spans="1:9" x14ac:dyDescent="0.25">
      <c r="A451" s="23" t="s">
        <v>768</v>
      </c>
      <c r="B451" s="23" t="s">
        <v>914</v>
      </c>
      <c r="C451" s="23" t="s">
        <v>915</v>
      </c>
      <c r="D451" s="23" t="s">
        <v>807</v>
      </c>
      <c r="E451" s="23" t="s">
        <v>772</v>
      </c>
      <c r="F451" s="23" t="s">
        <v>850</v>
      </c>
      <c r="G451" s="23" t="s">
        <v>924</v>
      </c>
      <c r="H451" s="23" t="s">
        <v>522</v>
      </c>
      <c r="I451" s="23">
        <v>2.2160500000000001</v>
      </c>
    </row>
    <row r="452" spans="1:9" x14ac:dyDescent="0.25">
      <c r="A452" s="23" t="s">
        <v>768</v>
      </c>
      <c r="B452" s="23" t="s">
        <v>914</v>
      </c>
      <c r="C452" s="23" t="s">
        <v>915</v>
      </c>
      <c r="D452" s="23" t="s">
        <v>807</v>
      </c>
      <c r="E452" s="23" t="s">
        <v>772</v>
      </c>
      <c r="F452" s="23" t="s">
        <v>850</v>
      </c>
      <c r="G452" s="23" t="s">
        <v>923</v>
      </c>
      <c r="H452" s="23" t="s">
        <v>529</v>
      </c>
      <c r="I452" s="23">
        <v>5.0740299999999999E-5</v>
      </c>
    </row>
    <row r="453" spans="1:9" x14ac:dyDescent="0.25">
      <c r="A453" s="23" t="s">
        <v>768</v>
      </c>
      <c r="B453" s="23" t="s">
        <v>914</v>
      </c>
      <c r="C453" s="23" t="s">
        <v>915</v>
      </c>
      <c r="D453" s="23" t="s">
        <v>807</v>
      </c>
      <c r="E453" s="23" t="s">
        <v>772</v>
      </c>
      <c r="F453" s="23" t="s">
        <v>850</v>
      </c>
      <c r="G453" s="23" t="s">
        <v>920</v>
      </c>
      <c r="H453" s="23" t="s">
        <v>530</v>
      </c>
      <c r="I453" s="23">
        <v>0</v>
      </c>
    </row>
    <row r="454" spans="1:9" x14ac:dyDescent="0.25">
      <c r="A454" s="23" t="s">
        <v>768</v>
      </c>
      <c r="B454" s="23" t="s">
        <v>914</v>
      </c>
      <c r="C454" s="23" t="s">
        <v>915</v>
      </c>
      <c r="D454" s="23" t="s">
        <v>807</v>
      </c>
      <c r="E454" s="23" t="s">
        <v>772</v>
      </c>
      <c r="F454" s="23" t="s">
        <v>850</v>
      </c>
      <c r="G454" s="23" t="s">
        <v>860</v>
      </c>
      <c r="H454" s="23" t="s">
        <v>522</v>
      </c>
      <c r="I454" s="23">
        <v>0.84306599999999998</v>
      </c>
    </row>
    <row r="455" spans="1:9" x14ac:dyDescent="0.25">
      <c r="A455" s="23" t="s">
        <v>768</v>
      </c>
      <c r="B455" s="23" t="s">
        <v>914</v>
      </c>
      <c r="C455" s="23" t="s">
        <v>915</v>
      </c>
      <c r="D455" s="23" t="s">
        <v>807</v>
      </c>
      <c r="E455" s="23" t="s">
        <v>772</v>
      </c>
      <c r="F455" s="23" t="s">
        <v>850</v>
      </c>
      <c r="G455" s="23" t="s">
        <v>917</v>
      </c>
      <c r="H455" s="23" t="s">
        <v>529</v>
      </c>
      <c r="I455" s="23">
        <v>0</v>
      </c>
    </row>
    <row r="456" spans="1:9" x14ac:dyDescent="0.25">
      <c r="A456" s="23" t="s">
        <v>768</v>
      </c>
      <c r="B456" s="23" t="s">
        <v>914</v>
      </c>
      <c r="C456" s="23" t="s">
        <v>915</v>
      </c>
      <c r="D456" s="23" t="s">
        <v>807</v>
      </c>
      <c r="E456" s="23" t="s">
        <v>772</v>
      </c>
      <c r="F456" s="23" t="s">
        <v>850</v>
      </c>
      <c r="G456" s="23" t="s">
        <v>506</v>
      </c>
      <c r="H456" s="23" t="s">
        <v>529</v>
      </c>
      <c r="I456" s="23">
        <v>4.1274999999999999E-6</v>
      </c>
    </row>
    <row r="457" spans="1:9" x14ac:dyDescent="0.25">
      <c r="A457" s="23" t="s">
        <v>768</v>
      </c>
      <c r="B457" s="23" t="s">
        <v>914</v>
      </c>
      <c r="C457" s="23" t="s">
        <v>858</v>
      </c>
      <c r="D457" s="23" t="s">
        <v>807</v>
      </c>
      <c r="E457" s="23" t="s">
        <v>772</v>
      </c>
      <c r="F457" s="23" t="s">
        <v>850</v>
      </c>
      <c r="G457" s="23" t="s">
        <v>861</v>
      </c>
      <c r="H457" s="23" t="s">
        <v>530</v>
      </c>
      <c r="I457" s="23">
        <v>0</v>
      </c>
    </row>
    <row r="458" spans="1:9" x14ac:dyDescent="0.25">
      <c r="A458" s="23" t="s">
        <v>768</v>
      </c>
      <c r="B458" s="23" t="s">
        <v>914</v>
      </c>
      <c r="C458" s="23" t="s">
        <v>915</v>
      </c>
      <c r="D458" s="23" t="s">
        <v>807</v>
      </c>
      <c r="E458" s="23" t="s">
        <v>772</v>
      </c>
      <c r="F458" s="23" t="s">
        <v>850</v>
      </c>
      <c r="G458" s="23" t="s">
        <v>919</v>
      </c>
      <c r="H458" s="23" t="s">
        <v>530</v>
      </c>
      <c r="I458" s="23">
        <v>7.9188730000000001E-4</v>
      </c>
    </row>
    <row r="459" spans="1:9" x14ac:dyDescent="0.25">
      <c r="A459" s="23" t="s">
        <v>768</v>
      </c>
      <c r="B459" s="23" t="s">
        <v>914</v>
      </c>
      <c r="C459" s="23" t="s">
        <v>915</v>
      </c>
      <c r="D459" s="23" t="s">
        <v>807</v>
      </c>
      <c r="E459" s="23" t="s">
        <v>772</v>
      </c>
      <c r="F459" s="23" t="s">
        <v>850</v>
      </c>
      <c r="G459" s="23" t="s">
        <v>862</v>
      </c>
      <c r="H459" s="23" t="s">
        <v>529</v>
      </c>
      <c r="I459" s="23">
        <v>0</v>
      </c>
    </row>
    <row r="460" spans="1:9" x14ac:dyDescent="0.25">
      <c r="A460" s="23" t="s">
        <v>768</v>
      </c>
      <c r="B460" s="23" t="s">
        <v>914</v>
      </c>
      <c r="C460" s="23" t="s">
        <v>915</v>
      </c>
      <c r="D460" s="23" t="s">
        <v>807</v>
      </c>
      <c r="E460" s="23" t="s">
        <v>772</v>
      </c>
      <c r="F460" s="23" t="s">
        <v>850</v>
      </c>
      <c r="G460" s="23" t="s">
        <v>920</v>
      </c>
      <c r="H460" s="23" t="s">
        <v>529</v>
      </c>
      <c r="I460" s="23">
        <v>0</v>
      </c>
    </row>
    <row r="461" spans="1:9" x14ac:dyDescent="0.25">
      <c r="A461" s="23" t="s">
        <v>768</v>
      </c>
      <c r="B461" s="23" t="s">
        <v>914</v>
      </c>
      <c r="C461" s="23" t="s">
        <v>858</v>
      </c>
      <c r="D461" s="23" t="s">
        <v>807</v>
      </c>
      <c r="E461" s="23" t="s">
        <v>772</v>
      </c>
      <c r="F461" s="23" t="s">
        <v>850</v>
      </c>
      <c r="G461" s="23" t="s">
        <v>853</v>
      </c>
      <c r="H461" s="23" t="s">
        <v>529</v>
      </c>
      <c r="I461" s="23">
        <v>2.8949500000000002E-4</v>
      </c>
    </row>
    <row r="462" spans="1:9" x14ac:dyDescent="0.25">
      <c r="A462" s="23" t="s">
        <v>768</v>
      </c>
      <c r="B462" s="23" t="s">
        <v>914</v>
      </c>
      <c r="C462" s="23" t="s">
        <v>858</v>
      </c>
      <c r="D462" s="23" t="s">
        <v>807</v>
      </c>
      <c r="E462" s="23" t="s">
        <v>772</v>
      </c>
      <c r="F462" s="23" t="s">
        <v>850</v>
      </c>
      <c r="G462" s="23" t="s">
        <v>851</v>
      </c>
      <c r="H462" s="23" t="s">
        <v>529</v>
      </c>
      <c r="I462" s="23">
        <v>0</v>
      </c>
    </row>
    <row r="463" spans="1:9" x14ac:dyDescent="0.25">
      <c r="A463" s="23" t="s">
        <v>768</v>
      </c>
      <c r="B463" s="23" t="s">
        <v>914</v>
      </c>
      <c r="C463" s="23" t="s">
        <v>858</v>
      </c>
      <c r="D463" s="23" t="s">
        <v>807</v>
      </c>
      <c r="E463" s="23" t="s">
        <v>772</v>
      </c>
      <c r="F463" s="23" t="s">
        <v>850</v>
      </c>
      <c r="G463" s="23" t="s">
        <v>892</v>
      </c>
      <c r="H463" s="23" t="s">
        <v>529</v>
      </c>
      <c r="I463" s="23">
        <v>0</v>
      </c>
    </row>
    <row r="464" spans="1:9" x14ac:dyDescent="0.25">
      <c r="A464" s="23" t="s">
        <v>768</v>
      </c>
      <c r="B464" s="23" t="s">
        <v>914</v>
      </c>
      <c r="C464" s="23" t="s">
        <v>915</v>
      </c>
      <c r="D464" s="23" t="s">
        <v>807</v>
      </c>
      <c r="E464" s="23" t="s">
        <v>772</v>
      </c>
      <c r="F464" s="23" t="s">
        <v>850</v>
      </c>
      <c r="G464" s="23" t="s">
        <v>853</v>
      </c>
      <c r="H464" s="23" t="s">
        <v>522</v>
      </c>
      <c r="I464" s="23">
        <v>10.593999999999999</v>
      </c>
    </row>
    <row r="465" spans="1:9" x14ac:dyDescent="0.25">
      <c r="A465" s="23" t="s">
        <v>768</v>
      </c>
      <c r="B465" s="23" t="s">
        <v>914</v>
      </c>
      <c r="C465" s="23" t="s">
        <v>915</v>
      </c>
      <c r="D465" s="23" t="s">
        <v>807</v>
      </c>
      <c r="E465" s="23" t="s">
        <v>772</v>
      </c>
      <c r="F465" s="23" t="s">
        <v>850</v>
      </c>
      <c r="G465" s="23" t="s">
        <v>892</v>
      </c>
      <c r="H465" s="23" t="s">
        <v>529</v>
      </c>
      <c r="I465" s="23">
        <v>0</v>
      </c>
    </row>
    <row r="466" spans="1:9" x14ac:dyDescent="0.25">
      <c r="A466" s="23" t="s">
        <v>768</v>
      </c>
      <c r="B466" s="23" t="s">
        <v>914</v>
      </c>
      <c r="C466" s="23" t="s">
        <v>915</v>
      </c>
      <c r="D466" s="23" t="s">
        <v>807</v>
      </c>
      <c r="E466" s="23" t="s">
        <v>772</v>
      </c>
      <c r="F466" s="23" t="s">
        <v>850</v>
      </c>
      <c r="G466" s="23" t="s">
        <v>104</v>
      </c>
      <c r="H466" s="23" t="s">
        <v>530</v>
      </c>
      <c r="I466" s="23">
        <v>3.5588649999999999E-2</v>
      </c>
    </row>
    <row r="467" spans="1:9" x14ac:dyDescent="0.25">
      <c r="A467" s="23" t="s">
        <v>768</v>
      </c>
      <c r="B467" s="23" t="s">
        <v>914</v>
      </c>
      <c r="C467" s="23" t="s">
        <v>915</v>
      </c>
      <c r="D467" s="23" t="s">
        <v>807</v>
      </c>
      <c r="E467" s="23" t="s">
        <v>772</v>
      </c>
      <c r="F467" s="23" t="s">
        <v>850</v>
      </c>
      <c r="G467" s="23" t="s">
        <v>921</v>
      </c>
      <c r="H467" s="23" t="s">
        <v>529</v>
      </c>
      <c r="I467" s="23">
        <v>6.9967299999999997E-5</v>
      </c>
    </row>
    <row r="468" spans="1:9" x14ac:dyDescent="0.25">
      <c r="A468" s="23" t="s">
        <v>768</v>
      </c>
      <c r="B468" s="23" t="s">
        <v>914</v>
      </c>
      <c r="C468" s="23" t="s">
        <v>915</v>
      </c>
      <c r="D468" s="23" t="s">
        <v>807</v>
      </c>
      <c r="E468" s="23" t="s">
        <v>772</v>
      </c>
      <c r="F468" s="23" t="s">
        <v>850</v>
      </c>
      <c r="G468" s="23" t="s">
        <v>921</v>
      </c>
      <c r="H468" s="23" t="s">
        <v>522</v>
      </c>
      <c r="I468" s="23">
        <v>6.3437099999999996E-2</v>
      </c>
    </row>
    <row r="469" spans="1:9" x14ac:dyDescent="0.25">
      <c r="A469" s="23" t="s">
        <v>768</v>
      </c>
      <c r="B469" s="23" t="s">
        <v>914</v>
      </c>
      <c r="C469" s="23" t="s">
        <v>915</v>
      </c>
      <c r="D469" s="23" t="s">
        <v>807</v>
      </c>
      <c r="E469" s="23" t="s">
        <v>772</v>
      </c>
      <c r="F469" s="23" t="s">
        <v>850</v>
      </c>
      <c r="G469" s="23" t="s">
        <v>861</v>
      </c>
      <c r="H469" s="23" t="s">
        <v>530</v>
      </c>
      <c r="I469" s="23">
        <v>0</v>
      </c>
    </row>
    <row r="470" spans="1:9" x14ac:dyDescent="0.25">
      <c r="A470" s="23" t="s">
        <v>768</v>
      </c>
      <c r="B470" s="23" t="s">
        <v>914</v>
      </c>
      <c r="C470" s="23" t="s">
        <v>915</v>
      </c>
      <c r="D470" s="23" t="s">
        <v>807</v>
      </c>
      <c r="E470" s="23" t="s">
        <v>772</v>
      </c>
      <c r="F470" s="23" t="s">
        <v>850</v>
      </c>
      <c r="G470" s="23" t="s">
        <v>860</v>
      </c>
      <c r="H470" s="23" t="s">
        <v>530</v>
      </c>
      <c r="I470" s="23">
        <v>3.9157500000000002E-4</v>
      </c>
    </row>
    <row r="471" spans="1:9" x14ac:dyDescent="0.25">
      <c r="A471" s="23" t="s">
        <v>768</v>
      </c>
      <c r="B471" s="23" t="s">
        <v>914</v>
      </c>
      <c r="C471" s="23" t="s">
        <v>915</v>
      </c>
      <c r="D471" s="23" t="s">
        <v>807</v>
      </c>
      <c r="E471" s="23" t="s">
        <v>772</v>
      </c>
      <c r="F471" s="23" t="s">
        <v>850</v>
      </c>
      <c r="G471" s="23" t="s">
        <v>894</v>
      </c>
      <c r="H471" s="23" t="s">
        <v>522</v>
      </c>
      <c r="I471" s="23">
        <v>8.1757300000000005E-2</v>
      </c>
    </row>
    <row r="472" spans="1:9" x14ac:dyDescent="0.25">
      <c r="A472" s="23" t="s">
        <v>768</v>
      </c>
      <c r="B472" s="23" t="s">
        <v>914</v>
      </c>
      <c r="C472" s="23" t="s">
        <v>915</v>
      </c>
      <c r="D472" s="23" t="s">
        <v>807</v>
      </c>
      <c r="E472" s="23" t="s">
        <v>772</v>
      </c>
      <c r="F472" s="23" t="s">
        <v>850</v>
      </c>
      <c r="G472" s="23" t="s">
        <v>917</v>
      </c>
      <c r="H472" s="23" t="s">
        <v>522</v>
      </c>
      <c r="I472" s="23">
        <v>0</v>
      </c>
    </row>
    <row r="473" spans="1:9" x14ac:dyDescent="0.25">
      <c r="A473" s="23" t="s">
        <v>768</v>
      </c>
      <c r="B473" s="23" t="s">
        <v>914</v>
      </c>
      <c r="C473" s="23" t="s">
        <v>915</v>
      </c>
      <c r="D473" s="23" t="s">
        <v>807</v>
      </c>
      <c r="E473" s="23" t="s">
        <v>772</v>
      </c>
      <c r="F473" s="23" t="s">
        <v>850</v>
      </c>
      <c r="G473" s="23" t="s">
        <v>860</v>
      </c>
      <c r="H473" s="23" t="s">
        <v>529</v>
      </c>
      <c r="I473" s="23">
        <v>3.285025E-4</v>
      </c>
    </row>
    <row r="474" spans="1:9" x14ac:dyDescent="0.25">
      <c r="A474" s="23" t="s">
        <v>768</v>
      </c>
      <c r="B474" s="23" t="s">
        <v>914</v>
      </c>
      <c r="C474" s="23" t="s">
        <v>858</v>
      </c>
      <c r="D474" s="23" t="s">
        <v>807</v>
      </c>
      <c r="E474" s="23" t="s">
        <v>772</v>
      </c>
      <c r="F474" s="23" t="s">
        <v>850</v>
      </c>
      <c r="G474" s="23" t="s">
        <v>853</v>
      </c>
      <c r="H474" s="23" t="s">
        <v>522</v>
      </c>
      <c r="I474" s="23">
        <v>0.613958</v>
      </c>
    </row>
    <row r="475" spans="1:9" x14ac:dyDescent="0.25">
      <c r="A475" s="23" t="s">
        <v>768</v>
      </c>
      <c r="B475" s="23" t="s">
        <v>914</v>
      </c>
      <c r="C475" s="23" t="s">
        <v>915</v>
      </c>
      <c r="D475" s="23" t="s">
        <v>807</v>
      </c>
      <c r="E475" s="23" t="s">
        <v>772</v>
      </c>
      <c r="F475" s="23" t="s">
        <v>850</v>
      </c>
      <c r="G475" s="23" t="s">
        <v>857</v>
      </c>
      <c r="H475" s="23" t="s">
        <v>522</v>
      </c>
      <c r="I475" s="23">
        <v>1.35441E-2</v>
      </c>
    </row>
    <row r="476" spans="1:9" x14ac:dyDescent="0.25">
      <c r="A476" s="23" t="s">
        <v>768</v>
      </c>
      <c r="B476" s="23" t="s">
        <v>914</v>
      </c>
      <c r="C476" s="23" t="s">
        <v>858</v>
      </c>
      <c r="D476" s="23" t="s">
        <v>807</v>
      </c>
      <c r="E476" s="23" t="s">
        <v>772</v>
      </c>
      <c r="F476" s="23" t="s">
        <v>850</v>
      </c>
      <c r="G476" s="23" t="s">
        <v>857</v>
      </c>
      <c r="H476" s="23" t="s">
        <v>530</v>
      </c>
      <c r="I476" s="23">
        <v>1.7042699999999999E-5</v>
      </c>
    </row>
    <row r="477" spans="1:9" x14ac:dyDescent="0.25">
      <c r="A477" s="23" t="s">
        <v>768</v>
      </c>
      <c r="B477" s="23" t="s">
        <v>914</v>
      </c>
      <c r="C477" s="23" t="s">
        <v>915</v>
      </c>
      <c r="D477" s="23" t="s">
        <v>807</v>
      </c>
      <c r="E477" s="23" t="s">
        <v>772</v>
      </c>
      <c r="F477" s="23" t="s">
        <v>850</v>
      </c>
      <c r="G477" s="23" t="s">
        <v>506</v>
      </c>
      <c r="H477" s="23" t="s">
        <v>522</v>
      </c>
      <c r="I477" s="23">
        <v>4.3333E-3</v>
      </c>
    </row>
    <row r="478" spans="1:9" x14ac:dyDescent="0.25">
      <c r="A478" s="23" t="s">
        <v>768</v>
      </c>
      <c r="B478" s="23" t="s">
        <v>914</v>
      </c>
      <c r="C478" s="23" t="s">
        <v>858</v>
      </c>
      <c r="D478" s="23" t="s">
        <v>807</v>
      </c>
      <c r="E478" s="23" t="s">
        <v>772</v>
      </c>
      <c r="F478" s="23" t="s">
        <v>850</v>
      </c>
      <c r="G478" s="23" t="s">
        <v>862</v>
      </c>
      <c r="H478" s="23" t="s">
        <v>530</v>
      </c>
      <c r="I478" s="23">
        <v>7.5590000000000004E-7</v>
      </c>
    </row>
    <row r="479" spans="1:9" x14ac:dyDescent="0.25">
      <c r="A479" s="23" t="s">
        <v>768</v>
      </c>
      <c r="B479" s="23" t="s">
        <v>914</v>
      </c>
      <c r="C479" s="23" t="s">
        <v>916</v>
      </c>
      <c r="D479" s="23" t="s">
        <v>807</v>
      </c>
      <c r="E479" s="23" t="s">
        <v>772</v>
      </c>
      <c r="F479" s="23" t="s">
        <v>925</v>
      </c>
      <c r="G479" s="23" t="s">
        <v>436</v>
      </c>
      <c r="H479" s="23" t="s">
        <v>522</v>
      </c>
      <c r="I479" s="23">
        <v>1.339</v>
      </c>
    </row>
    <row r="480" spans="1:9" x14ac:dyDescent="0.25">
      <c r="A480" s="23" t="s">
        <v>768</v>
      </c>
      <c r="B480" s="23" t="s">
        <v>914</v>
      </c>
      <c r="C480" s="23" t="s">
        <v>918</v>
      </c>
      <c r="D480" s="23" t="s">
        <v>807</v>
      </c>
      <c r="E480" s="23" t="s">
        <v>772</v>
      </c>
      <c r="F480" s="23" t="s">
        <v>925</v>
      </c>
      <c r="G480" s="23" t="s">
        <v>436</v>
      </c>
      <c r="H480" s="23" t="s">
        <v>522</v>
      </c>
      <c r="I480" s="23">
        <v>0.96767700000000001</v>
      </c>
    </row>
    <row r="481" spans="1:9" x14ac:dyDescent="0.25">
      <c r="A481" s="23" t="s">
        <v>768</v>
      </c>
      <c r="B481" s="23" t="s">
        <v>914</v>
      </c>
      <c r="C481" s="23" t="s">
        <v>915</v>
      </c>
      <c r="D481" s="23" t="s">
        <v>807</v>
      </c>
      <c r="E481" s="23" t="s">
        <v>772</v>
      </c>
      <c r="F481" s="23" t="s">
        <v>850</v>
      </c>
      <c r="G481" s="23" t="s">
        <v>853</v>
      </c>
      <c r="H481" s="23" t="s">
        <v>529</v>
      </c>
      <c r="I481" s="23">
        <v>4.9953000000000003E-3</v>
      </c>
    </row>
    <row r="482" spans="1:9" x14ac:dyDescent="0.25">
      <c r="A482" s="23" t="s">
        <v>768</v>
      </c>
      <c r="B482" s="23" t="s">
        <v>914</v>
      </c>
      <c r="C482" s="23" t="s">
        <v>858</v>
      </c>
      <c r="D482" s="23" t="s">
        <v>807</v>
      </c>
      <c r="E482" s="23" t="s">
        <v>772</v>
      </c>
      <c r="F482" s="23" t="s">
        <v>850</v>
      </c>
      <c r="G482" s="23" t="s">
        <v>860</v>
      </c>
      <c r="H482" s="23" t="s">
        <v>529</v>
      </c>
      <c r="I482" s="23">
        <v>3.0772499999999997E-5</v>
      </c>
    </row>
    <row r="483" spans="1:9" x14ac:dyDescent="0.25">
      <c r="A483" s="23" t="s">
        <v>768</v>
      </c>
      <c r="B483" s="23" t="s">
        <v>914</v>
      </c>
      <c r="C483" s="23" t="s">
        <v>858</v>
      </c>
      <c r="D483" s="23" t="s">
        <v>807</v>
      </c>
      <c r="E483" s="23" t="s">
        <v>772</v>
      </c>
      <c r="F483" s="23" t="s">
        <v>850</v>
      </c>
      <c r="G483" s="23" t="s">
        <v>104</v>
      </c>
      <c r="H483" s="23" t="s">
        <v>529</v>
      </c>
      <c r="I483" s="23">
        <v>0</v>
      </c>
    </row>
    <row r="484" spans="1:9" x14ac:dyDescent="0.25">
      <c r="A484" s="23" t="s">
        <v>768</v>
      </c>
      <c r="B484" s="23" t="s">
        <v>914</v>
      </c>
      <c r="C484" s="23" t="s">
        <v>915</v>
      </c>
      <c r="D484" s="23" t="s">
        <v>807</v>
      </c>
      <c r="E484" s="23" t="s">
        <v>772</v>
      </c>
      <c r="F484" s="23" t="s">
        <v>850</v>
      </c>
      <c r="G484" s="23" t="s">
        <v>861</v>
      </c>
      <c r="H484" s="23" t="s">
        <v>522</v>
      </c>
      <c r="I484" s="23">
        <v>0</v>
      </c>
    </row>
    <row r="485" spans="1:9" x14ac:dyDescent="0.25">
      <c r="A485" s="23" t="s">
        <v>768</v>
      </c>
      <c r="B485" s="23" t="s">
        <v>914</v>
      </c>
      <c r="C485" s="23" t="s">
        <v>915</v>
      </c>
      <c r="D485" s="23" t="s">
        <v>807</v>
      </c>
      <c r="E485" s="23" t="s">
        <v>772</v>
      </c>
      <c r="F485" s="23" t="s">
        <v>850</v>
      </c>
      <c r="G485" s="23" t="s">
        <v>924</v>
      </c>
      <c r="H485" s="23" t="s">
        <v>530</v>
      </c>
      <c r="I485" s="23">
        <v>1.06057306E-2</v>
      </c>
    </row>
    <row r="486" spans="1:9" x14ac:dyDescent="0.25">
      <c r="A486" s="23" t="s">
        <v>768</v>
      </c>
      <c r="B486" s="23" t="s">
        <v>914</v>
      </c>
      <c r="C486" s="23" t="s">
        <v>858</v>
      </c>
      <c r="D486" s="23" t="s">
        <v>807</v>
      </c>
      <c r="E486" s="23" t="s">
        <v>772</v>
      </c>
      <c r="F486" s="23" t="s">
        <v>850</v>
      </c>
      <c r="G486" s="23" t="s">
        <v>851</v>
      </c>
      <c r="H486" s="23" t="s">
        <v>530</v>
      </c>
      <c r="I486" s="23">
        <v>0</v>
      </c>
    </row>
    <row r="487" spans="1:9" x14ac:dyDescent="0.25">
      <c r="A487" s="23" t="s">
        <v>768</v>
      </c>
      <c r="B487" s="23" t="s">
        <v>914</v>
      </c>
      <c r="C487" s="23" t="s">
        <v>915</v>
      </c>
      <c r="D487" s="23" t="s">
        <v>807</v>
      </c>
      <c r="E487" s="23" t="s">
        <v>772</v>
      </c>
      <c r="F487" s="23" t="s">
        <v>850</v>
      </c>
      <c r="G487" s="23" t="s">
        <v>853</v>
      </c>
      <c r="H487" s="23" t="s">
        <v>530</v>
      </c>
      <c r="I487" s="23">
        <v>5.9543976000000004E-3</v>
      </c>
    </row>
    <row r="488" spans="1:9" x14ac:dyDescent="0.25">
      <c r="A488" s="23" t="s">
        <v>768</v>
      </c>
      <c r="B488" s="23" t="s">
        <v>914</v>
      </c>
      <c r="C488" s="23" t="s">
        <v>915</v>
      </c>
      <c r="D488" s="23" t="s">
        <v>807</v>
      </c>
      <c r="E488" s="23" t="s">
        <v>772</v>
      </c>
      <c r="F488" s="23" t="s">
        <v>850</v>
      </c>
      <c r="G488" s="23" t="s">
        <v>506</v>
      </c>
      <c r="H488" s="23" t="s">
        <v>530</v>
      </c>
      <c r="I488" s="23">
        <v>9.8399000000000004E-6</v>
      </c>
    </row>
    <row r="489" spans="1:9" x14ac:dyDescent="0.25">
      <c r="A489" s="23" t="s">
        <v>768</v>
      </c>
      <c r="B489" s="23" t="s">
        <v>914</v>
      </c>
      <c r="C489" s="23" t="s">
        <v>915</v>
      </c>
      <c r="D489" s="23" t="s">
        <v>807</v>
      </c>
      <c r="E489" s="23" t="s">
        <v>772</v>
      </c>
      <c r="F489" s="23" t="s">
        <v>850</v>
      </c>
      <c r="G489" s="23" t="s">
        <v>923</v>
      </c>
      <c r="H489" s="23" t="s">
        <v>522</v>
      </c>
      <c r="I489" s="23">
        <v>0.18956500000000001</v>
      </c>
    </row>
    <row r="490" spans="1:9" x14ac:dyDescent="0.25">
      <c r="A490" s="23" t="s">
        <v>768</v>
      </c>
      <c r="B490" s="23" t="s">
        <v>926</v>
      </c>
      <c r="C490" s="23" t="s">
        <v>915</v>
      </c>
      <c r="D490" s="23" t="s">
        <v>859</v>
      </c>
      <c r="E490" s="23" t="s">
        <v>772</v>
      </c>
      <c r="F490" s="23" t="s">
        <v>850</v>
      </c>
      <c r="G490" s="23" t="s">
        <v>853</v>
      </c>
      <c r="H490" s="23" t="s">
        <v>530</v>
      </c>
      <c r="I490" s="23">
        <v>3.7170433999999999E-3</v>
      </c>
    </row>
    <row r="491" spans="1:9" x14ac:dyDescent="0.25">
      <c r="A491" s="23" t="s">
        <v>768</v>
      </c>
      <c r="B491" s="23" t="s">
        <v>926</v>
      </c>
      <c r="C491" s="23" t="s">
        <v>915</v>
      </c>
      <c r="D491" s="23" t="s">
        <v>859</v>
      </c>
      <c r="E491" s="23" t="s">
        <v>772</v>
      </c>
      <c r="F491" s="23" t="s">
        <v>850</v>
      </c>
      <c r="G491" s="23" t="s">
        <v>860</v>
      </c>
      <c r="H491" s="23" t="s">
        <v>529</v>
      </c>
      <c r="I491" s="23">
        <v>3.1579749999999999E-4</v>
      </c>
    </row>
    <row r="492" spans="1:9" x14ac:dyDescent="0.25">
      <c r="A492" s="23" t="s">
        <v>768</v>
      </c>
      <c r="B492" s="23" t="s">
        <v>926</v>
      </c>
      <c r="C492" s="23" t="s">
        <v>807</v>
      </c>
      <c r="D492" s="23" t="s">
        <v>807</v>
      </c>
      <c r="E492" s="23" t="s">
        <v>772</v>
      </c>
      <c r="F492" s="23" t="s">
        <v>927</v>
      </c>
      <c r="G492" s="23" t="s">
        <v>502</v>
      </c>
      <c r="H492" s="23" t="s">
        <v>522</v>
      </c>
      <c r="I492" s="23">
        <v>0.34079599999999999</v>
      </c>
    </row>
    <row r="493" spans="1:9" x14ac:dyDescent="0.25">
      <c r="A493" s="23" t="s">
        <v>768</v>
      </c>
      <c r="B493" s="23" t="s">
        <v>926</v>
      </c>
      <c r="C493" s="23" t="s">
        <v>915</v>
      </c>
      <c r="D493" s="23" t="s">
        <v>859</v>
      </c>
      <c r="E493" s="23" t="s">
        <v>772</v>
      </c>
      <c r="F493" s="23" t="s">
        <v>850</v>
      </c>
      <c r="G493" s="23" t="s">
        <v>861</v>
      </c>
      <c r="H493" s="23" t="s">
        <v>522</v>
      </c>
      <c r="I493" s="23">
        <v>0</v>
      </c>
    </row>
    <row r="494" spans="1:9" x14ac:dyDescent="0.25">
      <c r="A494" s="23" t="s">
        <v>768</v>
      </c>
      <c r="B494" s="23" t="s">
        <v>926</v>
      </c>
      <c r="C494" s="23" t="s">
        <v>807</v>
      </c>
      <c r="D494" s="23" t="s">
        <v>807</v>
      </c>
      <c r="E494" s="23" t="s">
        <v>772</v>
      </c>
      <c r="F494" s="23" t="s">
        <v>928</v>
      </c>
      <c r="G494" s="23" t="s">
        <v>502</v>
      </c>
      <c r="H494" s="23" t="s">
        <v>522</v>
      </c>
      <c r="I494" s="23">
        <v>0.12942300000000001</v>
      </c>
    </row>
    <row r="495" spans="1:9" x14ac:dyDescent="0.25">
      <c r="A495" s="23" t="s">
        <v>768</v>
      </c>
      <c r="B495" s="23" t="s">
        <v>926</v>
      </c>
      <c r="C495" s="23" t="s">
        <v>915</v>
      </c>
      <c r="D495" s="23" t="s">
        <v>859</v>
      </c>
      <c r="E495" s="23" t="s">
        <v>772</v>
      </c>
      <c r="F495" s="23" t="s">
        <v>850</v>
      </c>
      <c r="G495" s="23" t="s">
        <v>924</v>
      </c>
      <c r="H495" s="23" t="s">
        <v>529</v>
      </c>
      <c r="I495" s="23">
        <v>4.6137499999999998E-4</v>
      </c>
    </row>
    <row r="496" spans="1:9" x14ac:dyDescent="0.25">
      <c r="A496" s="23" t="s">
        <v>768</v>
      </c>
      <c r="B496" s="23" t="s">
        <v>926</v>
      </c>
      <c r="C496" s="23" t="s">
        <v>807</v>
      </c>
      <c r="D496" s="23" t="s">
        <v>807</v>
      </c>
      <c r="E496" s="23" t="s">
        <v>772</v>
      </c>
      <c r="F496" s="23" t="s">
        <v>929</v>
      </c>
      <c r="G496" s="23" t="s">
        <v>502</v>
      </c>
      <c r="H496" s="23" t="s">
        <v>522</v>
      </c>
      <c r="I496" s="23">
        <v>0.13774500000000001</v>
      </c>
    </row>
    <row r="497" spans="1:9" x14ac:dyDescent="0.25">
      <c r="A497" s="23" t="s">
        <v>768</v>
      </c>
      <c r="B497" s="23" t="s">
        <v>926</v>
      </c>
      <c r="C497" s="23" t="s">
        <v>930</v>
      </c>
      <c r="D497" s="23" t="s">
        <v>931</v>
      </c>
      <c r="E497" s="23" t="s">
        <v>772</v>
      </c>
      <c r="F497" s="23" t="s">
        <v>932</v>
      </c>
      <c r="G497" s="23" t="s">
        <v>933</v>
      </c>
      <c r="H497" s="23" t="s">
        <v>522</v>
      </c>
      <c r="I497" s="23">
        <v>0.27454499999999998</v>
      </c>
    </row>
    <row r="498" spans="1:9" x14ac:dyDescent="0.25">
      <c r="A498" s="23" t="s">
        <v>768</v>
      </c>
      <c r="B498" s="23" t="s">
        <v>926</v>
      </c>
      <c r="C498" s="23" t="s">
        <v>915</v>
      </c>
      <c r="D498" s="23" t="s">
        <v>859</v>
      </c>
      <c r="E498" s="23" t="s">
        <v>772</v>
      </c>
      <c r="F498" s="23" t="s">
        <v>850</v>
      </c>
      <c r="G498" s="23" t="s">
        <v>921</v>
      </c>
      <c r="H498" s="23" t="s">
        <v>522</v>
      </c>
      <c r="I498" s="23">
        <v>2.5773000000000001E-2</v>
      </c>
    </row>
    <row r="499" spans="1:9" x14ac:dyDescent="0.25">
      <c r="A499" s="23" t="s">
        <v>768</v>
      </c>
      <c r="B499" s="23" t="s">
        <v>926</v>
      </c>
      <c r="C499" s="23" t="s">
        <v>930</v>
      </c>
      <c r="D499" s="23" t="s">
        <v>931</v>
      </c>
      <c r="E499" s="23" t="s">
        <v>772</v>
      </c>
      <c r="F499" s="23" t="s">
        <v>932</v>
      </c>
      <c r="G499" s="23" t="s">
        <v>853</v>
      </c>
      <c r="H499" s="23" t="s">
        <v>522</v>
      </c>
      <c r="I499" s="23">
        <v>2.1004900000000002</v>
      </c>
    </row>
    <row r="500" spans="1:9" x14ac:dyDescent="0.25">
      <c r="A500" s="23" t="s">
        <v>768</v>
      </c>
      <c r="B500" s="23" t="s">
        <v>926</v>
      </c>
      <c r="C500" s="23" t="s">
        <v>930</v>
      </c>
      <c r="D500" s="23" t="s">
        <v>931</v>
      </c>
      <c r="E500" s="23" t="s">
        <v>772</v>
      </c>
      <c r="F500" s="23" t="s">
        <v>932</v>
      </c>
      <c r="G500" s="23" t="s">
        <v>506</v>
      </c>
      <c r="H500" s="23" t="s">
        <v>522</v>
      </c>
      <c r="I500" s="23">
        <v>0.15356600000000001</v>
      </c>
    </row>
    <row r="501" spans="1:9" x14ac:dyDescent="0.25">
      <c r="A501" s="23" t="s">
        <v>768</v>
      </c>
      <c r="B501" s="23" t="s">
        <v>926</v>
      </c>
      <c r="C501" s="23" t="s">
        <v>930</v>
      </c>
      <c r="D501" s="23" t="s">
        <v>931</v>
      </c>
      <c r="E501" s="23" t="s">
        <v>772</v>
      </c>
      <c r="F501" s="23" t="s">
        <v>932</v>
      </c>
      <c r="G501" s="23" t="s">
        <v>934</v>
      </c>
      <c r="H501" s="23" t="s">
        <v>522</v>
      </c>
      <c r="I501" s="23">
        <v>0.41590700000000003</v>
      </c>
    </row>
    <row r="502" spans="1:9" x14ac:dyDescent="0.25">
      <c r="A502" s="23" t="s">
        <v>768</v>
      </c>
      <c r="B502" s="23" t="s">
        <v>926</v>
      </c>
      <c r="C502" s="23" t="s">
        <v>930</v>
      </c>
      <c r="D502" s="23" t="s">
        <v>931</v>
      </c>
      <c r="E502" s="23" t="s">
        <v>772</v>
      </c>
      <c r="F502" s="23" t="s">
        <v>932</v>
      </c>
      <c r="G502" s="23" t="s">
        <v>860</v>
      </c>
      <c r="H502" s="23" t="s">
        <v>522</v>
      </c>
      <c r="I502" s="23">
        <v>2.1004900000000002</v>
      </c>
    </row>
    <row r="503" spans="1:9" x14ac:dyDescent="0.25">
      <c r="A503" s="23" t="s">
        <v>768</v>
      </c>
      <c r="B503" s="23" t="s">
        <v>926</v>
      </c>
      <c r="C503" s="23" t="s">
        <v>915</v>
      </c>
      <c r="D503" s="23" t="s">
        <v>859</v>
      </c>
      <c r="E503" s="23" t="s">
        <v>772</v>
      </c>
      <c r="F503" s="23" t="s">
        <v>850</v>
      </c>
      <c r="G503" s="23" t="s">
        <v>919</v>
      </c>
      <c r="H503" s="23" t="s">
        <v>530</v>
      </c>
      <c r="I503" s="23">
        <v>5.29099E-4</v>
      </c>
    </row>
    <row r="504" spans="1:9" x14ac:dyDescent="0.25">
      <c r="A504" s="23" t="s">
        <v>768</v>
      </c>
      <c r="B504" s="23" t="s">
        <v>926</v>
      </c>
      <c r="C504" s="23" t="s">
        <v>915</v>
      </c>
      <c r="D504" s="23" t="s">
        <v>859</v>
      </c>
      <c r="E504" s="23" t="s">
        <v>772</v>
      </c>
      <c r="F504" s="23" t="s">
        <v>850</v>
      </c>
      <c r="G504" s="23" t="s">
        <v>860</v>
      </c>
      <c r="H504" s="23" t="s">
        <v>530</v>
      </c>
      <c r="I504" s="23">
        <v>3.7643060000000001E-4</v>
      </c>
    </row>
    <row r="505" spans="1:9" x14ac:dyDescent="0.25">
      <c r="A505" s="23" t="s">
        <v>768</v>
      </c>
      <c r="B505" s="23" t="s">
        <v>926</v>
      </c>
      <c r="C505" s="23" t="s">
        <v>930</v>
      </c>
      <c r="D505" s="23" t="s">
        <v>807</v>
      </c>
      <c r="E505" s="23" t="s">
        <v>772</v>
      </c>
      <c r="F505" s="23" t="s">
        <v>850</v>
      </c>
      <c r="G505" s="23" t="s">
        <v>919</v>
      </c>
      <c r="H505" s="23" t="s">
        <v>530</v>
      </c>
      <c r="I505" s="23">
        <v>1.0458876000000001E-3</v>
      </c>
    </row>
    <row r="506" spans="1:9" x14ac:dyDescent="0.25">
      <c r="A506" s="23" t="s">
        <v>768</v>
      </c>
      <c r="B506" s="23" t="s">
        <v>926</v>
      </c>
      <c r="C506" s="23" t="s">
        <v>930</v>
      </c>
      <c r="D506" s="23" t="s">
        <v>807</v>
      </c>
      <c r="E506" s="23" t="s">
        <v>772</v>
      </c>
      <c r="F506" s="23" t="s">
        <v>850</v>
      </c>
      <c r="G506" s="23" t="s">
        <v>857</v>
      </c>
      <c r="H506" s="23" t="s">
        <v>529</v>
      </c>
      <c r="I506" s="23">
        <v>3.6698E-6</v>
      </c>
    </row>
    <row r="507" spans="1:9" x14ac:dyDescent="0.25">
      <c r="A507" s="23" t="s">
        <v>768</v>
      </c>
      <c r="B507" s="23" t="s">
        <v>926</v>
      </c>
      <c r="C507" s="23" t="s">
        <v>930</v>
      </c>
      <c r="D507" s="23" t="s">
        <v>807</v>
      </c>
      <c r="E507" s="23" t="s">
        <v>772</v>
      </c>
      <c r="F507" s="23" t="s">
        <v>850</v>
      </c>
      <c r="G507" s="23" t="s">
        <v>919</v>
      </c>
      <c r="H507" s="23" t="s">
        <v>529</v>
      </c>
      <c r="I507" s="23">
        <v>4.3871250000000002E-4</v>
      </c>
    </row>
    <row r="508" spans="1:9" x14ac:dyDescent="0.25">
      <c r="A508" s="23" t="s">
        <v>768</v>
      </c>
      <c r="B508" s="23" t="s">
        <v>926</v>
      </c>
      <c r="C508" s="23" t="s">
        <v>930</v>
      </c>
      <c r="D508" s="23" t="s">
        <v>807</v>
      </c>
      <c r="E508" s="23" t="s">
        <v>772</v>
      </c>
      <c r="F508" s="23" t="s">
        <v>850</v>
      </c>
      <c r="G508" s="23" t="s">
        <v>917</v>
      </c>
      <c r="H508" s="23" t="s">
        <v>529</v>
      </c>
      <c r="I508" s="23">
        <v>2.5157499999999998E-4</v>
      </c>
    </row>
    <row r="509" spans="1:9" x14ac:dyDescent="0.25">
      <c r="A509" s="23" t="s">
        <v>768</v>
      </c>
      <c r="B509" s="23" t="s">
        <v>926</v>
      </c>
      <c r="C509" s="23" t="s">
        <v>930</v>
      </c>
      <c r="D509" s="23" t="s">
        <v>807</v>
      </c>
      <c r="E509" s="23" t="s">
        <v>772</v>
      </c>
      <c r="F509" s="23" t="s">
        <v>850</v>
      </c>
      <c r="G509" s="23" t="s">
        <v>935</v>
      </c>
      <c r="H509" s="23" t="s">
        <v>522</v>
      </c>
      <c r="I509" s="23">
        <v>5.1467299999999998</v>
      </c>
    </row>
    <row r="510" spans="1:9" x14ac:dyDescent="0.25">
      <c r="A510" s="23" t="s">
        <v>768</v>
      </c>
      <c r="B510" s="23" t="s">
        <v>926</v>
      </c>
      <c r="C510" s="23" t="s">
        <v>930</v>
      </c>
      <c r="D510" s="23" t="s">
        <v>807</v>
      </c>
      <c r="E510" s="23" t="s">
        <v>772</v>
      </c>
      <c r="F510" s="23" t="s">
        <v>850</v>
      </c>
      <c r="G510" s="23" t="s">
        <v>860</v>
      </c>
      <c r="H510" s="23" t="s">
        <v>529</v>
      </c>
      <c r="I510" s="23">
        <v>6.1647500000000001E-3</v>
      </c>
    </row>
    <row r="511" spans="1:9" x14ac:dyDescent="0.25">
      <c r="A511" s="23" t="s">
        <v>768</v>
      </c>
      <c r="B511" s="23" t="s">
        <v>926</v>
      </c>
      <c r="C511" s="23" t="s">
        <v>930</v>
      </c>
      <c r="D511" s="23" t="s">
        <v>807</v>
      </c>
      <c r="E511" s="23" t="s">
        <v>772</v>
      </c>
      <c r="F511" s="23" t="s">
        <v>850</v>
      </c>
      <c r="G511" s="23" t="s">
        <v>854</v>
      </c>
      <c r="H511" s="23" t="s">
        <v>529</v>
      </c>
      <c r="I511" s="23">
        <v>3.4046E-4</v>
      </c>
    </row>
    <row r="512" spans="1:9" x14ac:dyDescent="0.25">
      <c r="A512" s="23" t="s">
        <v>768</v>
      </c>
      <c r="B512" s="23" t="s">
        <v>926</v>
      </c>
      <c r="C512" s="23" t="s">
        <v>930</v>
      </c>
      <c r="D512" s="23" t="s">
        <v>807</v>
      </c>
      <c r="E512" s="23" t="s">
        <v>772</v>
      </c>
      <c r="F512" s="23" t="s">
        <v>850</v>
      </c>
      <c r="G512" s="23" t="s">
        <v>853</v>
      </c>
      <c r="H512" s="23" t="s">
        <v>530</v>
      </c>
      <c r="I512" s="23">
        <v>2.4196198999999999E-3</v>
      </c>
    </row>
    <row r="513" spans="1:9" x14ac:dyDescent="0.25">
      <c r="A513" s="23" t="s">
        <v>768</v>
      </c>
      <c r="B513" s="23" t="s">
        <v>926</v>
      </c>
      <c r="C513" s="23" t="s">
        <v>930</v>
      </c>
      <c r="D513" s="23" t="s">
        <v>807</v>
      </c>
      <c r="E513" s="23" t="s">
        <v>772</v>
      </c>
      <c r="F513" s="23" t="s">
        <v>850</v>
      </c>
      <c r="G513" s="23" t="s">
        <v>935</v>
      </c>
      <c r="H513" s="23" t="s">
        <v>530</v>
      </c>
      <c r="I513" s="23">
        <v>1.0609604599999999E-2</v>
      </c>
    </row>
    <row r="514" spans="1:9" x14ac:dyDescent="0.25">
      <c r="A514" s="23" t="s">
        <v>768</v>
      </c>
      <c r="B514" s="23" t="s">
        <v>926</v>
      </c>
      <c r="C514" s="23" t="s">
        <v>930</v>
      </c>
      <c r="D514" s="23" t="s">
        <v>807</v>
      </c>
      <c r="E514" s="23" t="s">
        <v>772</v>
      </c>
      <c r="F514" s="23" t="s">
        <v>850</v>
      </c>
      <c r="G514" s="23" t="s">
        <v>506</v>
      </c>
      <c r="H514" s="23" t="s">
        <v>529</v>
      </c>
      <c r="I514" s="23">
        <v>2.0233330000000001E-4</v>
      </c>
    </row>
    <row r="515" spans="1:9" x14ac:dyDescent="0.25">
      <c r="A515" s="23" t="s">
        <v>768</v>
      </c>
      <c r="B515" s="23" t="s">
        <v>926</v>
      </c>
      <c r="C515" s="23" t="s">
        <v>930</v>
      </c>
      <c r="D515" s="23" t="s">
        <v>807</v>
      </c>
      <c r="E515" s="23" t="s">
        <v>772</v>
      </c>
      <c r="F515" s="23" t="s">
        <v>850</v>
      </c>
      <c r="G515" s="23" t="s">
        <v>506</v>
      </c>
      <c r="H515" s="23" t="s">
        <v>522</v>
      </c>
      <c r="I515" s="23">
        <v>0.212421</v>
      </c>
    </row>
    <row r="516" spans="1:9" x14ac:dyDescent="0.25">
      <c r="A516" s="23" t="s">
        <v>768</v>
      </c>
      <c r="B516" s="23" t="s">
        <v>926</v>
      </c>
      <c r="C516" s="23" t="s">
        <v>930</v>
      </c>
      <c r="D516" s="23" t="s">
        <v>807</v>
      </c>
      <c r="E516" s="23" t="s">
        <v>772</v>
      </c>
      <c r="F516" s="23" t="s">
        <v>850</v>
      </c>
      <c r="G516" s="23" t="s">
        <v>853</v>
      </c>
      <c r="H516" s="23" t="s">
        <v>529</v>
      </c>
      <c r="I516" s="23">
        <v>2.0298825E-3</v>
      </c>
    </row>
    <row r="517" spans="1:9" x14ac:dyDescent="0.25">
      <c r="A517" s="23" t="s">
        <v>768</v>
      </c>
      <c r="B517" s="23" t="s">
        <v>926</v>
      </c>
      <c r="C517" s="23" t="s">
        <v>930</v>
      </c>
      <c r="D517" s="23" t="s">
        <v>807</v>
      </c>
      <c r="E517" s="23" t="s">
        <v>772</v>
      </c>
      <c r="F517" s="23" t="s">
        <v>850</v>
      </c>
      <c r="G517" s="23" t="s">
        <v>506</v>
      </c>
      <c r="H517" s="23" t="s">
        <v>530</v>
      </c>
      <c r="I517" s="23">
        <v>4.823637E-4</v>
      </c>
    </row>
    <row r="518" spans="1:9" x14ac:dyDescent="0.25">
      <c r="A518" s="23" t="s">
        <v>768</v>
      </c>
      <c r="B518" s="23" t="s">
        <v>926</v>
      </c>
      <c r="C518" s="23" t="s">
        <v>930</v>
      </c>
      <c r="D518" s="23" t="s">
        <v>807</v>
      </c>
      <c r="E518" s="23" t="s">
        <v>772</v>
      </c>
      <c r="F518" s="23" t="s">
        <v>850</v>
      </c>
      <c r="G518" s="23" t="s">
        <v>860</v>
      </c>
      <c r="H518" s="23" t="s">
        <v>530</v>
      </c>
      <c r="I518" s="23">
        <v>7.3483819999999997E-3</v>
      </c>
    </row>
    <row r="519" spans="1:9" x14ac:dyDescent="0.25">
      <c r="A519" s="23" t="s">
        <v>768</v>
      </c>
      <c r="B519" s="23" t="s">
        <v>926</v>
      </c>
      <c r="C519" s="23" t="s">
        <v>930</v>
      </c>
      <c r="D519" s="23" t="s">
        <v>807</v>
      </c>
      <c r="E519" s="23" t="s">
        <v>772</v>
      </c>
      <c r="F519" s="23" t="s">
        <v>850</v>
      </c>
      <c r="G519" s="23" t="s">
        <v>854</v>
      </c>
      <c r="H519" s="23" t="s">
        <v>522</v>
      </c>
      <c r="I519" s="23">
        <v>0.857742</v>
      </c>
    </row>
    <row r="520" spans="1:9" x14ac:dyDescent="0.25">
      <c r="A520" s="23" t="s">
        <v>768</v>
      </c>
      <c r="B520" s="23" t="s">
        <v>926</v>
      </c>
      <c r="C520" s="23" t="s">
        <v>930</v>
      </c>
      <c r="D520" s="23" t="s">
        <v>807</v>
      </c>
      <c r="E520" s="23" t="s">
        <v>772</v>
      </c>
      <c r="F520" s="23" t="s">
        <v>850</v>
      </c>
      <c r="G520" s="23" t="s">
        <v>857</v>
      </c>
      <c r="H520" s="23" t="s">
        <v>522</v>
      </c>
      <c r="I520" s="23">
        <v>3.5766299999999999E-3</v>
      </c>
    </row>
    <row r="521" spans="1:9" x14ac:dyDescent="0.25">
      <c r="A521" s="23" t="s">
        <v>768</v>
      </c>
      <c r="B521" s="23" t="s">
        <v>926</v>
      </c>
      <c r="C521" s="23" t="s">
        <v>930</v>
      </c>
      <c r="D521" s="23" t="s">
        <v>807</v>
      </c>
      <c r="E521" s="23" t="s">
        <v>772</v>
      </c>
      <c r="F521" s="23" t="s">
        <v>850</v>
      </c>
      <c r="G521" s="23" t="s">
        <v>917</v>
      </c>
      <c r="H521" s="23" t="s">
        <v>530</v>
      </c>
      <c r="I521" s="23">
        <v>2.9987740000000002E-4</v>
      </c>
    </row>
    <row r="522" spans="1:9" x14ac:dyDescent="0.25">
      <c r="A522" s="23" t="s">
        <v>768</v>
      </c>
      <c r="B522" s="23" t="s">
        <v>926</v>
      </c>
      <c r="C522" s="23" t="s">
        <v>930</v>
      </c>
      <c r="D522" s="23" t="s">
        <v>807</v>
      </c>
      <c r="E522" s="23" t="s">
        <v>772</v>
      </c>
      <c r="F522" s="23" t="s">
        <v>850</v>
      </c>
      <c r="G522" s="23" t="s">
        <v>935</v>
      </c>
      <c r="H522" s="23" t="s">
        <v>529</v>
      </c>
      <c r="I522" s="23">
        <v>4.4503499999999996E-3</v>
      </c>
    </row>
    <row r="523" spans="1:9" x14ac:dyDescent="0.25">
      <c r="A523" s="23" t="s">
        <v>768</v>
      </c>
      <c r="B523" s="23" t="s">
        <v>926</v>
      </c>
      <c r="C523" s="23" t="s">
        <v>930</v>
      </c>
      <c r="D523" s="23" t="s">
        <v>807</v>
      </c>
      <c r="E523" s="23" t="s">
        <v>772</v>
      </c>
      <c r="F523" s="23" t="s">
        <v>850</v>
      </c>
      <c r="G523" s="23" t="s">
        <v>860</v>
      </c>
      <c r="H523" s="23" t="s">
        <v>522</v>
      </c>
      <c r="I523" s="23">
        <v>15.820399999999999</v>
      </c>
    </row>
    <row r="524" spans="1:9" x14ac:dyDescent="0.25">
      <c r="A524" s="23" t="s">
        <v>768</v>
      </c>
      <c r="B524" s="23" t="s">
        <v>926</v>
      </c>
      <c r="C524" s="23" t="s">
        <v>930</v>
      </c>
      <c r="D524" s="23" t="s">
        <v>807</v>
      </c>
      <c r="E524" s="23" t="s">
        <v>772</v>
      </c>
      <c r="F524" s="23" t="s">
        <v>850</v>
      </c>
      <c r="G524" s="23" t="s">
        <v>919</v>
      </c>
      <c r="H524" s="23" t="s">
        <v>522</v>
      </c>
      <c r="I524" s="23">
        <v>0.59689499999999995</v>
      </c>
    </row>
    <row r="525" spans="1:9" x14ac:dyDescent="0.25">
      <c r="A525" s="23" t="s">
        <v>768</v>
      </c>
      <c r="B525" s="23" t="s">
        <v>926</v>
      </c>
      <c r="C525" s="23" t="s">
        <v>930</v>
      </c>
      <c r="D525" s="23" t="s">
        <v>807</v>
      </c>
      <c r="E525" s="23" t="s">
        <v>772</v>
      </c>
      <c r="F525" s="23" t="s">
        <v>850</v>
      </c>
      <c r="G525" s="23" t="s">
        <v>857</v>
      </c>
      <c r="H525" s="23" t="s">
        <v>530</v>
      </c>
      <c r="I525" s="23">
        <v>8.7486999999999998E-6</v>
      </c>
    </row>
    <row r="526" spans="1:9" x14ac:dyDescent="0.25">
      <c r="A526" s="23" t="s">
        <v>768</v>
      </c>
      <c r="B526" s="23" t="s">
        <v>926</v>
      </c>
      <c r="C526" s="23" t="s">
        <v>930</v>
      </c>
      <c r="D526" s="23" t="s">
        <v>807</v>
      </c>
      <c r="E526" s="23" t="s">
        <v>772</v>
      </c>
      <c r="F526" s="23" t="s">
        <v>850</v>
      </c>
      <c r="G526" s="23" t="s">
        <v>853</v>
      </c>
      <c r="H526" s="23" t="s">
        <v>522</v>
      </c>
      <c r="I526" s="23">
        <v>4.3048200000000003</v>
      </c>
    </row>
    <row r="527" spans="1:9" x14ac:dyDescent="0.25">
      <c r="A527" s="23" t="s">
        <v>768</v>
      </c>
      <c r="B527" s="23" t="s">
        <v>926</v>
      </c>
      <c r="C527" s="23" t="s">
        <v>930</v>
      </c>
      <c r="D527" s="23" t="s">
        <v>807</v>
      </c>
      <c r="E527" s="23" t="s">
        <v>772</v>
      </c>
      <c r="F527" s="23" t="s">
        <v>850</v>
      </c>
      <c r="G527" s="23" t="s">
        <v>854</v>
      </c>
      <c r="H527" s="23" t="s">
        <v>530</v>
      </c>
      <c r="I527" s="23">
        <v>4.058283E-4</v>
      </c>
    </row>
    <row r="528" spans="1:9" x14ac:dyDescent="0.25">
      <c r="A528" s="23" t="s">
        <v>768</v>
      </c>
      <c r="B528" s="23" t="s">
        <v>926</v>
      </c>
      <c r="C528" s="23" t="s">
        <v>930</v>
      </c>
      <c r="D528" s="23" t="s">
        <v>807</v>
      </c>
      <c r="E528" s="23" t="s">
        <v>772</v>
      </c>
      <c r="F528" s="23" t="s">
        <v>850</v>
      </c>
      <c r="G528" s="23" t="s">
        <v>917</v>
      </c>
      <c r="H528" s="23" t="s">
        <v>522</v>
      </c>
      <c r="I528" s="23">
        <v>0.65547699999999998</v>
      </c>
    </row>
    <row r="529" spans="1:9" x14ac:dyDescent="0.25">
      <c r="A529" s="23" t="s">
        <v>768</v>
      </c>
      <c r="B529" s="23" t="s">
        <v>926</v>
      </c>
      <c r="C529" s="23" t="s">
        <v>936</v>
      </c>
      <c r="D529" s="23" t="s">
        <v>937</v>
      </c>
      <c r="E529" s="23" t="s">
        <v>772</v>
      </c>
      <c r="F529" s="23" t="s">
        <v>850</v>
      </c>
      <c r="G529" s="23" t="s">
        <v>853</v>
      </c>
      <c r="H529" s="23" t="s">
        <v>529</v>
      </c>
      <c r="I529" s="23">
        <v>6.0066299999999998E-5</v>
      </c>
    </row>
    <row r="530" spans="1:9" x14ac:dyDescent="0.25">
      <c r="A530" s="23" t="s">
        <v>768</v>
      </c>
      <c r="B530" s="23" t="s">
        <v>926</v>
      </c>
      <c r="C530" s="23" t="s">
        <v>938</v>
      </c>
      <c r="D530" s="23" t="s">
        <v>807</v>
      </c>
      <c r="E530" s="23" t="s">
        <v>772</v>
      </c>
      <c r="F530" s="23" t="s">
        <v>850</v>
      </c>
      <c r="G530" s="23" t="s">
        <v>857</v>
      </c>
      <c r="H530" s="23" t="s">
        <v>529</v>
      </c>
      <c r="I530" s="23">
        <v>2.1555829999999999E-4</v>
      </c>
    </row>
    <row r="531" spans="1:9" x14ac:dyDescent="0.25">
      <c r="A531" s="23" t="s">
        <v>768</v>
      </c>
      <c r="B531" s="23" t="s">
        <v>926</v>
      </c>
      <c r="C531" s="23" t="s">
        <v>938</v>
      </c>
      <c r="D531" s="23" t="s">
        <v>807</v>
      </c>
      <c r="E531" s="23" t="s">
        <v>772</v>
      </c>
      <c r="F531" s="23" t="s">
        <v>850</v>
      </c>
      <c r="G531" s="23" t="s">
        <v>857</v>
      </c>
      <c r="H531" s="23" t="s">
        <v>522</v>
      </c>
      <c r="I531" s="23">
        <v>0.210088</v>
      </c>
    </row>
    <row r="532" spans="1:9" x14ac:dyDescent="0.25">
      <c r="A532" s="23" t="s">
        <v>768</v>
      </c>
      <c r="B532" s="23" t="s">
        <v>926</v>
      </c>
      <c r="C532" s="23" t="s">
        <v>936</v>
      </c>
      <c r="D532" s="23" t="s">
        <v>939</v>
      </c>
      <c r="E532" s="23" t="s">
        <v>772</v>
      </c>
      <c r="F532" s="23" t="s">
        <v>850</v>
      </c>
      <c r="G532" s="23" t="s">
        <v>853</v>
      </c>
      <c r="H532" s="23" t="s">
        <v>530</v>
      </c>
      <c r="I532" s="23">
        <v>4.0000000000000001E-10</v>
      </c>
    </row>
    <row r="533" spans="1:9" x14ac:dyDescent="0.25">
      <c r="A533" s="23" t="s">
        <v>768</v>
      </c>
      <c r="B533" s="23" t="s">
        <v>926</v>
      </c>
      <c r="C533" s="23" t="s">
        <v>938</v>
      </c>
      <c r="D533" s="23" t="s">
        <v>807</v>
      </c>
      <c r="E533" s="23" t="s">
        <v>772</v>
      </c>
      <c r="F533" s="23" t="s">
        <v>850</v>
      </c>
      <c r="G533" s="23" t="s">
        <v>940</v>
      </c>
      <c r="H533" s="23" t="s">
        <v>522</v>
      </c>
      <c r="I533" s="23">
        <v>2.4914499999999999</v>
      </c>
    </row>
    <row r="534" spans="1:9" x14ac:dyDescent="0.25">
      <c r="A534" s="23" t="s">
        <v>768</v>
      </c>
      <c r="B534" s="23" t="s">
        <v>926</v>
      </c>
      <c r="C534" s="23" t="s">
        <v>938</v>
      </c>
      <c r="D534" s="23" t="s">
        <v>807</v>
      </c>
      <c r="E534" s="23" t="s">
        <v>772</v>
      </c>
      <c r="F534" s="23" t="s">
        <v>850</v>
      </c>
      <c r="G534" s="23" t="s">
        <v>506</v>
      </c>
      <c r="H534" s="23" t="s">
        <v>529</v>
      </c>
      <c r="I534" s="23">
        <v>1.2648499999999999E-5</v>
      </c>
    </row>
    <row r="535" spans="1:9" x14ac:dyDescent="0.25">
      <c r="A535" s="23" t="s">
        <v>768</v>
      </c>
      <c r="B535" s="23" t="s">
        <v>926</v>
      </c>
      <c r="C535" s="23" t="s">
        <v>938</v>
      </c>
      <c r="D535" s="23" t="s">
        <v>807</v>
      </c>
      <c r="E535" s="23" t="s">
        <v>772</v>
      </c>
      <c r="F535" s="23" t="s">
        <v>850</v>
      </c>
      <c r="G535" s="23" t="s">
        <v>853</v>
      </c>
      <c r="H535" s="23" t="s">
        <v>530</v>
      </c>
      <c r="I535" s="23">
        <v>3.2182211999999999E-3</v>
      </c>
    </row>
    <row r="536" spans="1:9" x14ac:dyDescent="0.25">
      <c r="A536" s="23" t="s">
        <v>768</v>
      </c>
      <c r="B536" s="23" t="s">
        <v>926</v>
      </c>
      <c r="C536" s="23" t="s">
        <v>938</v>
      </c>
      <c r="D536" s="23" t="s">
        <v>807</v>
      </c>
      <c r="E536" s="23" t="s">
        <v>772</v>
      </c>
      <c r="F536" s="23" t="s">
        <v>850</v>
      </c>
      <c r="G536" s="23" t="s">
        <v>917</v>
      </c>
      <c r="H536" s="23" t="s">
        <v>522</v>
      </c>
      <c r="I536" s="23">
        <v>5.2709000000000001</v>
      </c>
    </row>
    <row r="537" spans="1:9" x14ac:dyDescent="0.25">
      <c r="A537" s="23" t="s">
        <v>768</v>
      </c>
      <c r="B537" s="23" t="s">
        <v>926</v>
      </c>
      <c r="C537" s="23" t="s">
        <v>938</v>
      </c>
      <c r="D537" s="23" t="s">
        <v>807</v>
      </c>
      <c r="E537" s="23" t="s">
        <v>772</v>
      </c>
      <c r="F537" s="23" t="s">
        <v>850</v>
      </c>
      <c r="G537" s="23" t="s">
        <v>917</v>
      </c>
      <c r="H537" s="23" t="s">
        <v>529</v>
      </c>
      <c r="I537" s="23">
        <v>2.0229950000000001E-3</v>
      </c>
    </row>
    <row r="538" spans="1:9" x14ac:dyDescent="0.25">
      <c r="A538" s="23" t="s">
        <v>768</v>
      </c>
      <c r="B538" s="23" t="s">
        <v>926</v>
      </c>
      <c r="C538" s="23" t="s">
        <v>938</v>
      </c>
      <c r="D538" s="23" t="s">
        <v>807</v>
      </c>
      <c r="E538" s="23" t="s">
        <v>772</v>
      </c>
      <c r="F538" s="23" t="s">
        <v>850</v>
      </c>
      <c r="G538" s="23" t="s">
        <v>857</v>
      </c>
      <c r="H538" s="23" t="s">
        <v>530</v>
      </c>
      <c r="I538" s="23">
        <v>5.1389209999999999E-4</v>
      </c>
    </row>
    <row r="539" spans="1:9" x14ac:dyDescent="0.25">
      <c r="A539" s="23" t="s">
        <v>768</v>
      </c>
      <c r="B539" s="23" t="s">
        <v>926</v>
      </c>
      <c r="C539" s="23" t="s">
        <v>938</v>
      </c>
      <c r="D539" s="23" t="s">
        <v>807</v>
      </c>
      <c r="E539" s="23" t="s">
        <v>772</v>
      </c>
      <c r="F539" s="23" t="s">
        <v>850</v>
      </c>
      <c r="G539" s="23" t="s">
        <v>853</v>
      </c>
      <c r="H539" s="23" t="s">
        <v>522</v>
      </c>
      <c r="I539" s="23">
        <v>5.7256099999999996</v>
      </c>
    </row>
    <row r="540" spans="1:9" x14ac:dyDescent="0.25">
      <c r="A540" s="23" t="s">
        <v>768</v>
      </c>
      <c r="B540" s="23" t="s">
        <v>926</v>
      </c>
      <c r="C540" s="23" t="s">
        <v>936</v>
      </c>
      <c r="D540" s="23" t="s">
        <v>939</v>
      </c>
      <c r="E540" s="23" t="s">
        <v>772</v>
      </c>
      <c r="F540" s="23" t="s">
        <v>850</v>
      </c>
      <c r="G540" s="23" t="s">
        <v>853</v>
      </c>
      <c r="H540" s="23" t="s">
        <v>522</v>
      </c>
      <c r="I540" s="23">
        <v>7.2630000000000004E-7</v>
      </c>
    </row>
    <row r="541" spans="1:9" x14ac:dyDescent="0.25">
      <c r="A541" s="23" t="s">
        <v>768</v>
      </c>
      <c r="B541" s="23" t="s">
        <v>926</v>
      </c>
      <c r="C541" s="23" t="s">
        <v>938</v>
      </c>
      <c r="D541" s="23" t="s">
        <v>807</v>
      </c>
      <c r="E541" s="23" t="s">
        <v>772</v>
      </c>
      <c r="F541" s="23" t="s">
        <v>850</v>
      </c>
      <c r="G541" s="23" t="s">
        <v>506</v>
      </c>
      <c r="H541" s="23" t="s">
        <v>522</v>
      </c>
      <c r="I541" s="23">
        <v>1.32791E-2</v>
      </c>
    </row>
    <row r="542" spans="1:9" x14ac:dyDescent="0.25">
      <c r="A542" s="23" t="s">
        <v>768</v>
      </c>
      <c r="B542" s="23" t="s">
        <v>926</v>
      </c>
      <c r="C542" s="23" t="s">
        <v>938</v>
      </c>
      <c r="D542" s="23" t="s">
        <v>807</v>
      </c>
      <c r="E542" s="23" t="s">
        <v>772</v>
      </c>
      <c r="F542" s="23" t="s">
        <v>850</v>
      </c>
      <c r="G542" s="23" t="s">
        <v>917</v>
      </c>
      <c r="H542" s="23" t="s">
        <v>530</v>
      </c>
      <c r="I542" s="23">
        <v>2.4114100000000001E-3</v>
      </c>
    </row>
    <row r="543" spans="1:9" x14ac:dyDescent="0.25">
      <c r="A543" s="23" t="s">
        <v>768</v>
      </c>
      <c r="B543" s="23" t="s">
        <v>926</v>
      </c>
      <c r="C543" s="23" t="s">
        <v>938</v>
      </c>
      <c r="D543" s="23" t="s">
        <v>807</v>
      </c>
      <c r="E543" s="23" t="s">
        <v>772</v>
      </c>
      <c r="F543" s="23" t="s">
        <v>850</v>
      </c>
      <c r="G543" s="23" t="s">
        <v>940</v>
      </c>
      <c r="H543" s="23" t="s">
        <v>530</v>
      </c>
      <c r="I543" s="23">
        <v>5.9803534E-3</v>
      </c>
    </row>
    <row r="544" spans="1:9" x14ac:dyDescent="0.25">
      <c r="A544" s="23" t="s">
        <v>768</v>
      </c>
      <c r="B544" s="23" t="s">
        <v>926</v>
      </c>
      <c r="C544" s="23" t="s">
        <v>938</v>
      </c>
      <c r="D544" s="23" t="s">
        <v>807</v>
      </c>
      <c r="E544" s="23" t="s">
        <v>772</v>
      </c>
      <c r="F544" s="23" t="s">
        <v>850</v>
      </c>
      <c r="G544" s="23" t="s">
        <v>940</v>
      </c>
      <c r="H544" s="23" t="s">
        <v>529</v>
      </c>
      <c r="I544" s="23">
        <v>2.50855E-3</v>
      </c>
    </row>
    <row r="545" spans="1:9" x14ac:dyDescent="0.25">
      <c r="A545" s="23" t="s">
        <v>768</v>
      </c>
      <c r="B545" s="23" t="s">
        <v>926</v>
      </c>
      <c r="C545" s="23" t="s">
        <v>936</v>
      </c>
      <c r="D545" s="23" t="s">
        <v>937</v>
      </c>
      <c r="E545" s="23" t="s">
        <v>772</v>
      </c>
      <c r="F545" s="23" t="s">
        <v>850</v>
      </c>
      <c r="G545" s="23" t="s">
        <v>853</v>
      </c>
      <c r="H545" s="23" t="s">
        <v>530</v>
      </c>
      <c r="I545" s="23">
        <v>7.1599000000000003E-5</v>
      </c>
    </row>
    <row r="546" spans="1:9" x14ac:dyDescent="0.25">
      <c r="A546" s="23" t="s">
        <v>768</v>
      </c>
      <c r="B546" s="23" t="s">
        <v>926</v>
      </c>
      <c r="C546" s="23" t="s">
        <v>936</v>
      </c>
      <c r="D546" s="23" t="s">
        <v>939</v>
      </c>
      <c r="E546" s="23" t="s">
        <v>772</v>
      </c>
      <c r="F546" s="23" t="s">
        <v>850</v>
      </c>
      <c r="G546" s="23" t="s">
        <v>853</v>
      </c>
      <c r="H546" s="23" t="s">
        <v>529</v>
      </c>
      <c r="I546" s="23">
        <v>3E-10</v>
      </c>
    </row>
    <row r="547" spans="1:9" x14ac:dyDescent="0.25">
      <c r="A547" s="23" t="s">
        <v>768</v>
      </c>
      <c r="B547" s="23" t="s">
        <v>926</v>
      </c>
      <c r="C547" s="23" t="s">
        <v>938</v>
      </c>
      <c r="D547" s="23" t="s">
        <v>807</v>
      </c>
      <c r="E547" s="23" t="s">
        <v>772</v>
      </c>
      <c r="F547" s="23" t="s">
        <v>850</v>
      </c>
      <c r="G547" s="23" t="s">
        <v>506</v>
      </c>
      <c r="H547" s="23" t="s">
        <v>530</v>
      </c>
      <c r="I547" s="23">
        <v>3.0154E-5</v>
      </c>
    </row>
    <row r="548" spans="1:9" x14ac:dyDescent="0.25">
      <c r="A548" s="23" t="s">
        <v>768</v>
      </c>
      <c r="B548" s="23" t="s">
        <v>926</v>
      </c>
      <c r="C548" s="23" t="s">
        <v>936</v>
      </c>
      <c r="D548" s="23" t="s">
        <v>937</v>
      </c>
      <c r="E548" s="23" t="s">
        <v>772</v>
      </c>
      <c r="F548" s="23" t="s">
        <v>850</v>
      </c>
      <c r="G548" s="23" t="s">
        <v>853</v>
      </c>
      <c r="H548" s="23" t="s">
        <v>522</v>
      </c>
      <c r="I548" s="23">
        <v>0.127384</v>
      </c>
    </row>
    <row r="549" spans="1:9" x14ac:dyDescent="0.25">
      <c r="A549" s="23" t="s">
        <v>768</v>
      </c>
      <c r="B549" s="23" t="s">
        <v>926</v>
      </c>
      <c r="C549" s="23" t="s">
        <v>938</v>
      </c>
      <c r="D549" s="23" t="s">
        <v>807</v>
      </c>
      <c r="E549" s="23" t="s">
        <v>772</v>
      </c>
      <c r="F549" s="23" t="s">
        <v>850</v>
      </c>
      <c r="G549" s="23" t="s">
        <v>853</v>
      </c>
      <c r="H549" s="23" t="s">
        <v>529</v>
      </c>
      <c r="I549" s="23">
        <v>2.6998500000000002E-3</v>
      </c>
    </row>
    <row r="550" spans="1:9" x14ac:dyDescent="0.25">
      <c r="A550" s="23" t="s">
        <v>768</v>
      </c>
      <c r="B550" s="23" t="s">
        <v>926</v>
      </c>
      <c r="C550" s="23" t="s">
        <v>941</v>
      </c>
      <c r="D550" s="23" t="s">
        <v>942</v>
      </c>
      <c r="E550" s="23" t="s">
        <v>772</v>
      </c>
      <c r="F550" s="23" t="s">
        <v>850</v>
      </c>
      <c r="G550" s="23" t="s">
        <v>853</v>
      </c>
      <c r="H550" s="23" t="s">
        <v>529</v>
      </c>
      <c r="I550" s="23">
        <v>4.4461000000000001E-4</v>
      </c>
    </row>
    <row r="551" spans="1:9" x14ac:dyDescent="0.25">
      <c r="A551" s="23" t="s">
        <v>768</v>
      </c>
      <c r="B551" s="23" t="s">
        <v>926</v>
      </c>
      <c r="C551" s="23" t="s">
        <v>941</v>
      </c>
      <c r="D551" s="23" t="s">
        <v>942</v>
      </c>
      <c r="E551" s="23" t="s">
        <v>772</v>
      </c>
      <c r="F551" s="23" t="s">
        <v>850</v>
      </c>
      <c r="G551" s="23" t="s">
        <v>853</v>
      </c>
      <c r="H551" s="23" t="s">
        <v>530</v>
      </c>
      <c r="I551" s="23">
        <v>5.2997509999999995E-4</v>
      </c>
    </row>
    <row r="552" spans="1:9" x14ac:dyDescent="0.25">
      <c r="A552" s="23" t="s">
        <v>768</v>
      </c>
      <c r="B552" s="23" t="s">
        <v>926</v>
      </c>
      <c r="C552" s="23" t="s">
        <v>941</v>
      </c>
      <c r="D552" s="23" t="s">
        <v>942</v>
      </c>
      <c r="E552" s="23" t="s">
        <v>772</v>
      </c>
      <c r="F552" s="23" t="s">
        <v>850</v>
      </c>
      <c r="G552" s="23" t="s">
        <v>853</v>
      </c>
      <c r="H552" s="23" t="s">
        <v>522</v>
      </c>
      <c r="I552" s="23">
        <v>0.94289699999999999</v>
      </c>
    </row>
    <row r="553" spans="1:9" x14ac:dyDescent="0.25">
      <c r="A553" s="23" t="s">
        <v>768</v>
      </c>
      <c r="B553" s="23" t="s">
        <v>926</v>
      </c>
      <c r="C553" s="23" t="s">
        <v>941</v>
      </c>
      <c r="D553" s="23" t="s">
        <v>943</v>
      </c>
      <c r="E553" s="23" t="s">
        <v>944</v>
      </c>
      <c r="F553" s="23" t="s">
        <v>850</v>
      </c>
      <c r="G553" s="23" t="s">
        <v>853</v>
      </c>
      <c r="H553" s="23" t="s">
        <v>522</v>
      </c>
      <c r="I553" s="23">
        <v>0.96049600000000002</v>
      </c>
    </row>
    <row r="554" spans="1:9" x14ac:dyDescent="0.25">
      <c r="A554" s="23" t="s">
        <v>768</v>
      </c>
      <c r="B554" s="23" t="s">
        <v>926</v>
      </c>
      <c r="C554" s="23" t="s">
        <v>941</v>
      </c>
      <c r="D554" s="23" t="s">
        <v>943</v>
      </c>
      <c r="E554" s="23" t="s">
        <v>944</v>
      </c>
      <c r="F554" s="23" t="s">
        <v>850</v>
      </c>
      <c r="G554" s="23" t="s">
        <v>853</v>
      </c>
      <c r="H554" s="23" t="s">
        <v>530</v>
      </c>
      <c r="I554" s="23">
        <v>5.3986870000000001E-4</v>
      </c>
    </row>
    <row r="555" spans="1:9" x14ac:dyDescent="0.25">
      <c r="A555" s="23" t="s">
        <v>768</v>
      </c>
      <c r="B555" s="23" t="s">
        <v>926</v>
      </c>
      <c r="C555" s="23" t="s">
        <v>941</v>
      </c>
      <c r="D555" s="23" t="s">
        <v>943</v>
      </c>
      <c r="E555" s="23" t="s">
        <v>944</v>
      </c>
      <c r="F555" s="23" t="s">
        <v>850</v>
      </c>
      <c r="G555" s="23" t="s">
        <v>853</v>
      </c>
      <c r="H555" s="23" t="s">
        <v>529</v>
      </c>
      <c r="I555" s="23">
        <v>4.5291E-4</v>
      </c>
    </row>
    <row r="556" spans="1:9" x14ac:dyDescent="0.25">
      <c r="A556" s="23" t="s">
        <v>768</v>
      </c>
      <c r="B556" s="23" t="s">
        <v>926</v>
      </c>
      <c r="C556" s="23" t="s">
        <v>941</v>
      </c>
      <c r="D556" s="23" t="s">
        <v>945</v>
      </c>
      <c r="E556" s="23" t="s">
        <v>946</v>
      </c>
      <c r="F556" s="23" t="s">
        <v>850</v>
      </c>
      <c r="G556" s="23" t="s">
        <v>853</v>
      </c>
      <c r="H556" s="23" t="s">
        <v>529</v>
      </c>
      <c r="I556" s="23">
        <v>4.2826250000000001E-4</v>
      </c>
    </row>
    <row r="557" spans="1:9" x14ac:dyDescent="0.25">
      <c r="A557" s="23" t="s">
        <v>768</v>
      </c>
      <c r="B557" s="23" t="s">
        <v>926</v>
      </c>
      <c r="C557" s="23" t="s">
        <v>941</v>
      </c>
      <c r="D557" s="23" t="s">
        <v>945</v>
      </c>
      <c r="E557" s="23" t="s">
        <v>947</v>
      </c>
      <c r="F557" s="23" t="s">
        <v>850</v>
      </c>
      <c r="G557" s="23" t="s">
        <v>853</v>
      </c>
      <c r="H557" s="23" t="s">
        <v>530</v>
      </c>
      <c r="I557" s="23">
        <v>3.5461099999999998E-5</v>
      </c>
    </row>
    <row r="558" spans="1:9" x14ac:dyDescent="0.25">
      <c r="A558" s="23" t="s">
        <v>768</v>
      </c>
      <c r="B558" s="23" t="s">
        <v>926</v>
      </c>
      <c r="C558" s="23" t="s">
        <v>941</v>
      </c>
      <c r="D558" s="23" t="s">
        <v>945</v>
      </c>
      <c r="E558" s="23" t="s">
        <v>948</v>
      </c>
      <c r="F558" s="23" t="s">
        <v>850</v>
      </c>
      <c r="G558" s="23" t="s">
        <v>853</v>
      </c>
      <c r="H558" s="23" t="s">
        <v>530</v>
      </c>
      <c r="I558" s="23">
        <v>2.1943289999999999E-4</v>
      </c>
    </row>
    <row r="559" spans="1:9" x14ac:dyDescent="0.25">
      <c r="A559" s="23" t="s">
        <v>768</v>
      </c>
      <c r="B559" s="23" t="s">
        <v>926</v>
      </c>
      <c r="C559" s="23" t="s">
        <v>941</v>
      </c>
      <c r="D559" s="23" t="s">
        <v>949</v>
      </c>
      <c r="E559" s="23" t="s">
        <v>772</v>
      </c>
      <c r="F559" s="23" t="s">
        <v>850</v>
      </c>
      <c r="G559" s="23" t="s">
        <v>853</v>
      </c>
      <c r="H559" s="23" t="s">
        <v>529</v>
      </c>
      <c r="I559" s="23">
        <v>5.33058E-5</v>
      </c>
    </row>
    <row r="560" spans="1:9" x14ac:dyDescent="0.25">
      <c r="A560" s="23" t="s">
        <v>768</v>
      </c>
      <c r="B560" s="23" t="s">
        <v>926</v>
      </c>
      <c r="C560" s="23" t="s">
        <v>941</v>
      </c>
      <c r="D560" s="23" t="s">
        <v>945</v>
      </c>
      <c r="E560" s="23" t="s">
        <v>947</v>
      </c>
      <c r="F560" s="23" t="s">
        <v>850</v>
      </c>
      <c r="G560" s="23" t="s">
        <v>853</v>
      </c>
      <c r="H560" s="23" t="s">
        <v>529</v>
      </c>
      <c r="I560" s="23">
        <v>2.97493E-5</v>
      </c>
    </row>
    <row r="561" spans="1:9" x14ac:dyDescent="0.25">
      <c r="A561" s="23" t="s">
        <v>768</v>
      </c>
      <c r="B561" s="23" t="s">
        <v>926</v>
      </c>
      <c r="C561" s="23" t="s">
        <v>941</v>
      </c>
      <c r="D561" s="23" t="s">
        <v>945</v>
      </c>
      <c r="E561" s="23" t="s">
        <v>946</v>
      </c>
      <c r="F561" s="23" t="s">
        <v>850</v>
      </c>
      <c r="G561" s="23" t="s">
        <v>853</v>
      </c>
      <c r="H561" s="23" t="s">
        <v>530</v>
      </c>
      <c r="I561" s="23">
        <v>5.104889E-4</v>
      </c>
    </row>
    <row r="562" spans="1:9" x14ac:dyDescent="0.25">
      <c r="A562" s="23" t="s">
        <v>768</v>
      </c>
      <c r="B562" s="23" t="s">
        <v>926</v>
      </c>
      <c r="C562" s="23" t="s">
        <v>941</v>
      </c>
      <c r="D562" s="23" t="s">
        <v>945</v>
      </c>
      <c r="E562" s="23" t="s">
        <v>946</v>
      </c>
      <c r="F562" s="23" t="s">
        <v>850</v>
      </c>
      <c r="G562" s="23" t="s">
        <v>853</v>
      </c>
      <c r="H562" s="23" t="s">
        <v>522</v>
      </c>
      <c r="I562" s="23">
        <v>0.90822499999999995</v>
      </c>
    </row>
    <row r="563" spans="1:9" x14ac:dyDescent="0.25">
      <c r="A563" s="23" t="s">
        <v>768</v>
      </c>
      <c r="B563" s="23" t="s">
        <v>926</v>
      </c>
      <c r="C563" s="23" t="s">
        <v>941</v>
      </c>
      <c r="D563" s="23" t="s">
        <v>945</v>
      </c>
      <c r="E563" s="23" t="s">
        <v>948</v>
      </c>
      <c r="F563" s="23" t="s">
        <v>850</v>
      </c>
      <c r="G563" s="23" t="s">
        <v>853</v>
      </c>
      <c r="H563" s="23" t="s">
        <v>522</v>
      </c>
      <c r="I563" s="23">
        <v>0.39040000000000002</v>
      </c>
    </row>
    <row r="564" spans="1:9" x14ac:dyDescent="0.25">
      <c r="A564" s="23" t="s">
        <v>768</v>
      </c>
      <c r="B564" s="23" t="s">
        <v>926</v>
      </c>
      <c r="C564" s="23" t="s">
        <v>941</v>
      </c>
      <c r="D564" s="23" t="s">
        <v>949</v>
      </c>
      <c r="E564" s="23" t="s">
        <v>772</v>
      </c>
      <c r="F564" s="23" t="s">
        <v>850</v>
      </c>
      <c r="G564" s="23" t="s">
        <v>853</v>
      </c>
      <c r="H564" s="23" t="s">
        <v>522</v>
      </c>
      <c r="I564" s="23">
        <v>0.11304699999999999</v>
      </c>
    </row>
    <row r="565" spans="1:9" x14ac:dyDescent="0.25">
      <c r="A565" s="23" t="s">
        <v>768</v>
      </c>
      <c r="B565" s="23" t="s">
        <v>926</v>
      </c>
      <c r="C565" s="23" t="s">
        <v>941</v>
      </c>
      <c r="D565" s="23" t="s">
        <v>945</v>
      </c>
      <c r="E565" s="23" t="s">
        <v>947</v>
      </c>
      <c r="F565" s="23" t="s">
        <v>850</v>
      </c>
      <c r="G565" s="23" t="s">
        <v>853</v>
      </c>
      <c r="H565" s="23" t="s">
        <v>522</v>
      </c>
      <c r="I565" s="23">
        <v>6.3090099999999996E-2</v>
      </c>
    </row>
    <row r="566" spans="1:9" x14ac:dyDescent="0.25">
      <c r="A566" s="23" t="s">
        <v>768</v>
      </c>
      <c r="B566" s="23" t="s">
        <v>926</v>
      </c>
      <c r="C566" s="23" t="s">
        <v>941</v>
      </c>
      <c r="D566" s="23" t="s">
        <v>945</v>
      </c>
      <c r="E566" s="23" t="s">
        <v>948</v>
      </c>
      <c r="F566" s="23" t="s">
        <v>850</v>
      </c>
      <c r="G566" s="23" t="s">
        <v>853</v>
      </c>
      <c r="H566" s="23" t="s">
        <v>529</v>
      </c>
      <c r="I566" s="23">
        <v>1.84088E-4</v>
      </c>
    </row>
    <row r="567" spans="1:9" x14ac:dyDescent="0.25">
      <c r="A567" s="23" t="s">
        <v>768</v>
      </c>
      <c r="B567" s="23" t="s">
        <v>926</v>
      </c>
      <c r="C567" s="23" t="s">
        <v>941</v>
      </c>
      <c r="D567" s="23" t="s">
        <v>945</v>
      </c>
      <c r="E567" s="23" t="s">
        <v>772</v>
      </c>
      <c r="F567" s="23" t="s">
        <v>850</v>
      </c>
      <c r="G567" s="23" t="s">
        <v>853</v>
      </c>
      <c r="H567" s="23" t="s">
        <v>529</v>
      </c>
      <c r="I567" s="23">
        <v>2.0662600000000001E-4</v>
      </c>
    </row>
    <row r="568" spans="1:9" x14ac:dyDescent="0.25">
      <c r="A568" s="23" t="s">
        <v>768</v>
      </c>
      <c r="B568" s="23" t="s">
        <v>926</v>
      </c>
      <c r="C568" s="23" t="s">
        <v>941</v>
      </c>
      <c r="D568" s="23" t="s">
        <v>945</v>
      </c>
      <c r="E568" s="23" t="s">
        <v>772</v>
      </c>
      <c r="F568" s="23" t="s">
        <v>850</v>
      </c>
      <c r="G568" s="23" t="s">
        <v>853</v>
      </c>
      <c r="H568" s="23" t="s">
        <v>522</v>
      </c>
      <c r="I568" s="23">
        <v>0.438197</v>
      </c>
    </row>
    <row r="569" spans="1:9" x14ac:dyDescent="0.25">
      <c r="A569" s="23" t="s">
        <v>768</v>
      </c>
      <c r="B569" s="23" t="s">
        <v>926</v>
      </c>
      <c r="C569" s="23" t="s">
        <v>941</v>
      </c>
      <c r="D569" s="23" t="s">
        <v>949</v>
      </c>
      <c r="E569" s="23" t="s">
        <v>772</v>
      </c>
      <c r="F569" s="23" t="s">
        <v>850</v>
      </c>
      <c r="G569" s="23" t="s">
        <v>853</v>
      </c>
      <c r="H569" s="23" t="s">
        <v>530</v>
      </c>
      <c r="I569" s="23">
        <v>6.3540499999999999E-5</v>
      </c>
    </row>
    <row r="570" spans="1:9" x14ac:dyDescent="0.25">
      <c r="A570" s="23" t="s">
        <v>768</v>
      </c>
      <c r="B570" s="23" t="s">
        <v>926</v>
      </c>
      <c r="C570" s="23" t="s">
        <v>941</v>
      </c>
      <c r="D570" s="23" t="s">
        <v>945</v>
      </c>
      <c r="E570" s="23" t="s">
        <v>772</v>
      </c>
      <c r="F570" s="23" t="s">
        <v>850</v>
      </c>
      <c r="G570" s="23" t="s">
        <v>853</v>
      </c>
      <c r="H570" s="23" t="s">
        <v>530</v>
      </c>
      <c r="I570" s="23">
        <v>2.4629820000000001E-4</v>
      </c>
    </row>
    <row r="571" spans="1:9" x14ac:dyDescent="0.25">
      <c r="A571" s="23" t="s">
        <v>768</v>
      </c>
      <c r="B571" s="23" t="s">
        <v>926</v>
      </c>
      <c r="C571" s="23" t="s">
        <v>941</v>
      </c>
      <c r="D571" s="23" t="s">
        <v>950</v>
      </c>
      <c r="E571" s="23" t="s">
        <v>772</v>
      </c>
      <c r="F571" s="23" t="s">
        <v>850</v>
      </c>
      <c r="G571" s="23" t="s">
        <v>853</v>
      </c>
      <c r="H571" s="23" t="s">
        <v>529</v>
      </c>
      <c r="I571" s="23">
        <v>6.6427499999999998E-4</v>
      </c>
    </row>
    <row r="572" spans="1:9" x14ac:dyDescent="0.25">
      <c r="A572" s="23" t="s">
        <v>768</v>
      </c>
      <c r="B572" s="23" t="s">
        <v>926</v>
      </c>
      <c r="C572" s="23" t="s">
        <v>941</v>
      </c>
      <c r="D572" s="23" t="s">
        <v>950</v>
      </c>
      <c r="E572" s="23" t="s">
        <v>772</v>
      </c>
      <c r="F572" s="23" t="s">
        <v>850</v>
      </c>
      <c r="G572" s="23" t="s">
        <v>853</v>
      </c>
      <c r="H572" s="23" t="s">
        <v>522</v>
      </c>
      <c r="I572" s="23">
        <v>1.4087400000000001</v>
      </c>
    </row>
    <row r="573" spans="1:9" x14ac:dyDescent="0.25">
      <c r="A573" s="23" t="s">
        <v>768</v>
      </c>
      <c r="B573" s="23" t="s">
        <v>926</v>
      </c>
      <c r="C573" s="23" t="s">
        <v>941</v>
      </c>
      <c r="D573" s="23" t="s">
        <v>950</v>
      </c>
      <c r="E573" s="23" t="s">
        <v>951</v>
      </c>
      <c r="F573" s="23" t="s">
        <v>850</v>
      </c>
      <c r="G573" s="23" t="s">
        <v>853</v>
      </c>
      <c r="H573" s="23" t="s">
        <v>529</v>
      </c>
      <c r="I573" s="23">
        <v>5.6433000000000004E-4</v>
      </c>
    </row>
    <row r="574" spans="1:9" x14ac:dyDescent="0.25">
      <c r="A574" s="23" t="s">
        <v>768</v>
      </c>
      <c r="B574" s="23" t="s">
        <v>926</v>
      </c>
      <c r="C574" s="23" t="s">
        <v>941</v>
      </c>
      <c r="D574" s="23" t="s">
        <v>950</v>
      </c>
      <c r="E574" s="23" t="s">
        <v>772</v>
      </c>
      <c r="F574" s="23" t="s">
        <v>850</v>
      </c>
      <c r="G574" s="23" t="s">
        <v>853</v>
      </c>
      <c r="H574" s="23" t="s">
        <v>530</v>
      </c>
      <c r="I574" s="23">
        <v>7.9181580000000002E-4</v>
      </c>
    </row>
    <row r="575" spans="1:9" x14ac:dyDescent="0.25">
      <c r="A575" s="23" t="s">
        <v>768</v>
      </c>
      <c r="B575" s="23" t="s">
        <v>926</v>
      </c>
      <c r="C575" s="23" t="s">
        <v>941</v>
      </c>
      <c r="D575" s="23" t="s">
        <v>952</v>
      </c>
      <c r="E575" s="23" t="s">
        <v>772</v>
      </c>
      <c r="F575" s="23" t="s">
        <v>850</v>
      </c>
      <c r="G575" s="23" t="s">
        <v>853</v>
      </c>
      <c r="H575" s="23" t="s">
        <v>522</v>
      </c>
      <c r="I575" s="23">
        <v>1.82965E-5</v>
      </c>
    </row>
    <row r="576" spans="1:9" x14ac:dyDescent="0.25">
      <c r="A576" s="23" t="s">
        <v>768</v>
      </c>
      <c r="B576" s="23" t="s">
        <v>926</v>
      </c>
      <c r="C576" s="23" t="s">
        <v>941</v>
      </c>
      <c r="D576" s="23" t="s">
        <v>950</v>
      </c>
      <c r="E576" s="23" t="s">
        <v>951</v>
      </c>
      <c r="F576" s="23" t="s">
        <v>850</v>
      </c>
      <c r="G576" s="23" t="s">
        <v>853</v>
      </c>
      <c r="H576" s="23" t="s">
        <v>522</v>
      </c>
      <c r="I576" s="23">
        <v>1.19679</v>
      </c>
    </row>
    <row r="577" spans="1:9" x14ac:dyDescent="0.25">
      <c r="A577" s="23" t="s">
        <v>768</v>
      </c>
      <c r="B577" s="23" t="s">
        <v>926</v>
      </c>
      <c r="C577" s="23" t="s">
        <v>941</v>
      </c>
      <c r="D577" s="23" t="s">
        <v>950</v>
      </c>
      <c r="E577" s="23" t="s">
        <v>953</v>
      </c>
      <c r="F577" s="23" t="s">
        <v>850</v>
      </c>
      <c r="G577" s="23" t="s">
        <v>853</v>
      </c>
      <c r="H577" s="23" t="s">
        <v>529</v>
      </c>
      <c r="I577" s="23">
        <v>2.183168E-4</v>
      </c>
    </row>
    <row r="578" spans="1:9" x14ac:dyDescent="0.25">
      <c r="A578" s="23" t="s">
        <v>768</v>
      </c>
      <c r="B578" s="23" t="s">
        <v>926</v>
      </c>
      <c r="C578" s="23" t="s">
        <v>941</v>
      </c>
      <c r="D578" s="23" t="s">
        <v>952</v>
      </c>
      <c r="E578" s="23" t="s">
        <v>772</v>
      </c>
      <c r="F578" s="23" t="s">
        <v>850</v>
      </c>
      <c r="G578" s="23" t="s">
        <v>853</v>
      </c>
      <c r="H578" s="23" t="s">
        <v>530</v>
      </c>
      <c r="I578" s="23">
        <v>1.03E-8</v>
      </c>
    </row>
    <row r="579" spans="1:9" x14ac:dyDescent="0.25">
      <c r="A579" s="23" t="s">
        <v>768</v>
      </c>
      <c r="B579" s="23" t="s">
        <v>926</v>
      </c>
      <c r="C579" s="23" t="s">
        <v>941</v>
      </c>
      <c r="D579" s="23" t="s">
        <v>950</v>
      </c>
      <c r="E579" s="23" t="s">
        <v>953</v>
      </c>
      <c r="F579" s="23" t="s">
        <v>850</v>
      </c>
      <c r="G579" s="23" t="s">
        <v>853</v>
      </c>
      <c r="H579" s="23" t="s">
        <v>522</v>
      </c>
      <c r="I579" s="23">
        <v>0.46298899999999998</v>
      </c>
    </row>
    <row r="580" spans="1:9" x14ac:dyDescent="0.25">
      <c r="A580" s="23" t="s">
        <v>768</v>
      </c>
      <c r="B580" s="23" t="s">
        <v>926</v>
      </c>
      <c r="C580" s="23" t="s">
        <v>941</v>
      </c>
      <c r="D580" s="23" t="s">
        <v>952</v>
      </c>
      <c r="E580" s="23" t="s">
        <v>772</v>
      </c>
      <c r="F580" s="23" t="s">
        <v>850</v>
      </c>
      <c r="G580" s="23" t="s">
        <v>853</v>
      </c>
      <c r="H580" s="23" t="s">
        <v>529</v>
      </c>
      <c r="I580" s="23">
        <v>8.5999999999999993E-9</v>
      </c>
    </row>
    <row r="581" spans="1:9" x14ac:dyDescent="0.25">
      <c r="A581" s="23" t="s">
        <v>768</v>
      </c>
      <c r="B581" s="23" t="s">
        <v>926</v>
      </c>
      <c r="C581" s="23" t="s">
        <v>941</v>
      </c>
      <c r="D581" s="23" t="s">
        <v>950</v>
      </c>
      <c r="E581" s="23" t="s">
        <v>953</v>
      </c>
      <c r="F581" s="23" t="s">
        <v>850</v>
      </c>
      <c r="G581" s="23" t="s">
        <v>853</v>
      </c>
      <c r="H581" s="23" t="s">
        <v>530</v>
      </c>
      <c r="I581" s="23">
        <v>2.602336E-4</v>
      </c>
    </row>
    <row r="582" spans="1:9" x14ac:dyDescent="0.25">
      <c r="A582" s="23" t="s">
        <v>768</v>
      </c>
      <c r="B582" s="23" t="s">
        <v>926</v>
      </c>
      <c r="C582" s="23" t="s">
        <v>941</v>
      </c>
      <c r="D582" s="23" t="s">
        <v>950</v>
      </c>
      <c r="E582" s="23" t="s">
        <v>951</v>
      </c>
      <c r="F582" s="23" t="s">
        <v>850</v>
      </c>
      <c r="G582" s="23" t="s">
        <v>853</v>
      </c>
      <c r="H582" s="23" t="s">
        <v>530</v>
      </c>
      <c r="I582" s="23">
        <v>6.7268139999999998E-4</v>
      </c>
    </row>
    <row r="583" spans="1:9" x14ac:dyDescent="0.25">
      <c r="A583" s="23" t="s">
        <v>768</v>
      </c>
      <c r="B583" s="23" t="s">
        <v>926</v>
      </c>
      <c r="C583" s="23" t="s">
        <v>941</v>
      </c>
      <c r="D583" s="23" t="s">
        <v>954</v>
      </c>
      <c r="E583" s="23" t="s">
        <v>772</v>
      </c>
      <c r="F583" s="23" t="s">
        <v>850</v>
      </c>
      <c r="G583" s="23" t="s">
        <v>853</v>
      </c>
      <c r="H583" s="23" t="s">
        <v>529</v>
      </c>
      <c r="I583" s="23">
        <v>3.9834750000000002E-4</v>
      </c>
    </row>
    <row r="584" spans="1:9" x14ac:dyDescent="0.25">
      <c r="A584" s="23" t="s">
        <v>768</v>
      </c>
      <c r="B584" s="23" t="s">
        <v>926</v>
      </c>
      <c r="C584" s="23" t="s">
        <v>941</v>
      </c>
      <c r="D584" s="23" t="s">
        <v>954</v>
      </c>
      <c r="E584" s="23" t="s">
        <v>156</v>
      </c>
      <c r="F584" s="23" t="s">
        <v>850</v>
      </c>
      <c r="G584" s="23" t="s">
        <v>891</v>
      </c>
      <c r="H584" s="23" t="s">
        <v>530</v>
      </c>
      <c r="I584" s="23">
        <v>1.3718638599999999E-2</v>
      </c>
    </row>
    <row r="585" spans="1:9" x14ac:dyDescent="0.25">
      <c r="A585" s="23" t="s">
        <v>768</v>
      </c>
      <c r="B585" s="23" t="s">
        <v>926</v>
      </c>
      <c r="C585" s="23" t="s">
        <v>941</v>
      </c>
      <c r="D585" s="23" t="s">
        <v>954</v>
      </c>
      <c r="E585" s="23" t="s">
        <v>156</v>
      </c>
      <c r="F585" s="23" t="s">
        <v>850</v>
      </c>
      <c r="G585" s="23" t="s">
        <v>921</v>
      </c>
      <c r="H585" s="23" t="s">
        <v>529</v>
      </c>
      <c r="I585" s="23">
        <v>3.5377499999999998E-5</v>
      </c>
    </row>
    <row r="586" spans="1:9" x14ac:dyDescent="0.25">
      <c r="A586" s="23" t="s">
        <v>768</v>
      </c>
      <c r="B586" s="23" t="s">
        <v>926</v>
      </c>
      <c r="C586" s="23" t="s">
        <v>941</v>
      </c>
      <c r="D586" s="23" t="s">
        <v>954</v>
      </c>
      <c r="E586" s="23" t="s">
        <v>955</v>
      </c>
      <c r="F586" s="23" t="s">
        <v>850</v>
      </c>
      <c r="G586" s="23" t="s">
        <v>853</v>
      </c>
      <c r="H586" s="23" t="s">
        <v>522</v>
      </c>
      <c r="I586" s="23">
        <v>8.9097999999999997E-2</v>
      </c>
    </row>
    <row r="587" spans="1:9" x14ac:dyDescent="0.25">
      <c r="A587" s="23" t="s">
        <v>768</v>
      </c>
      <c r="B587" s="23" t="s">
        <v>926</v>
      </c>
      <c r="C587" s="23" t="s">
        <v>941</v>
      </c>
      <c r="D587" s="23" t="s">
        <v>954</v>
      </c>
      <c r="E587" s="23" t="s">
        <v>156</v>
      </c>
      <c r="F587" s="23" t="s">
        <v>850</v>
      </c>
      <c r="G587" s="23" t="s">
        <v>956</v>
      </c>
      <c r="H587" s="23" t="s">
        <v>530</v>
      </c>
      <c r="I587" s="23">
        <v>0</v>
      </c>
    </row>
    <row r="588" spans="1:9" x14ac:dyDescent="0.25">
      <c r="A588" s="23" t="s">
        <v>768</v>
      </c>
      <c r="B588" s="23" t="s">
        <v>926</v>
      </c>
      <c r="C588" s="23" t="s">
        <v>941</v>
      </c>
      <c r="D588" s="23" t="s">
        <v>954</v>
      </c>
      <c r="E588" s="23" t="s">
        <v>156</v>
      </c>
      <c r="F588" s="23" t="s">
        <v>850</v>
      </c>
      <c r="G588" s="23" t="s">
        <v>919</v>
      </c>
      <c r="H588" s="23" t="s">
        <v>529</v>
      </c>
      <c r="I588" s="23">
        <v>2.1017529999999999E-4</v>
      </c>
    </row>
    <row r="589" spans="1:9" x14ac:dyDescent="0.25">
      <c r="A589" s="23" t="s">
        <v>768</v>
      </c>
      <c r="B589" s="23" t="s">
        <v>926</v>
      </c>
      <c r="C589" s="23" t="s">
        <v>941</v>
      </c>
      <c r="D589" s="23" t="s">
        <v>954</v>
      </c>
      <c r="E589" s="23" t="s">
        <v>156</v>
      </c>
      <c r="F589" s="23" t="s">
        <v>850</v>
      </c>
      <c r="G589" s="23" t="s">
        <v>921</v>
      </c>
      <c r="H589" s="23" t="s">
        <v>530</v>
      </c>
      <c r="I589" s="23">
        <v>8.4339999999999995E-5</v>
      </c>
    </row>
    <row r="590" spans="1:9" x14ac:dyDescent="0.25">
      <c r="A590" s="23" t="s">
        <v>768</v>
      </c>
      <c r="B590" s="23" t="s">
        <v>926</v>
      </c>
      <c r="C590" s="23" t="s">
        <v>941</v>
      </c>
      <c r="D590" s="23" t="s">
        <v>954</v>
      </c>
      <c r="E590" s="23" t="s">
        <v>156</v>
      </c>
      <c r="F590" s="23" t="s">
        <v>850</v>
      </c>
      <c r="G590" s="23" t="s">
        <v>956</v>
      </c>
      <c r="H590" s="23" t="s">
        <v>529</v>
      </c>
      <c r="I590" s="23">
        <v>0</v>
      </c>
    </row>
    <row r="591" spans="1:9" x14ac:dyDescent="0.25">
      <c r="A591" s="23" t="s">
        <v>768</v>
      </c>
      <c r="B591" s="23" t="s">
        <v>926</v>
      </c>
      <c r="C591" s="23" t="s">
        <v>941</v>
      </c>
      <c r="D591" s="23" t="s">
        <v>954</v>
      </c>
      <c r="E591" s="23" t="s">
        <v>156</v>
      </c>
      <c r="F591" s="23" t="s">
        <v>850</v>
      </c>
      <c r="G591" s="23" t="s">
        <v>853</v>
      </c>
      <c r="H591" s="23" t="s">
        <v>529</v>
      </c>
      <c r="I591" s="23">
        <v>7.2685E-5</v>
      </c>
    </row>
    <row r="592" spans="1:9" x14ac:dyDescent="0.25">
      <c r="A592" s="23" t="s">
        <v>768</v>
      </c>
      <c r="B592" s="23" t="s">
        <v>926</v>
      </c>
      <c r="C592" s="23" t="s">
        <v>957</v>
      </c>
      <c r="D592" s="23" t="s">
        <v>807</v>
      </c>
      <c r="E592" s="23" t="s">
        <v>772</v>
      </c>
      <c r="F592" s="23" t="s">
        <v>958</v>
      </c>
      <c r="G592" s="23" t="s">
        <v>892</v>
      </c>
      <c r="H592" s="23" t="s">
        <v>530</v>
      </c>
      <c r="I592" s="23">
        <v>0</v>
      </c>
    </row>
    <row r="593" spans="1:9" x14ac:dyDescent="0.25">
      <c r="A593" s="23" t="s">
        <v>768</v>
      </c>
      <c r="B593" s="23" t="s">
        <v>926</v>
      </c>
      <c r="C593" s="23" t="s">
        <v>941</v>
      </c>
      <c r="D593" s="23" t="s">
        <v>954</v>
      </c>
      <c r="E593" s="23" t="s">
        <v>156</v>
      </c>
      <c r="F593" s="23" t="s">
        <v>850</v>
      </c>
      <c r="G593" s="23" t="s">
        <v>919</v>
      </c>
      <c r="H593" s="23" t="s">
        <v>522</v>
      </c>
      <c r="I593" s="23">
        <v>0.28595700000000002</v>
      </c>
    </row>
    <row r="594" spans="1:9" x14ac:dyDescent="0.25">
      <c r="A594" s="23" t="s">
        <v>768</v>
      </c>
      <c r="B594" s="23" t="s">
        <v>926</v>
      </c>
      <c r="C594" s="23" t="s">
        <v>957</v>
      </c>
      <c r="D594" s="23" t="s">
        <v>807</v>
      </c>
      <c r="E594" s="23" t="s">
        <v>772</v>
      </c>
      <c r="F594" s="23" t="s">
        <v>958</v>
      </c>
      <c r="G594" s="23" t="s">
        <v>892</v>
      </c>
      <c r="H594" s="23" t="s">
        <v>529</v>
      </c>
      <c r="I594" s="23">
        <v>7.4475499999999997</v>
      </c>
    </row>
    <row r="595" spans="1:9" x14ac:dyDescent="0.25">
      <c r="A595" s="23" t="s">
        <v>768</v>
      </c>
      <c r="B595" s="23" t="s">
        <v>926</v>
      </c>
      <c r="C595" s="23" t="s">
        <v>941</v>
      </c>
      <c r="D595" s="23" t="s">
        <v>954</v>
      </c>
      <c r="E595" s="23" t="s">
        <v>156</v>
      </c>
      <c r="F595" s="23" t="s">
        <v>850</v>
      </c>
      <c r="G595" s="23" t="s">
        <v>959</v>
      </c>
      <c r="H595" s="23" t="s">
        <v>530</v>
      </c>
      <c r="I595" s="23">
        <v>6.2828229999999997E-4</v>
      </c>
    </row>
    <row r="596" spans="1:9" x14ac:dyDescent="0.25">
      <c r="A596" s="23" t="s">
        <v>768</v>
      </c>
      <c r="B596" s="23" t="s">
        <v>926</v>
      </c>
      <c r="C596" s="23" t="s">
        <v>941</v>
      </c>
      <c r="D596" s="23" t="s">
        <v>954</v>
      </c>
      <c r="E596" s="23" t="s">
        <v>156</v>
      </c>
      <c r="F596" s="23" t="s">
        <v>850</v>
      </c>
      <c r="G596" s="23" t="s">
        <v>959</v>
      </c>
      <c r="H596" s="23" t="s">
        <v>529</v>
      </c>
      <c r="I596" s="23">
        <v>3.9531249999999999E-4</v>
      </c>
    </row>
    <row r="597" spans="1:9" x14ac:dyDescent="0.25">
      <c r="A597" s="23" t="s">
        <v>768</v>
      </c>
      <c r="B597" s="23" t="s">
        <v>926</v>
      </c>
      <c r="C597" s="23" t="s">
        <v>960</v>
      </c>
      <c r="D597" s="23" t="s">
        <v>961</v>
      </c>
      <c r="E597" s="23" t="s">
        <v>772</v>
      </c>
      <c r="F597" s="23" t="s">
        <v>962</v>
      </c>
      <c r="G597" s="23" t="s">
        <v>502</v>
      </c>
      <c r="H597" s="23" t="s">
        <v>529</v>
      </c>
      <c r="I597" s="23">
        <v>2.3899699999999999</v>
      </c>
    </row>
    <row r="598" spans="1:9" x14ac:dyDescent="0.25">
      <c r="A598" s="23" t="s">
        <v>768</v>
      </c>
      <c r="B598" s="23" t="s">
        <v>926</v>
      </c>
      <c r="C598" s="23" t="s">
        <v>941</v>
      </c>
      <c r="D598" s="23" t="s">
        <v>954</v>
      </c>
      <c r="E598" s="23" t="s">
        <v>156</v>
      </c>
      <c r="F598" s="23" t="s">
        <v>850</v>
      </c>
      <c r="G598" s="23" t="s">
        <v>921</v>
      </c>
      <c r="H598" s="23" t="s">
        <v>522</v>
      </c>
      <c r="I598" s="23">
        <v>3.21496E-2</v>
      </c>
    </row>
    <row r="599" spans="1:9" x14ac:dyDescent="0.25">
      <c r="A599" s="23" t="s">
        <v>768</v>
      </c>
      <c r="B599" s="23" t="s">
        <v>926</v>
      </c>
      <c r="C599" s="23" t="s">
        <v>960</v>
      </c>
      <c r="D599" s="23" t="s">
        <v>961</v>
      </c>
      <c r="E599" s="23" t="s">
        <v>772</v>
      </c>
      <c r="F599" s="23" t="s">
        <v>962</v>
      </c>
      <c r="G599" s="23" t="s">
        <v>502</v>
      </c>
      <c r="H599" s="23" t="s">
        <v>530</v>
      </c>
      <c r="I599" s="23">
        <v>0.79367829999999995</v>
      </c>
    </row>
    <row r="600" spans="1:9" x14ac:dyDescent="0.25">
      <c r="A600" s="23" t="s">
        <v>768</v>
      </c>
      <c r="B600" s="23" t="s">
        <v>926</v>
      </c>
      <c r="C600" s="23" t="s">
        <v>941</v>
      </c>
      <c r="D600" s="23" t="s">
        <v>954</v>
      </c>
      <c r="E600" s="23" t="s">
        <v>156</v>
      </c>
      <c r="F600" s="23" t="s">
        <v>850</v>
      </c>
      <c r="G600" s="23" t="s">
        <v>853</v>
      </c>
      <c r="H600" s="23" t="s">
        <v>522</v>
      </c>
      <c r="I600" s="23">
        <v>0.154145</v>
      </c>
    </row>
    <row r="601" spans="1:9" x14ac:dyDescent="0.25">
      <c r="A601" s="23" t="s">
        <v>768</v>
      </c>
      <c r="B601" s="23" t="s">
        <v>926</v>
      </c>
      <c r="C601" s="23" t="s">
        <v>960</v>
      </c>
      <c r="D601" s="23" t="s">
        <v>963</v>
      </c>
      <c r="E601" s="23" t="s">
        <v>772</v>
      </c>
      <c r="F601" s="23" t="s">
        <v>964</v>
      </c>
      <c r="G601" s="23" t="s">
        <v>518</v>
      </c>
      <c r="H601" s="23" t="s">
        <v>529</v>
      </c>
      <c r="I601" s="23">
        <v>5.0102000000000001E-2</v>
      </c>
    </row>
    <row r="602" spans="1:9" x14ac:dyDescent="0.25">
      <c r="A602" s="23" t="s">
        <v>768</v>
      </c>
      <c r="B602" s="23" t="s">
        <v>926</v>
      </c>
      <c r="C602" s="23" t="s">
        <v>941</v>
      </c>
      <c r="D602" s="23" t="s">
        <v>954</v>
      </c>
      <c r="E602" s="23" t="s">
        <v>156</v>
      </c>
      <c r="F602" s="23" t="s">
        <v>850</v>
      </c>
      <c r="G602" s="23" t="s">
        <v>857</v>
      </c>
      <c r="H602" s="23" t="s">
        <v>529</v>
      </c>
      <c r="I602" s="23">
        <v>8.6830000000000001E-7</v>
      </c>
    </row>
    <row r="603" spans="1:9" x14ac:dyDescent="0.25">
      <c r="A603" s="23" t="s">
        <v>768</v>
      </c>
      <c r="B603" s="23" t="s">
        <v>926</v>
      </c>
      <c r="C603" s="23" t="s">
        <v>960</v>
      </c>
      <c r="D603" s="23" t="s">
        <v>963</v>
      </c>
      <c r="E603" s="23" t="s">
        <v>772</v>
      </c>
      <c r="F603" s="23" t="s">
        <v>964</v>
      </c>
      <c r="G603" s="23" t="s">
        <v>965</v>
      </c>
      <c r="H603" s="23" t="s">
        <v>529</v>
      </c>
      <c r="I603" s="23">
        <v>0.26474750000000002</v>
      </c>
    </row>
    <row r="604" spans="1:9" x14ac:dyDescent="0.25">
      <c r="A604" s="23" t="s">
        <v>768</v>
      </c>
      <c r="B604" s="23" t="s">
        <v>926</v>
      </c>
      <c r="C604" s="23" t="s">
        <v>938</v>
      </c>
      <c r="D604" s="23" t="s">
        <v>966</v>
      </c>
      <c r="E604" s="23" t="s">
        <v>967</v>
      </c>
      <c r="F604" s="23" t="s">
        <v>514</v>
      </c>
      <c r="G604" s="23" t="s">
        <v>502</v>
      </c>
      <c r="H604" s="23" t="s">
        <v>529</v>
      </c>
      <c r="I604" s="23">
        <v>1.7930680000000001E-4</v>
      </c>
    </row>
    <row r="605" spans="1:9" x14ac:dyDescent="0.25">
      <c r="A605" s="23" t="s">
        <v>768</v>
      </c>
      <c r="B605" s="23" t="s">
        <v>926</v>
      </c>
      <c r="C605" s="23" t="s">
        <v>941</v>
      </c>
      <c r="D605" s="23" t="s">
        <v>954</v>
      </c>
      <c r="E605" s="23" t="s">
        <v>156</v>
      </c>
      <c r="F605" s="23" t="s">
        <v>850</v>
      </c>
      <c r="G605" s="23" t="s">
        <v>857</v>
      </c>
      <c r="H605" s="23" t="s">
        <v>530</v>
      </c>
      <c r="I605" s="23">
        <v>2.0698999999999999E-6</v>
      </c>
    </row>
    <row r="606" spans="1:9" x14ac:dyDescent="0.25">
      <c r="A606" s="23" t="s">
        <v>768</v>
      </c>
      <c r="B606" s="23" t="s">
        <v>926</v>
      </c>
      <c r="C606" s="23" t="s">
        <v>941</v>
      </c>
      <c r="D606" s="23" t="s">
        <v>966</v>
      </c>
      <c r="E606" s="23" t="s">
        <v>967</v>
      </c>
      <c r="F606" s="23" t="s">
        <v>514</v>
      </c>
      <c r="G606" s="23" t="s">
        <v>502</v>
      </c>
      <c r="H606" s="23" t="s">
        <v>529</v>
      </c>
      <c r="I606" s="23">
        <v>2.2110300000000001E-5</v>
      </c>
    </row>
    <row r="607" spans="1:9" x14ac:dyDescent="0.25">
      <c r="A607" s="23" t="s">
        <v>768</v>
      </c>
      <c r="B607" s="23" t="s">
        <v>926</v>
      </c>
      <c r="C607" s="23" t="s">
        <v>941</v>
      </c>
      <c r="D607" s="23" t="s">
        <v>954</v>
      </c>
      <c r="E607" s="23" t="s">
        <v>955</v>
      </c>
      <c r="F607" s="23" t="s">
        <v>850</v>
      </c>
      <c r="G607" s="23" t="s">
        <v>853</v>
      </c>
      <c r="H607" s="23" t="s">
        <v>529</v>
      </c>
      <c r="I607" s="23">
        <v>4.2012999999999999E-5</v>
      </c>
    </row>
    <row r="608" spans="1:9" x14ac:dyDescent="0.25">
      <c r="A608" s="23" t="s">
        <v>768</v>
      </c>
      <c r="B608" s="23" t="s">
        <v>926</v>
      </c>
      <c r="C608" s="23" t="s">
        <v>930</v>
      </c>
      <c r="D608" s="23" t="s">
        <v>966</v>
      </c>
      <c r="E608" s="23" t="s">
        <v>967</v>
      </c>
      <c r="F608" s="23" t="s">
        <v>514</v>
      </c>
      <c r="G608" s="23" t="s">
        <v>502</v>
      </c>
      <c r="H608" s="23" t="s">
        <v>529</v>
      </c>
      <c r="I608" s="23">
        <v>1.9725649999999999E-3</v>
      </c>
    </row>
    <row r="609" spans="1:9" x14ac:dyDescent="0.25">
      <c r="A609" s="23" t="s">
        <v>768</v>
      </c>
      <c r="B609" s="23" t="s">
        <v>926</v>
      </c>
      <c r="C609" s="23" t="s">
        <v>960</v>
      </c>
      <c r="D609" s="23" t="s">
        <v>963</v>
      </c>
      <c r="E609" s="23" t="s">
        <v>772</v>
      </c>
      <c r="F609" s="23" t="s">
        <v>964</v>
      </c>
      <c r="G609" s="23" t="s">
        <v>968</v>
      </c>
      <c r="H609" s="23" t="s">
        <v>529</v>
      </c>
      <c r="I609" s="23">
        <v>8.2121749999999993E-2</v>
      </c>
    </row>
    <row r="610" spans="1:9" x14ac:dyDescent="0.25">
      <c r="A610" s="23" t="s">
        <v>768</v>
      </c>
      <c r="B610" s="23" t="s">
        <v>926</v>
      </c>
      <c r="C610" s="23" t="s">
        <v>941</v>
      </c>
      <c r="D610" s="23" t="s">
        <v>954</v>
      </c>
      <c r="E610" s="23" t="s">
        <v>969</v>
      </c>
      <c r="F610" s="23" t="s">
        <v>850</v>
      </c>
      <c r="G610" s="23" t="s">
        <v>853</v>
      </c>
      <c r="H610" s="23" t="s">
        <v>522</v>
      </c>
      <c r="I610" s="23">
        <v>0.71498399999999995</v>
      </c>
    </row>
    <row r="611" spans="1:9" x14ac:dyDescent="0.25">
      <c r="A611" s="23" t="s">
        <v>768</v>
      </c>
      <c r="B611" s="23" t="s">
        <v>926</v>
      </c>
      <c r="C611" s="23" t="s">
        <v>970</v>
      </c>
      <c r="D611" s="23" t="s">
        <v>966</v>
      </c>
      <c r="E611" s="23" t="s">
        <v>967</v>
      </c>
      <c r="F611" s="23" t="s">
        <v>514</v>
      </c>
      <c r="G611" s="23" t="s">
        <v>502</v>
      </c>
      <c r="H611" s="23" t="s">
        <v>529</v>
      </c>
      <c r="I611" s="23">
        <v>6.5539E-6</v>
      </c>
    </row>
    <row r="612" spans="1:9" x14ac:dyDescent="0.25">
      <c r="A612" s="23" t="s">
        <v>768</v>
      </c>
      <c r="B612" s="23" t="s">
        <v>926</v>
      </c>
      <c r="C612" s="23" t="s">
        <v>941</v>
      </c>
      <c r="D612" s="23" t="s">
        <v>954</v>
      </c>
      <c r="E612" s="23" t="s">
        <v>156</v>
      </c>
      <c r="F612" s="23" t="s">
        <v>850</v>
      </c>
      <c r="G612" s="23" t="s">
        <v>506</v>
      </c>
      <c r="H612" s="23" t="s">
        <v>522</v>
      </c>
      <c r="I612" s="23">
        <v>4.5379099999999999E-2</v>
      </c>
    </row>
    <row r="613" spans="1:9" x14ac:dyDescent="0.25">
      <c r="A613" s="23" t="s">
        <v>768</v>
      </c>
      <c r="B613" s="23" t="s">
        <v>926</v>
      </c>
      <c r="C613" s="23" t="s">
        <v>941</v>
      </c>
      <c r="D613" s="23" t="s">
        <v>954</v>
      </c>
      <c r="E613" s="23" t="s">
        <v>156</v>
      </c>
      <c r="F613" s="23" t="s">
        <v>850</v>
      </c>
      <c r="G613" s="23" t="s">
        <v>506</v>
      </c>
      <c r="H613" s="23" t="s">
        <v>530</v>
      </c>
      <c r="I613" s="23">
        <v>1.030463E-4</v>
      </c>
    </row>
    <row r="614" spans="1:9" x14ac:dyDescent="0.25">
      <c r="A614" s="23" t="s">
        <v>768</v>
      </c>
      <c r="B614" s="23" t="s">
        <v>926</v>
      </c>
      <c r="C614" s="23" t="s">
        <v>941</v>
      </c>
      <c r="D614" s="23" t="s">
        <v>954</v>
      </c>
      <c r="E614" s="23" t="s">
        <v>955</v>
      </c>
      <c r="F614" s="23" t="s">
        <v>850</v>
      </c>
      <c r="G614" s="23" t="s">
        <v>853</v>
      </c>
      <c r="H614" s="23" t="s">
        <v>530</v>
      </c>
      <c r="I614" s="23">
        <v>5.0079500000000001E-5</v>
      </c>
    </row>
    <row r="615" spans="1:9" x14ac:dyDescent="0.25">
      <c r="A615" s="23" t="s">
        <v>768</v>
      </c>
      <c r="B615" s="23" t="s">
        <v>926</v>
      </c>
      <c r="C615" s="23" t="s">
        <v>941</v>
      </c>
      <c r="D615" s="23" t="s">
        <v>954</v>
      </c>
      <c r="E615" s="23" t="s">
        <v>156</v>
      </c>
      <c r="F615" s="23" t="s">
        <v>850</v>
      </c>
      <c r="G615" s="23" t="s">
        <v>891</v>
      </c>
      <c r="H615" s="23" t="s">
        <v>522</v>
      </c>
      <c r="I615" s="23">
        <v>2.8898199999999998</v>
      </c>
    </row>
    <row r="616" spans="1:9" x14ac:dyDescent="0.25">
      <c r="A616" s="23" t="s">
        <v>768</v>
      </c>
      <c r="B616" s="23" t="s">
        <v>926</v>
      </c>
      <c r="C616" s="23" t="s">
        <v>941</v>
      </c>
      <c r="D616" s="23" t="s">
        <v>954</v>
      </c>
      <c r="E616" s="23" t="s">
        <v>772</v>
      </c>
      <c r="F616" s="23" t="s">
        <v>850</v>
      </c>
      <c r="G616" s="23" t="s">
        <v>853</v>
      </c>
      <c r="H616" s="23" t="s">
        <v>522</v>
      </c>
      <c r="I616" s="23">
        <v>0.84478600000000004</v>
      </c>
    </row>
    <row r="617" spans="1:9" x14ac:dyDescent="0.25">
      <c r="A617" s="23" t="s">
        <v>768</v>
      </c>
      <c r="B617" s="23" t="s">
        <v>926</v>
      </c>
      <c r="C617" s="23" t="s">
        <v>941</v>
      </c>
      <c r="D617" s="23" t="s">
        <v>954</v>
      </c>
      <c r="E617" s="23" t="s">
        <v>156</v>
      </c>
      <c r="F617" s="23" t="s">
        <v>850</v>
      </c>
      <c r="G617" s="23" t="s">
        <v>919</v>
      </c>
      <c r="H617" s="23" t="s">
        <v>530</v>
      </c>
      <c r="I617" s="23">
        <v>5.0105720000000002E-4</v>
      </c>
    </row>
    <row r="618" spans="1:9" x14ac:dyDescent="0.25">
      <c r="A618" s="23" t="s">
        <v>768</v>
      </c>
      <c r="B618" s="23" t="s">
        <v>926</v>
      </c>
      <c r="C618" s="23" t="s">
        <v>941</v>
      </c>
      <c r="D618" s="23" t="s">
        <v>954</v>
      </c>
      <c r="E618" s="23" t="s">
        <v>156</v>
      </c>
      <c r="F618" s="23" t="s">
        <v>850</v>
      </c>
      <c r="G618" s="23" t="s">
        <v>959</v>
      </c>
      <c r="H618" s="23" t="s">
        <v>522</v>
      </c>
      <c r="I618" s="23">
        <v>4.2809100000000003E-2</v>
      </c>
    </row>
    <row r="619" spans="1:9" x14ac:dyDescent="0.25">
      <c r="A619" s="23" t="s">
        <v>768</v>
      </c>
      <c r="B619" s="23" t="s">
        <v>926</v>
      </c>
      <c r="C619" s="23" t="s">
        <v>941</v>
      </c>
      <c r="D619" s="23" t="s">
        <v>954</v>
      </c>
      <c r="E619" s="23" t="s">
        <v>969</v>
      </c>
      <c r="F619" s="23" t="s">
        <v>850</v>
      </c>
      <c r="G619" s="23" t="s">
        <v>853</v>
      </c>
      <c r="H619" s="23" t="s">
        <v>530</v>
      </c>
      <c r="I619" s="23">
        <v>4.018739E-4</v>
      </c>
    </row>
    <row r="620" spans="1:9" x14ac:dyDescent="0.25">
      <c r="A620" s="23" t="s">
        <v>768</v>
      </c>
      <c r="B620" s="23" t="s">
        <v>926</v>
      </c>
      <c r="C620" s="23" t="s">
        <v>941</v>
      </c>
      <c r="D620" s="23" t="s">
        <v>954</v>
      </c>
      <c r="E620" s="23" t="s">
        <v>156</v>
      </c>
      <c r="F620" s="23" t="s">
        <v>850</v>
      </c>
      <c r="G620" s="23" t="s">
        <v>506</v>
      </c>
      <c r="H620" s="23" t="s">
        <v>529</v>
      </c>
      <c r="I620" s="23">
        <v>4.3223999999999998E-5</v>
      </c>
    </row>
    <row r="621" spans="1:9" x14ac:dyDescent="0.25">
      <c r="A621" s="23" t="s">
        <v>768</v>
      </c>
      <c r="B621" s="23" t="s">
        <v>926</v>
      </c>
      <c r="C621" s="23" t="s">
        <v>915</v>
      </c>
      <c r="D621" s="23" t="s">
        <v>859</v>
      </c>
      <c r="E621" s="23" t="s">
        <v>772</v>
      </c>
      <c r="F621" s="23" t="s">
        <v>850</v>
      </c>
      <c r="G621" s="23" t="s">
        <v>923</v>
      </c>
      <c r="H621" s="23" t="s">
        <v>529</v>
      </c>
      <c r="I621" s="23">
        <v>1.7498E-6</v>
      </c>
    </row>
    <row r="622" spans="1:9" x14ac:dyDescent="0.25">
      <c r="A622" s="23" t="s">
        <v>768</v>
      </c>
      <c r="B622" s="23" t="s">
        <v>926</v>
      </c>
      <c r="C622" s="23" t="s">
        <v>941</v>
      </c>
      <c r="D622" s="23" t="s">
        <v>954</v>
      </c>
      <c r="E622" s="23" t="s">
        <v>156</v>
      </c>
      <c r="F622" s="23" t="s">
        <v>850</v>
      </c>
      <c r="G622" s="23" t="s">
        <v>853</v>
      </c>
      <c r="H622" s="23" t="s">
        <v>530</v>
      </c>
      <c r="I622" s="23">
        <v>8.6640500000000005E-5</v>
      </c>
    </row>
    <row r="623" spans="1:9" x14ac:dyDescent="0.25">
      <c r="A623" s="23" t="s">
        <v>768</v>
      </c>
      <c r="B623" s="23" t="s">
        <v>926</v>
      </c>
      <c r="C623" s="23" t="s">
        <v>915</v>
      </c>
      <c r="D623" s="23" t="s">
        <v>859</v>
      </c>
      <c r="E623" s="23" t="s">
        <v>772</v>
      </c>
      <c r="F623" s="23" t="s">
        <v>850</v>
      </c>
      <c r="G623" s="23" t="s">
        <v>894</v>
      </c>
      <c r="H623" s="23" t="s">
        <v>522</v>
      </c>
      <c r="I623" s="23">
        <v>0.10492899999999999</v>
      </c>
    </row>
    <row r="624" spans="1:9" x14ac:dyDescent="0.25">
      <c r="A624" s="23" t="s">
        <v>768</v>
      </c>
      <c r="B624" s="23" t="s">
        <v>926</v>
      </c>
      <c r="C624" s="23" t="s">
        <v>941</v>
      </c>
      <c r="D624" s="23" t="s">
        <v>954</v>
      </c>
      <c r="E624" s="23" t="s">
        <v>772</v>
      </c>
      <c r="F624" s="23" t="s">
        <v>850</v>
      </c>
      <c r="G624" s="23" t="s">
        <v>853</v>
      </c>
      <c r="H624" s="23" t="s">
        <v>530</v>
      </c>
      <c r="I624" s="23">
        <v>4.7483019999999999E-4</v>
      </c>
    </row>
    <row r="625" spans="1:9" x14ac:dyDescent="0.25">
      <c r="A625" s="23" t="s">
        <v>768</v>
      </c>
      <c r="B625" s="23" t="s">
        <v>926</v>
      </c>
      <c r="C625" s="23" t="s">
        <v>941</v>
      </c>
      <c r="D625" s="23" t="s">
        <v>954</v>
      </c>
      <c r="E625" s="23" t="s">
        <v>156</v>
      </c>
      <c r="F625" s="23" t="s">
        <v>850</v>
      </c>
      <c r="G625" s="23" t="s">
        <v>857</v>
      </c>
      <c r="H625" s="23" t="s">
        <v>522</v>
      </c>
      <c r="I625" s="23">
        <v>8.4622600000000005E-4</v>
      </c>
    </row>
    <row r="626" spans="1:9" x14ac:dyDescent="0.25">
      <c r="A626" s="23" t="s">
        <v>768</v>
      </c>
      <c r="B626" s="23" t="s">
        <v>926</v>
      </c>
      <c r="C626" s="23" t="s">
        <v>941</v>
      </c>
      <c r="D626" s="23" t="s">
        <v>954</v>
      </c>
      <c r="E626" s="23" t="s">
        <v>156</v>
      </c>
      <c r="F626" s="23" t="s">
        <v>850</v>
      </c>
      <c r="G626" s="23" t="s">
        <v>891</v>
      </c>
      <c r="H626" s="23" t="s">
        <v>529</v>
      </c>
      <c r="I626" s="23">
        <v>7.6726249999999998E-3</v>
      </c>
    </row>
    <row r="627" spans="1:9" x14ac:dyDescent="0.25">
      <c r="A627" s="23" t="s">
        <v>768</v>
      </c>
      <c r="B627" s="23" t="s">
        <v>926</v>
      </c>
      <c r="C627" s="23" t="s">
        <v>941</v>
      </c>
      <c r="D627" s="23" t="s">
        <v>954</v>
      </c>
      <c r="E627" s="23" t="s">
        <v>969</v>
      </c>
      <c r="F627" s="23" t="s">
        <v>850</v>
      </c>
      <c r="G627" s="23" t="s">
        <v>853</v>
      </c>
      <c r="H627" s="23" t="s">
        <v>529</v>
      </c>
      <c r="I627" s="23">
        <v>3.3714250000000003E-4</v>
      </c>
    </row>
    <row r="628" spans="1:9" x14ac:dyDescent="0.25">
      <c r="A628" s="23" t="s">
        <v>768</v>
      </c>
      <c r="B628" s="23" t="s">
        <v>926</v>
      </c>
      <c r="C628" s="23" t="s">
        <v>915</v>
      </c>
      <c r="D628" s="23" t="s">
        <v>859</v>
      </c>
      <c r="E628" s="23" t="s">
        <v>772</v>
      </c>
      <c r="F628" s="23" t="s">
        <v>850</v>
      </c>
      <c r="G628" s="23" t="s">
        <v>104</v>
      </c>
      <c r="H628" s="23" t="s">
        <v>529</v>
      </c>
      <c r="I628" s="23">
        <v>1.5650325E-2</v>
      </c>
    </row>
    <row r="629" spans="1:9" x14ac:dyDescent="0.25">
      <c r="A629" s="23" t="s">
        <v>768</v>
      </c>
      <c r="B629" s="23" t="s">
        <v>926</v>
      </c>
      <c r="C629" s="23" t="s">
        <v>941</v>
      </c>
      <c r="D629" s="23" t="s">
        <v>971</v>
      </c>
      <c r="E629" s="23" t="s">
        <v>772</v>
      </c>
      <c r="F629" s="23" t="s">
        <v>850</v>
      </c>
      <c r="G629" s="23" t="s">
        <v>853</v>
      </c>
      <c r="H629" s="23" t="s">
        <v>530</v>
      </c>
      <c r="I629" s="23">
        <v>2.9955850000000002E-4</v>
      </c>
    </row>
    <row r="630" spans="1:9" x14ac:dyDescent="0.25">
      <c r="A630" s="23" t="s">
        <v>768</v>
      </c>
      <c r="B630" s="23" t="s">
        <v>926</v>
      </c>
      <c r="C630" s="23" t="s">
        <v>941</v>
      </c>
      <c r="D630" s="23" t="s">
        <v>971</v>
      </c>
      <c r="E630" s="23" t="s">
        <v>772</v>
      </c>
      <c r="F630" s="23" t="s">
        <v>850</v>
      </c>
      <c r="G630" s="23" t="s">
        <v>853</v>
      </c>
      <c r="H630" s="23" t="s">
        <v>522</v>
      </c>
      <c r="I630" s="23">
        <v>0.53295099999999995</v>
      </c>
    </row>
    <row r="631" spans="1:9" x14ac:dyDescent="0.25">
      <c r="A631" s="23" t="s">
        <v>768</v>
      </c>
      <c r="B631" s="23" t="s">
        <v>926</v>
      </c>
      <c r="C631" s="23" t="s">
        <v>941</v>
      </c>
      <c r="D631" s="23" t="s">
        <v>971</v>
      </c>
      <c r="E631" s="23" t="s">
        <v>772</v>
      </c>
      <c r="F631" s="23" t="s">
        <v>850</v>
      </c>
      <c r="G631" s="23" t="s">
        <v>853</v>
      </c>
      <c r="H631" s="23" t="s">
        <v>529</v>
      </c>
      <c r="I631" s="23">
        <v>2.5130749999999999E-4</v>
      </c>
    </row>
    <row r="632" spans="1:9" x14ac:dyDescent="0.25">
      <c r="A632" s="23" t="s">
        <v>768</v>
      </c>
      <c r="B632" s="23" t="s">
        <v>926</v>
      </c>
      <c r="C632" s="23" t="s">
        <v>941</v>
      </c>
      <c r="D632" s="23" t="s">
        <v>972</v>
      </c>
      <c r="E632" s="23" t="s">
        <v>973</v>
      </c>
      <c r="F632" s="23" t="s">
        <v>850</v>
      </c>
      <c r="G632" s="23" t="s">
        <v>853</v>
      </c>
      <c r="H632" s="23" t="s">
        <v>522</v>
      </c>
      <c r="I632" s="23">
        <v>0.58048999999999995</v>
      </c>
    </row>
    <row r="633" spans="1:9" x14ac:dyDescent="0.25">
      <c r="A633" s="23" t="s">
        <v>768</v>
      </c>
      <c r="B633" s="23" t="s">
        <v>926</v>
      </c>
      <c r="C633" s="23" t="s">
        <v>941</v>
      </c>
      <c r="D633" s="23" t="s">
        <v>974</v>
      </c>
      <c r="E633" s="23" t="s">
        <v>975</v>
      </c>
      <c r="F633" s="23" t="s">
        <v>850</v>
      </c>
      <c r="G633" s="23" t="s">
        <v>853</v>
      </c>
      <c r="H633" s="23" t="s">
        <v>529</v>
      </c>
      <c r="I633" s="23">
        <v>3.0334000000000001E-5</v>
      </c>
    </row>
    <row r="634" spans="1:9" x14ac:dyDescent="0.25">
      <c r="A634" s="23" t="s">
        <v>768</v>
      </c>
      <c r="B634" s="23" t="s">
        <v>926</v>
      </c>
      <c r="C634" s="23" t="s">
        <v>941</v>
      </c>
      <c r="D634" s="23" t="s">
        <v>972</v>
      </c>
      <c r="E634" s="23" t="s">
        <v>976</v>
      </c>
      <c r="F634" s="23" t="s">
        <v>850</v>
      </c>
      <c r="G634" s="23" t="s">
        <v>853</v>
      </c>
      <c r="H634" s="23" t="s">
        <v>530</v>
      </c>
      <c r="I634" s="23">
        <v>7.3382500000000004E-5</v>
      </c>
    </row>
    <row r="635" spans="1:9" x14ac:dyDescent="0.25">
      <c r="A635" s="23" t="s">
        <v>768</v>
      </c>
      <c r="B635" s="23" t="s">
        <v>926</v>
      </c>
      <c r="C635" s="23" t="s">
        <v>941</v>
      </c>
      <c r="D635" s="23" t="s">
        <v>972</v>
      </c>
      <c r="E635" s="23" t="s">
        <v>976</v>
      </c>
      <c r="F635" s="23" t="s">
        <v>850</v>
      </c>
      <c r="G635" s="23" t="s">
        <v>853</v>
      </c>
      <c r="H635" s="23" t="s">
        <v>529</v>
      </c>
      <c r="I635" s="23">
        <v>6.1562499999999999E-5</v>
      </c>
    </row>
    <row r="636" spans="1:9" x14ac:dyDescent="0.25">
      <c r="A636" s="23" t="s">
        <v>768</v>
      </c>
      <c r="B636" s="23" t="s">
        <v>926</v>
      </c>
      <c r="C636" s="23" t="s">
        <v>915</v>
      </c>
      <c r="D636" s="23" t="s">
        <v>859</v>
      </c>
      <c r="E636" s="23" t="s">
        <v>772</v>
      </c>
      <c r="F636" s="23" t="s">
        <v>850</v>
      </c>
      <c r="G636" s="23" t="s">
        <v>857</v>
      </c>
      <c r="H636" s="23" t="s">
        <v>530</v>
      </c>
      <c r="I636" s="23">
        <v>1.1961840000000001E-4</v>
      </c>
    </row>
    <row r="637" spans="1:9" x14ac:dyDescent="0.25">
      <c r="A637" s="23" t="s">
        <v>768</v>
      </c>
      <c r="B637" s="23" t="s">
        <v>926</v>
      </c>
      <c r="C637" s="23" t="s">
        <v>941</v>
      </c>
      <c r="D637" s="23" t="s">
        <v>974</v>
      </c>
      <c r="E637" s="23" t="s">
        <v>772</v>
      </c>
      <c r="F637" s="23" t="s">
        <v>850</v>
      </c>
      <c r="G637" s="23" t="s">
        <v>853</v>
      </c>
      <c r="H637" s="23" t="s">
        <v>529</v>
      </c>
      <c r="I637" s="23">
        <v>4.5522799999999997E-5</v>
      </c>
    </row>
    <row r="638" spans="1:9" x14ac:dyDescent="0.25">
      <c r="A638" s="23" t="s">
        <v>768</v>
      </c>
      <c r="B638" s="23" t="s">
        <v>926</v>
      </c>
      <c r="C638" s="23" t="s">
        <v>941</v>
      </c>
      <c r="D638" s="23" t="s">
        <v>972</v>
      </c>
      <c r="E638" s="23" t="s">
        <v>973</v>
      </c>
      <c r="F638" s="23" t="s">
        <v>850</v>
      </c>
      <c r="G638" s="23" t="s">
        <v>853</v>
      </c>
      <c r="H638" s="23" t="s">
        <v>529</v>
      </c>
      <c r="I638" s="23">
        <v>2.7372250000000001E-4</v>
      </c>
    </row>
    <row r="639" spans="1:9" x14ac:dyDescent="0.25">
      <c r="A639" s="23" t="s">
        <v>768</v>
      </c>
      <c r="B639" s="23" t="s">
        <v>926</v>
      </c>
      <c r="C639" s="23" t="s">
        <v>941</v>
      </c>
      <c r="D639" s="23" t="s">
        <v>972</v>
      </c>
      <c r="E639" s="23" t="s">
        <v>977</v>
      </c>
      <c r="F639" s="23" t="s">
        <v>850</v>
      </c>
      <c r="G639" s="23" t="s">
        <v>853</v>
      </c>
      <c r="H639" s="23" t="s">
        <v>529</v>
      </c>
      <c r="I639" s="23">
        <v>9.5203800000000005E-5</v>
      </c>
    </row>
    <row r="640" spans="1:9" x14ac:dyDescent="0.25">
      <c r="A640" s="23" t="s">
        <v>768</v>
      </c>
      <c r="B640" s="23" t="s">
        <v>926</v>
      </c>
      <c r="C640" s="23" t="s">
        <v>941</v>
      </c>
      <c r="D640" s="23" t="s">
        <v>972</v>
      </c>
      <c r="E640" s="23" t="s">
        <v>977</v>
      </c>
      <c r="F640" s="23" t="s">
        <v>850</v>
      </c>
      <c r="G640" s="23" t="s">
        <v>853</v>
      </c>
      <c r="H640" s="23" t="s">
        <v>522</v>
      </c>
      <c r="I640" s="23">
        <v>0.201901</v>
      </c>
    </row>
    <row r="641" spans="1:9" x14ac:dyDescent="0.25">
      <c r="A641" s="23" t="s">
        <v>768</v>
      </c>
      <c r="B641" s="23" t="s">
        <v>926</v>
      </c>
      <c r="C641" s="23" t="s">
        <v>941</v>
      </c>
      <c r="D641" s="23" t="s">
        <v>972</v>
      </c>
      <c r="E641" s="23" t="s">
        <v>977</v>
      </c>
      <c r="F641" s="23" t="s">
        <v>850</v>
      </c>
      <c r="G641" s="23" t="s">
        <v>853</v>
      </c>
      <c r="H641" s="23" t="s">
        <v>530</v>
      </c>
      <c r="I641" s="23">
        <v>1.134829E-4</v>
      </c>
    </row>
    <row r="642" spans="1:9" x14ac:dyDescent="0.25">
      <c r="A642" s="23" t="s">
        <v>768</v>
      </c>
      <c r="B642" s="23" t="s">
        <v>926</v>
      </c>
      <c r="C642" s="23" t="s">
        <v>941</v>
      </c>
      <c r="D642" s="23" t="s">
        <v>978</v>
      </c>
      <c r="E642" s="23" t="s">
        <v>772</v>
      </c>
      <c r="F642" s="23" t="s">
        <v>850</v>
      </c>
      <c r="G642" s="23" t="s">
        <v>853</v>
      </c>
      <c r="H642" s="23" t="s">
        <v>529</v>
      </c>
      <c r="I642" s="23">
        <v>3.3532499999999998E-5</v>
      </c>
    </row>
    <row r="643" spans="1:9" x14ac:dyDescent="0.25">
      <c r="A643" s="23" t="s">
        <v>768</v>
      </c>
      <c r="B643" s="23" t="s">
        <v>926</v>
      </c>
      <c r="C643" s="23" t="s">
        <v>915</v>
      </c>
      <c r="D643" s="23" t="s">
        <v>859</v>
      </c>
      <c r="E643" s="23" t="s">
        <v>772</v>
      </c>
      <c r="F643" s="23" t="s">
        <v>850</v>
      </c>
      <c r="G643" s="23" t="s">
        <v>861</v>
      </c>
      <c r="H643" s="23" t="s">
        <v>529</v>
      </c>
      <c r="I643" s="23">
        <v>0</v>
      </c>
    </row>
    <row r="644" spans="1:9" x14ac:dyDescent="0.25">
      <c r="A644" s="23" t="s">
        <v>768</v>
      </c>
      <c r="B644" s="23" t="s">
        <v>926</v>
      </c>
      <c r="C644" s="23" t="s">
        <v>941</v>
      </c>
      <c r="D644" s="23" t="s">
        <v>972</v>
      </c>
      <c r="E644" s="23" t="s">
        <v>976</v>
      </c>
      <c r="F644" s="23" t="s">
        <v>850</v>
      </c>
      <c r="G644" s="23" t="s">
        <v>853</v>
      </c>
      <c r="H644" s="23" t="s">
        <v>522</v>
      </c>
      <c r="I644" s="23">
        <v>0.13055700000000001</v>
      </c>
    </row>
    <row r="645" spans="1:9" x14ac:dyDescent="0.25">
      <c r="A645" s="23" t="s">
        <v>768</v>
      </c>
      <c r="B645" s="23" t="s">
        <v>926</v>
      </c>
      <c r="C645" s="23" t="s">
        <v>941</v>
      </c>
      <c r="D645" s="23" t="s">
        <v>974</v>
      </c>
      <c r="E645" s="23" t="s">
        <v>979</v>
      </c>
      <c r="F645" s="23" t="s">
        <v>850</v>
      </c>
      <c r="G645" s="23" t="s">
        <v>853</v>
      </c>
      <c r="H645" s="23" t="s">
        <v>530</v>
      </c>
      <c r="I645" s="23">
        <v>1.0555040000000001E-4</v>
      </c>
    </row>
    <row r="646" spans="1:9" x14ac:dyDescent="0.25">
      <c r="A646" s="23" t="s">
        <v>768</v>
      </c>
      <c r="B646" s="23" t="s">
        <v>926</v>
      </c>
      <c r="C646" s="23" t="s">
        <v>915</v>
      </c>
      <c r="D646" s="23" t="s">
        <v>859</v>
      </c>
      <c r="E646" s="23" t="s">
        <v>772</v>
      </c>
      <c r="F646" s="23" t="s">
        <v>850</v>
      </c>
      <c r="G646" s="23" t="s">
        <v>892</v>
      </c>
      <c r="H646" s="23" t="s">
        <v>530</v>
      </c>
      <c r="I646" s="23">
        <v>0</v>
      </c>
    </row>
    <row r="647" spans="1:9" x14ac:dyDescent="0.25">
      <c r="A647" s="23" t="s">
        <v>768</v>
      </c>
      <c r="B647" s="23" t="s">
        <v>926</v>
      </c>
      <c r="C647" s="23" t="s">
        <v>941</v>
      </c>
      <c r="D647" s="23" t="s">
        <v>974</v>
      </c>
      <c r="E647" s="23" t="s">
        <v>975</v>
      </c>
      <c r="F647" s="23" t="s">
        <v>850</v>
      </c>
      <c r="G647" s="23" t="s">
        <v>853</v>
      </c>
      <c r="H647" s="23" t="s">
        <v>530</v>
      </c>
      <c r="I647" s="23">
        <v>3.6158100000000002E-5</v>
      </c>
    </row>
    <row r="648" spans="1:9" x14ac:dyDescent="0.25">
      <c r="A648" s="23" t="s">
        <v>768</v>
      </c>
      <c r="B648" s="23" t="s">
        <v>926</v>
      </c>
      <c r="C648" s="23" t="s">
        <v>915</v>
      </c>
      <c r="D648" s="23" t="s">
        <v>859</v>
      </c>
      <c r="E648" s="23" t="s">
        <v>772</v>
      </c>
      <c r="F648" s="23" t="s">
        <v>850</v>
      </c>
      <c r="G648" s="23" t="s">
        <v>894</v>
      </c>
      <c r="H648" s="23" t="s">
        <v>530</v>
      </c>
      <c r="I648" s="23">
        <v>1.6902083E-3</v>
      </c>
    </row>
    <row r="649" spans="1:9" x14ac:dyDescent="0.25">
      <c r="A649" s="23" t="s">
        <v>768</v>
      </c>
      <c r="B649" s="23" t="s">
        <v>926</v>
      </c>
      <c r="C649" s="23" t="s">
        <v>941</v>
      </c>
      <c r="D649" s="23" t="s">
        <v>974</v>
      </c>
      <c r="E649" s="23" t="s">
        <v>975</v>
      </c>
      <c r="F649" s="23" t="s">
        <v>850</v>
      </c>
      <c r="G649" s="23" t="s">
        <v>853</v>
      </c>
      <c r="H649" s="23" t="s">
        <v>522</v>
      </c>
      <c r="I649" s="23">
        <v>6.4329999999999998E-2</v>
      </c>
    </row>
    <row r="650" spans="1:9" x14ac:dyDescent="0.25">
      <c r="A650" s="23" t="s">
        <v>768</v>
      </c>
      <c r="B650" s="23" t="s">
        <v>926</v>
      </c>
      <c r="C650" s="23" t="s">
        <v>941</v>
      </c>
      <c r="D650" s="23" t="s">
        <v>978</v>
      </c>
      <c r="E650" s="23" t="s">
        <v>772</v>
      </c>
      <c r="F650" s="23" t="s">
        <v>850</v>
      </c>
      <c r="G650" s="23" t="s">
        <v>853</v>
      </c>
      <c r="H650" s="23" t="s">
        <v>522</v>
      </c>
      <c r="I650" s="23">
        <v>7.1113200000000001E-2</v>
      </c>
    </row>
    <row r="651" spans="1:9" x14ac:dyDescent="0.25">
      <c r="A651" s="23" t="s">
        <v>768</v>
      </c>
      <c r="B651" s="23" t="s">
        <v>926</v>
      </c>
      <c r="C651" s="23" t="s">
        <v>915</v>
      </c>
      <c r="D651" s="23" t="s">
        <v>859</v>
      </c>
      <c r="E651" s="23" t="s">
        <v>772</v>
      </c>
      <c r="F651" s="23" t="s">
        <v>850</v>
      </c>
      <c r="G651" s="23" t="s">
        <v>857</v>
      </c>
      <c r="H651" s="23" t="s">
        <v>522</v>
      </c>
      <c r="I651" s="23">
        <v>4.8904400000000001E-2</v>
      </c>
    </row>
    <row r="652" spans="1:9" x14ac:dyDescent="0.25">
      <c r="A652" s="23" t="s">
        <v>768</v>
      </c>
      <c r="B652" s="23" t="s">
        <v>926</v>
      </c>
      <c r="C652" s="23" t="s">
        <v>941</v>
      </c>
      <c r="D652" s="23" t="s">
        <v>972</v>
      </c>
      <c r="E652" s="23" t="s">
        <v>973</v>
      </c>
      <c r="F652" s="23" t="s">
        <v>850</v>
      </c>
      <c r="G652" s="23" t="s">
        <v>853</v>
      </c>
      <c r="H652" s="23" t="s">
        <v>530</v>
      </c>
      <c r="I652" s="23">
        <v>3.2627719999999999E-4</v>
      </c>
    </row>
    <row r="653" spans="1:9" x14ac:dyDescent="0.25">
      <c r="A653" s="23" t="s">
        <v>768</v>
      </c>
      <c r="B653" s="23" t="s">
        <v>926</v>
      </c>
      <c r="C653" s="23" t="s">
        <v>941</v>
      </c>
      <c r="D653" s="23" t="s">
        <v>974</v>
      </c>
      <c r="E653" s="23" t="s">
        <v>772</v>
      </c>
      <c r="F653" s="23" t="s">
        <v>850</v>
      </c>
      <c r="G653" s="23" t="s">
        <v>853</v>
      </c>
      <c r="H653" s="23" t="s">
        <v>530</v>
      </c>
      <c r="I653" s="23">
        <v>5.4263099999999999E-5</v>
      </c>
    </row>
    <row r="654" spans="1:9" x14ac:dyDescent="0.25">
      <c r="A654" s="23" t="s">
        <v>768</v>
      </c>
      <c r="B654" s="23" t="s">
        <v>926</v>
      </c>
      <c r="C654" s="23" t="s">
        <v>941</v>
      </c>
      <c r="D654" s="23" t="s">
        <v>974</v>
      </c>
      <c r="E654" s="23" t="s">
        <v>979</v>
      </c>
      <c r="F654" s="23" t="s">
        <v>850</v>
      </c>
      <c r="G654" s="23" t="s">
        <v>853</v>
      </c>
      <c r="H654" s="23" t="s">
        <v>522</v>
      </c>
      <c r="I654" s="23">
        <v>0.18778800000000001</v>
      </c>
    </row>
    <row r="655" spans="1:9" x14ac:dyDescent="0.25">
      <c r="A655" s="23" t="s">
        <v>768</v>
      </c>
      <c r="B655" s="23" t="s">
        <v>926</v>
      </c>
      <c r="C655" s="23" t="s">
        <v>941</v>
      </c>
      <c r="D655" s="23" t="s">
        <v>974</v>
      </c>
      <c r="E655" s="23" t="s">
        <v>979</v>
      </c>
      <c r="F655" s="23" t="s">
        <v>850</v>
      </c>
      <c r="G655" s="23" t="s">
        <v>853</v>
      </c>
      <c r="H655" s="23" t="s">
        <v>529</v>
      </c>
      <c r="I655" s="23">
        <v>8.8548999999999995E-5</v>
      </c>
    </row>
    <row r="656" spans="1:9" x14ac:dyDescent="0.25">
      <c r="A656" s="23" t="s">
        <v>768</v>
      </c>
      <c r="B656" s="23" t="s">
        <v>926</v>
      </c>
      <c r="C656" s="23" t="s">
        <v>941</v>
      </c>
      <c r="D656" s="23" t="s">
        <v>978</v>
      </c>
      <c r="E656" s="23" t="s">
        <v>772</v>
      </c>
      <c r="F656" s="23" t="s">
        <v>850</v>
      </c>
      <c r="G656" s="23" t="s">
        <v>853</v>
      </c>
      <c r="H656" s="23" t="s">
        <v>530</v>
      </c>
      <c r="I656" s="23">
        <v>3.99707E-5</v>
      </c>
    </row>
    <row r="657" spans="1:9" x14ac:dyDescent="0.25">
      <c r="A657" s="23" t="s">
        <v>768</v>
      </c>
      <c r="B657" s="23" t="s">
        <v>926</v>
      </c>
      <c r="C657" s="23" t="s">
        <v>941</v>
      </c>
      <c r="D657" s="23" t="s">
        <v>974</v>
      </c>
      <c r="E657" s="23" t="s">
        <v>772</v>
      </c>
      <c r="F657" s="23" t="s">
        <v>850</v>
      </c>
      <c r="G657" s="23" t="s">
        <v>853</v>
      </c>
      <c r="H657" s="23" t="s">
        <v>522</v>
      </c>
      <c r="I657" s="23">
        <v>9.6541199999999994E-2</v>
      </c>
    </row>
    <row r="658" spans="1:9" x14ac:dyDescent="0.25">
      <c r="A658" s="23" t="s">
        <v>768</v>
      </c>
      <c r="B658" s="23" t="s">
        <v>926</v>
      </c>
      <c r="C658" s="23" t="s">
        <v>160</v>
      </c>
      <c r="D658" s="23" t="s">
        <v>891</v>
      </c>
      <c r="E658" s="23" t="s">
        <v>772</v>
      </c>
      <c r="F658" s="23" t="s">
        <v>850</v>
      </c>
      <c r="G658" s="23" t="s">
        <v>853</v>
      </c>
      <c r="H658" s="23" t="s">
        <v>522</v>
      </c>
      <c r="I658" s="23">
        <v>1.9361E-6</v>
      </c>
    </row>
    <row r="659" spans="1:9" x14ac:dyDescent="0.25">
      <c r="A659" s="23" t="s">
        <v>768</v>
      </c>
      <c r="B659" s="23" t="s">
        <v>926</v>
      </c>
      <c r="C659" s="23" t="s">
        <v>160</v>
      </c>
      <c r="D659" s="23" t="s">
        <v>980</v>
      </c>
      <c r="E659" s="23" t="s">
        <v>772</v>
      </c>
      <c r="F659" s="23" t="s">
        <v>850</v>
      </c>
      <c r="G659" s="23" t="s">
        <v>853</v>
      </c>
      <c r="H659" s="23" t="s">
        <v>530</v>
      </c>
      <c r="I659" s="23">
        <v>1.8549999999999999E-7</v>
      </c>
    </row>
    <row r="660" spans="1:9" x14ac:dyDescent="0.25">
      <c r="A660" s="23" t="s">
        <v>768</v>
      </c>
      <c r="B660" s="23" t="s">
        <v>926</v>
      </c>
      <c r="C660" s="23" t="s">
        <v>160</v>
      </c>
      <c r="D660" s="23" t="s">
        <v>891</v>
      </c>
      <c r="E660" s="23" t="s">
        <v>772</v>
      </c>
      <c r="F660" s="23" t="s">
        <v>850</v>
      </c>
      <c r="G660" s="23" t="s">
        <v>853</v>
      </c>
      <c r="H660" s="23" t="s">
        <v>529</v>
      </c>
      <c r="I660" s="23">
        <v>8.9999999999999999E-10</v>
      </c>
    </row>
    <row r="661" spans="1:9" x14ac:dyDescent="0.25">
      <c r="A661" s="23" t="s">
        <v>768</v>
      </c>
      <c r="B661" s="23" t="s">
        <v>926</v>
      </c>
      <c r="C661" s="23" t="s">
        <v>160</v>
      </c>
      <c r="D661" s="23" t="s">
        <v>981</v>
      </c>
      <c r="E661" s="23" t="s">
        <v>772</v>
      </c>
      <c r="F661" s="23" t="s">
        <v>850</v>
      </c>
      <c r="G661" s="23" t="s">
        <v>853</v>
      </c>
      <c r="H661" s="23" t="s">
        <v>522</v>
      </c>
      <c r="I661" s="23">
        <v>2.7467499999999999E-2</v>
      </c>
    </row>
    <row r="662" spans="1:9" x14ac:dyDescent="0.25">
      <c r="A662" s="23" t="s">
        <v>768</v>
      </c>
      <c r="B662" s="23" t="s">
        <v>926</v>
      </c>
      <c r="C662" s="23" t="s">
        <v>915</v>
      </c>
      <c r="D662" s="23" t="s">
        <v>859</v>
      </c>
      <c r="E662" s="23" t="s">
        <v>772</v>
      </c>
      <c r="F662" s="23" t="s">
        <v>850</v>
      </c>
      <c r="G662" s="23" t="s">
        <v>861</v>
      </c>
      <c r="H662" s="23" t="s">
        <v>530</v>
      </c>
      <c r="I662" s="23">
        <v>0</v>
      </c>
    </row>
    <row r="663" spans="1:9" x14ac:dyDescent="0.25">
      <c r="A663" s="23" t="s">
        <v>768</v>
      </c>
      <c r="B663" s="23" t="s">
        <v>926</v>
      </c>
      <c r="C663" s="23" t="s">
        <v>160</v>
      </c>
      <c r="D663" s="23" t="s">
        <v>980</v>
      </c>
      <c r="E663" s="23" t="s">
        <v>772</v>
      </c>
      <c r="F663" s="23" t="s">
        <v>850</v>
      </c>
      <c r="G663" s="23" t="s">
        <v>853</v>
      </c>
      <c r="H663" s="23" t="s">
        <v>529</v>
      </c>
      <c r="I663" s="23">
        <v>1.557E-7</v>
      </c>
    </row>
    <row r="664" spans="1:9" x14ac:dyDescent="0.25">
      <c r="A664" s="23" t="s">
        <v>768</v>
      </c>
      <c r="B664" s="23" t="s">
        <v>926</v>
      </c>
      <c r="C664" s="23" t="s">
        <v>160</v>
      </c>
      <c r="D664" s="23" t="s">
        <v>891</v>
      </c>
      <c r="E664" s="23" t="s">
        <v>772</v>
      </c>
      <c r="F664" s="23" t="s">
        <v>850</v>
      </c>
      <c r="G664" s="23" t="s">
        <v>853</v>
      </c>
      <c r="H664" s="23" t="s">
        <v>530</v>
      </c>
      <c r="I664" s="23">
        <v>1.0999999999999999E-9</v>
      </c>
    </row>
    <row r="665" spans="1:9" x14ac:dyDescent="0.25">
      <c r="A665" s="23" t="s">
        <v>768</v>
      </c>
      <c r="B665" s="23" t="s">
        <v>926</v>
      </c>
      <c r="C665" s="23" t="s">
        <v>160</v>
      </c>
      <c r="D665" s="23" t="s">
        <v>981</v>
      </c>
      <c r="E665" s="23" t="s">
        <v>772</v>
      </c>
      <c r="F665" s="23" t="s">
        <v>850</v>
      </c>
      <c r="G665" s="23" t="s">
        <v>853</v>
      </c>
      <c r="H665" s="23" t="s">
        <v>529</v>
      </c>
      <c r="I665" s="23">
        <v>1.2952000000000001E-5</v>
      </c>
    </row>
    <row r="666" spans="1:9" x14ac:dyDescent="0.25">
      <c r="A666" s="23" t="s">
        <v>768</v>
      </c>
      <c r="B666" s="23" t="s">
        <v>926</v>
      </c>
      <c r="C666" s="23" t="s">
        <v>160</v>
      </c>
      <c r="D666" s="23" t="s">
        <v>981</v>
      </c>
      <c r="E666" s="23" t="s">
        <v>772</v>
      </c>
      <c r="F666" s="23" t="s">
        <v>850</v>
      </c>
      <c r="G666" s="23" t="s">
        <v>853</v>
      </c>
      <c r="H666" s="23" t="s">
        <v>530</v>
      </c>
      <c r="I666" s="23">
        <v>1.5438699999999998E-5</v>
      </c>
    </row>
    <row r="667" spans="1:9" x14ac:dyDescent="0.25">
      <c r="A667" s="23" t="s">
        <v>768</v>
      </c>
      <c r="B667" s="23" t="s">
        <v>926</v>
      </c>
      <c r="C667" s="23" t="s">
        <v>160</v>
      </c>
      <c r="D667" s="23" t="s">
        <v>980</v>
      </c>
      <c r="E667" s="23" t="s">
        <v>772</v>
      </c>
      <c r="F667" s="23" t="s">
        <v>850</v>
      </c>
      <c r="G667" s="23" t="s">
        <v>853</v>
      </c>
      <c r="H667" s="23" t="s">
        <v>522</v>
      </c>
      <c r="I667" s="23">
        <v>3.3009000000000001E-4</v>
      </c>
    </row>
    <row r="668" spans="1:9" x14ac:dyDescent="0.25">
      <c r="A668" s="23" t="s">
        <v>768</v>
      </c>
      <c r="B668" s="23" t="s">
        <v>926</v>
      </c>
      <c r="C668" s="23" t="s">
        <v>941</v>
      </c>
      <c r="D668" s="23" t="s">
        <v>982</v>
      </c>
      <c r="E668" s="23" t="s">
        <v>983</v>
      </c>
      <c r="F668" s="23" t="s">
        <v>850</v>
      </c>
      <c r="G668" s="23" t="s">
        <v>853</v>
      </c>
      <c r="H668" s="23" t="s">
        <v>529</v>
      </c>
      <c r="I668" s="23">
        <v>8.6866000000000005E-5</v>
      </c>
    </row>
    <row r="669" spans="1:9" x14ac:dyDescent="0.25">
      <c r="A669" s="23" t="s">
        <v>768</v>
      </c>
      <c r="B669" s="23" t="s">
        <v>926</v>
      </c>
      <c r="C669" s="23" t="s">
        <v>941</v>
      </c>
      <c r="D669" s="23" t="s">
        <v>982</v>
      </c>
      <c r="E669" s="23" t="s">
        <v>984</v>
      </c>
      <c r="F669" s="23" t="s">
        <v>850</v>
      </c>
      <c r="G669" s="23" t="s">
        <v>853</v>
      </c>
      <c r="H669" s="23" t="s">
        <v>530</v>
      </c>
      <c r="I669" s="23">
        <v>2.9031100000000001E-5</v>
      </c>
    </row>
    <row r="670" spans="1:9" x14ac:dyDescent="0.25">
      <c r="A670" s="23" t="s">
        <v>768</v>
      </c>
      <c r="B670" s="23" t="s">
        <v>926</v>
      </c>
      <c r="C670" s="23" t="s">
        <v>941</v>
      </c>
      <c r="D670" s="23" t="s">
        <v>982</v>
      </c>
      <c r="E670" s="23" t="s">
        <v>984</v>
      </c>
      <c r="F670" s="23" t="s">
        <v>850</v>
      </c>
      <c r="G670" s="23" t="s">
        <v>853</v>
      </c>
      <c r="H670" s="23" t="s">
        <v>529</v>
      </c>
      <c r="I670" s="23">
        <v>2.4355E-5</v>
      </c>
    </row>
    <row r="671" spans="1:9" x14ac:dyDescent="0.25">
      <c r="A671" s="23" t="s">
        <v>768</v>
      </c>
      <c r="B671" s="23" t="s">
        <v>926</v>
      </c>
      <c r="C671" s="23" t="s">
        <v>915</v>
      </c>
      <c r="D671" s="23" t="s">
        <v>859</v>
      </c>
      <c r="E671" s="23" t="s">
        <v>772</v>
      </c>
      <c r="F671" s="23" t="s">
        <v>850</v>
      </c>
      <c r="G671" s="23" t="s">
        <v>920</v>
      </c>
      <c r="H671" s="23" t="s">
        <v>522</v>
      </c>
      <c r="I671" s="23">
        <v>0</v>
      </c>
    </row>
    <row r="672" spans="1:9" x14ac:dyDescent="0.25">
      <c r="A672" s="23" t="s">
        <v>768</v>
      </c>
      <c r="B672" s="23" t="s">
        <v>926</v>
      </c>
      <c r="C672" s="23" t="s">
        <v>941</v>
      </c>
      <c r="D672" s="23" t="s">
        <v>982</v>
      </c>
      <c r="E672" s="23" t="s">
        <v>983</v>
      </c>
      <c r="F672" s="23" t="s">
        <v>850</v>
      </c>
      <c r="G672" s="23" t="s">
        <v>853</v>
      </c>
      <c r="H672" s="23" t="s">
        <v>530</v>
      </c>
      <c r="I672" s="23">
        <v>1.035446E-4</v>
      </c>
    </row>
    <row r="673" spans="1:9" x14ac:dyDescent="0.25">
      <c r="A673" s="23" t="s">
        <v>768</v>
      </c>
      <c r="B673" s="23" t="s">
        <v>926</v>
      </c>
      <c r="C673" s="23" t="s">
        <v>941</v>
      </c>
      <c r="D673" s="23" t="s">
        <v>982</v>
      </c>
      <c r="E673" s="23" t="s">
        <v>984</v>
      </c>
      <c r="F673" s="23" t="s">
        <v>850</v>
      </c>
      <c r="G673" s="23" t="s">
        <v>853</v>
      </c>
      <c r="H673" s="23" t="s">
        <v>522</v>
      </c>
      <c r="I673" s="23">
        <v>5.1650099999999997E-2</v>
      </c>
    </row>
    <row r="674" spans="1:9" x14ac:dyDescent="0.25">
      <c r="A674" s="23" t="s">
        <v>768</v>
      </c>
      <c r="B674" s="23" t="s">
        <v>926</v>
      </c>
      <c r="C674" s="23" t="s">
        <v>915</v>
      </c>
      <c r="D674" s="23" t="s">
        <v>859</v>
      </c>
      <c r="E674" s="23" t="s">
        <v>772</v>
      </c>
      <c r="F674" s="23" t="s">
        <v>850</v>
      </c>
      <c r="G674" s="23" t="s">
        <v>921</v>
      </c>
      <c r="H674" s="23" t="s">
        <v>529</v>
      </c>
      <c r="I674" s="23">
        <v>2.8425999999999999E-5</v>
      </c>
    </row>
    <row r="675" spans="1:9" x14ac:dyDescent="0.25">
      <c r="A675" s="23" t="s">
        <v>768</v>
      </c>
      <c r="B675" s="23" t="s">
        <v>926</v>
      </c>
      <c r="C675" s="23" t="s">
        <v>941</v>
      </c>
      <c r="D675" s="23" t="s">
        <v>982</v>
      </c>
      <c r="E675" s="23" t="s">
        <v>983</v>
      </c>
      <c r="F675" s="23" t="s">
        <v>850</v>
      </c>
      <c r="G675" s="23" t="s">
        <v>853</v>
      </c>
      <c r="H675" s="23" t="s">
        <v>522</v>
      </c>
      <c r="I675" s="23">
        <v>0.18421899999999999</v>
      </c>
    </row>
    <row r="676" spans="1:9" x14ac:dyDescent="0.25">
      <c r="A676" s="23" t="s">
        <v>768</v>
      </c>
      <c r="B676" s="23" t="s">
        <v>926</v>
      </c>
      <c r="C676" s="23" t="s">
        <v>915</v>
      </c>
      <c r="D676" s="23" t="s">
        <v>859</v>
      </c>
      <c r="E676" s="23" t="s">
        <v>772</v>
      </c>
      <c r="F676" s="23" t="s">
        <v>850</v>
      </c>
      <c r="G676" s="23" t="s">
        <v>917</v>
      </c>
      <c r="H676" s="23" t="s">
        <v>529</v>
      </c>
      <c r="I676" s="23">
        <v>0</v>
      </c>
    </row>
    <row r="677" spans="1:9" x14ac:dyDescent="0.25">
      <c r="A677" s="23" t="s">
        <v>768</v>
      </c>
      <c r="B677" s="23" t="s">
        <v>926</v>
      </c>
      <c r="C677" s="23" t="s">
        <v>941</v>
      </c>
      <c r="D677" s="23" t="s">
        <v>985</v>
      </c>
      <c r="E677" s="23" t="s">
        <v>772</v>
      </c>
      <c r="F677" s="23" t="s">
        <v>850</v>
      </c>
      <c r="G677" s="23" t="s">
        <v>853</v>
      </c>
      <c r="H677" s="23" t="s">
        <v>530</v>
      </c>
      <c r="I677" s="23">
        <v>7.0148599999999994E-5</v>
      </c>
    </row>
    <row r="678" spans="1:9" x14ac:dyDescent="0.25">
      <c r="A678" s="23" t="s">
        <v>768</v>
      </c>
      <c r="B678" s="23" t="s">
        <v>926</v>
      </c>
      <c r="C678" s="23" t="s">
        <v>941</v>
      </c>
      <c r="D678" s="23" t="s">
        <v>985</v>
      </c>
      <c r="E678" s="23" t="s">
        <v>772</v>
      </c>
      <c r="F678" s="23" t="s">
        <v>850</v>
      </c>
      <c r="G678" s="23" t="s">
        <v>853</v>
      </c>
      <c r="H678" s="23" t="s">
        <v>529</v>
      </c>
      <c r="I678" s="23">
        <v>5.88495E-5</v>
      </c>
    </row>
    <row r="679" spans="1:9" x14ac:dyDescent="0.25">
      <c r="A679" s="23" t="s">
        <v>768</v>
      </c>
      <c r="B679" s="23" t="s">
        <v>926</v>
      </c>
      <c r="C679" s="23" t="s">
        <v>941</v>
      </c>
      <c r="D679" s="23" t="s">
        <v>985</v>
      </c>
      <c r="E679" s="23" t="s">
        <v>772</v>
      </c>
      <c r="F679" s="23" t="s">
        <v>850</v>
      </c>
      <c r="G679" s="23" t="s">
        <v>853</v>
      </c>
      <c r="H679" s="23" t="s">
        <v>522</v>
      </c>
      <c r="I679" s="23">
        <v>0.124804</v>
      </c>
    </row>
    <row r="680" spans="1:9" x14ac:dyDescent="0.25">
      <c r="A680" s="23" t="s">
        <v>768</v>
      </c>
      <c r="B680" s="23" t="s">
        <v>926</v>
      </c>
      <c r="C680" s="23" t="s">
        <v>915</v>
      </c>
      <c r="D680" s="23" t="s">
        <v>859</v>
      </c>
      <c r="E680" s="23" t="s">
        <v>772</v>
      </c>
      <c r="F680" s="23" t="s">
        <v>850</v>
      </c>
      <c r="G680" s="23" t="s">
        <v>857</v>
      </c>
      <c r="H680" s="23" t="s">
        <v>529</v>
      </c>
      <c r="I680" s="23">
        <v>5.0175500000000001E-5</v>
      </c>
    </row>
    <row r="681" spans="1:9" x14ac:dyDescent="0.25">
      <c r="A681" s="23" t="s">
        <v>768</v>
      </c>
      <c r="B681" s="23" t="s">
        <v>926</v>
      </c>
      <c r="C681" s="23" t="s">
        <v>941</v>
      </c>
      <c r="D681" s="23" t="s">
        <v>985</v>
      </c>
      <c r="E681" s="23" t="s">
        <v>772</v>
      </c>
      <c r="F681" s="23" t="s">
        <v>850</v>
      </c>
      <c r="G681" s="23" t="s">
        <v>505</v>
      </c>
      <c r="H681" s="23" t="s">
        <v>522</v>
      </c>
      <c r="I681" s="23">
        <v>0.540381</v>
      </c>
    </row>
    <row r="682" spans="1:9" x14ac:dyDescent="0.25">
      <c r="A682" s="23" t="s">
        <v>768</v>
      </c>
      <c r="B682" s="23" t="s">
        <v>926</v>
      </c>
      <c r="C682" s="23" t="s">
        <v>941</v>
      </c>
      <c r="D682" s="23" t="s">
        <v>985</v>
      </c>
      <c r="E682" s="23" t="s">
        <v>772</v>
      </c>
      <c r="F682" s="23" t="s">
        <v>850</v>
      </c>
      <c r="G682" s="23" t="s">
        <v>505</v>
      </c>
      <c r="H682" s="23" t="s">
        <v>530</v>
      </c>
      <c r="I682" s="23">
        <v>1.3576284E-3</v>
      </c>
    </row>
    <row r="683" spans="1:9" x14ac:dyDescent="0.25">
      <c r="A683" s="23" t="s">
        <v>768</v>
      </c>
      <c r="B683" s="23" t="s">
        <v>926</v>
      </c>
      <c r="C683" s="23" t="s">
        <v>915</v>
      </c>
      <c r="D683" s="23" t="s">
        <v>859</v>
      </c>
      <c r="E683" s="23" t="s">
        <v>772</v>
      </c>
      <c r="F683" s="23" t="s">
        <v>850</v>
      </c>
      <c r="G683" s="23" t="s">
        <v>506</v>
      </c>
      <c r="H683" s="23" t="s">
        <v>522</v>
      </c>
      <c r="I683" s="23">
        <v>5.2002999999999997E-3</v>
      </c>
    </row>
    <row r="684" spans="1:9" x14ac:dyDescent="0.25">
      <c r="A684" s="23" t="s">
        <v>768</v>
      </c>
      <c r="B684" s="23" t="s">
        <v>926</v>
      </c>
      <c r="C684" s="23" t="s">
        <v>941</v>
      </c>
      <c r="D684" s="23" t="s">
        <v>985</v>
      </c>
      <c r="E684" s="23" t="s">
        <v>772</v>
      </c>
      <c r="F684" s="23" t="s">
        <v>850</v>
      </c>
      <c r="G684" s="23" t="s">
        <v>505</v>
      </c>
      <c r="H684" s="23" t="s">
        <v>529</v>
      </c>
      <c r="I684" s="23">
        <v>5.6947499999999995E-4</v>
      </c>
    </row>
    <row r="685" spans="1:9" x14ac:dyDescent="0.25">
      <c r="A685" s="23" t="s">
        <v>768</v>
      </c>
      <c r="B685" s="23" t="s">
        <v>926</v>
      </c>
      <c r="C685" s="23" t="s">
        <v>941</v>
      </c>
      <c r="D685" s="23" t="s">
        <v>986</v>
      </c>
      <c r="E685" s="23" t="s">
        <v>987</v>
      </c>
      <c r="F685" s="23" t="s">
        <v>850</v>
      </c>
      <c r="G685" s="23" t="s">
        <v>853</v>
      </c>
      <c r="H685" s="23" t="s">
        <v>530</v>
      </c>
      <c r="I685" s="23">
        <v>1.8354299999999999E-4</v>
      </c>
    </row>
    <row r="686" spans="1:9" x14ac:dyDescent="0.25">
      <c r="A686" s="23" t="s">
        <v>768</v>
      </c>
      <c r="B686" s="23" t="s">
        <v>926</v>
      </c>
      <c r="C686" s="23" t="s">
        <v>941</v>
      </c>
      <c r="D686" s="23" t="s">
        <v>986</v>
      </c>
      <c r="E686" s="23" t="s">
        <v>988</v>
      </c>
      <c r="F686" s="23" t="s">
        <v>850</v>
      </c>
      <c r="G686" s="23" t="s">
        <v>853</v>
      </c>
      <c r="H686" s="23" t="s">
        <v>522</v>
      </c>
      <c r="I686" s="23">
        <v>4.3308699999999999E-2</v>
      </c>
    </row>
    <row r="687" spans="1:9" x14ac:dyDescent="0.25">
      <c r="A687" s="23" t="s">
        <v>768</v>
      </c>
      <c r="B687" s="23" t="s">
        <v>926</v>
      </c>
      <c r="C687" s="23" t="s">
        <v>941</v>
      </c>
      <c r="D687" s="23" t="s">
        <v>986</v>
      </c>
      <c r="E687" s="23" t="s">
        <v>988</v>
      </c>
      <c r="F687" s="23" t="s">
        <v>850</v>
      </c>
      <c r="G687" s="23" t="s">
        <v>853</v>
      </c>
      <c r="H687" s="23" t="s">
        <v>529</v>
      </c>
      <c r="I687" s="23">
        <v>2.0421700000000001E-5</v>
      </c>
    </row>
    <row r="688" spans="1:9" x14ac:dyDescent="0.25">
      <c r="A688" s="23" t="s">
        <v>768</v>
      </c>
      <c r="B688" s="23" t="s">
        <v>926</v>
      </c>
      <c r="C688" s="23" t="s">
        <v>941</v>
      </c>
      <c r="D688" s="23" t="s">
        <v>986</v>
      </c>
      <c r="E688" s="23" t="s">
        <v>989</v>
      </c>
      <c r="F688" s="23" t="s">
        <v>850</v>
      </c>
      <c r="G688" s="23" t="s">
        <v>853</v>
      </c>
      <c r="H688" s="23" t="s">
        <v>522</v>
      </c>
      <c r="I688" s="23">
        <v>8.1240800000000005E-3</v>
      </c>
    </row>
    <row r="689" spans="1:9" x14ac:dyDescent="0.25">
      <c r="A689" s="23" t="s">
        <v>768</v>
      </c>
      <c r="B689" s="23" t="s">
        <v>926</v>
      </c>
      <c r="C689" s="23" t="s">
        <v>915</v>
      </c>
      <c r="D689" s="23" t="s">
        <v>859</v>
      </c>
      <c r="E689" s="23" t="s">
        <v>772</v>
      </c>
      <c r="F689" s="23" t="s">
        <v>850</v>
      </c>
      <c r="G689" s="23" t="s">
        <v>923</v>
      </c>
      <c r="H689" s="23" t="s">
        <v>530</v>
      </c>
      <c r="I689" s="23">
        <v>3.1285499999999997E-5</v>
      </c>
    </row>
    <row r="690" spans="1:9" x14ac:dyDescent="0.25">
      <c r="A690" s="23" t="s">
        <v>768</v>
      </c>
      <c r="B690" s="23" t="s">
        <v>926</v>
      </c>
      <c r="C690" s="23" t="s">
        <v>941</v>
      </c>
      <c r="D690" s="23" t="s">
        <v>986</v>
      </c>
      <c r="E690" s="23" t="s">
        <v>987</v>
      </c>
      <c r="F690" s="23" t="s">
        <v>850</v>
      </c>
      <c r="G690" s="23" t="s">
        <v>853</v>
      </c>
      <c r="H690" s="23" t="s">
        <v>529</v>
      </c>
      <c r="I690" s="23">
        <v>1.53979E-4</v>
      </c>
    </row>
    <row r="691" spans="1:9" x14ac:dyDescent="0.25">
      <c r="A691" s="23" t="s">
        <v>768</v>
      </c>
      <c r="B691" s="23" t="s">
        <v>926</v>
      </c>
      <c r="C691" s="23" t="s">
        <v>941</v>
      </c>
      <c r="D691" s="23" t="s">
        <v>986</v>
      </c>
      <c r="E691" s="23" t="s">
        <v>987</v>
      </c>
      <c r="F691" s="23" t="s">
        <v>850</v>
      </c>
      <c r="G691" s="23" t="s">
        <v>853</v>
      </c>
      <c r="H691" s="23" t="s">
        <v>522</v>
      </c>
      <c r="I691" s="23">
        <v>0.32654699999999998</v>
      </c>
    </row>
    <row r="692" spans="1:9" x14ac:dyDescent="0.25">
      <c r="A692" s="23" t="s">
        <v>768</v>
      </c>
      <c r="B692" s="23" t="s">
        <v>926</v>
      </c>
      <c r="C692" s="23" t="s">
        <v>915</v>
      </c>
      <c r="D692" s="23" t="s">
        <v>859</v>
      </c>
      <c r="E692" s="23" t="s">
        <v>772</v>
      </c>
      <c r="F692" s="23" t="s">
        <v>850</v>
      </c>
      <c r="G692" s="23" t="s">
        <v>892</v>
      </c>
      <c r="H692" s="23" t="s">
        <v>529</v>
      </c>
      <c r="I692" s="23">
        <v>0</v>
      </c>
    </row>
    <row r="693" spans="1:9" x14ac:dyDescent="0.25">
      <c r="A693" s="23" t="s">
        <v>768</v>
      </c>
      <c r="B693" s="23" t="s">
        <v>926</v>
      </c>
      <c r="C693" s="23" t="s">
        <v>941</v>
      </c>
      <c r="D693" s="23" t="s">
        <v>986</v>
      </c>
      <c r="E693" s="23" t="s">
        <v>989</v>
      </c>
      <c r="F693" s="23" t="s">
        <v>850</v>
      </c>
      <c r="G693" s="23" t="s">
        <v>853</v>
      </c>
      <c r="H693" s="23" t="s">
        <v>529</v>
      </c>
      <c r="I693" s="23">
        <v>3.8307999999999998E-6</v>
      </c>
    </row>
    <row r="694" spans="1:9" x14ac:dyDescent="0.25">
      <c r="A694" s="23" t="s">
        <v>768</v>
      </c>
      <c r="B694" s="23" t="s">
        <v>926</v>
      </c>
      <c r="C694" s="23" t="s">
        <v>941</v>
      </c>
      <c r="D694" s="23" t="s">
        <v>986</v>
      </c>
      <c r="E694" s="23" t="s">
        <v>988</v>
      </c>
      <c r="F694" s="23" t="s">
        <v>850</v>
      </c>
      <c r="G694" s="23" t="s">
        <v>853</v>
      </c>
      <c r="H694" s="23" t="s">
        <v>530</v>
      </c>
      <c r="I694" s="23">
        <v>2.43426E-5</v>
      </c>
    </row>
    <row r="695" spans="1:9" x14ac:dyDescent="0.25">
      <c r="A695" s="23" t="s">
        <v>768</v>
      </c>
      <c r="B695" s="23" t="s">
        <v>926</v>
      </c>
      <c r="C695" s="23" t="s">
        <v>941</v>
      </c>
      <c r="D695" s="23" t="s">
        <v>986</v>
      </c>
      <c r="E695" s="23" t="s">
        <v>989</v>
      </c>
      <c r="F695" s="23" t="s">
        <v>850</v>
      </c>
      <c r="G695" s="23" t="s">
        <v>853</v>
      </c>
      <c r="H695" s="23" t="s">
        <v>530</v>
      </c>
      <c r="I695" s="23">
        <v>4.5662999999999998E-6</v>
      </c>
    </row>
    <row r="696" spans="1:9" x14ac:dyDescent="0.25">
      <c r="A696" s="23" t="s">
        <v>768</v>
      </c>
      <c r="B696" s="23" t="s">
        <v>926</v>
      </c>
      <c r="C696" s="23" t="s">
        <v>915</v>
      </c>
      <c r="D696" s="23" t="s">
        <v>859</v>
      </c>
      <c r="E696" s="23" t="s">
        <v>772</v>
      </c>
      <c r="F696" s="23" t="s">
        <v>850</v>
      </c>
      <c r="G696" s="23" t="s">
        <v>853</v>
      </c>
      <c r="H696" s="23" t="s">
        <v>529</v>
      </c>
      <c r="I696" s="23">
        <v>3.1183249999999999E-3</v>
      </c>
    </row>
    <row r="697" spans="1:9" x14ac:dyDescent="0.25">
      <c r="A697" s="23" t="s">
        <v>768</v>
      </c>
      <c r="B697" s="23" t="s">
        <v>926</v>
      </c>
      <c r="C697" s="23" t="s">
        <v>941</v>
      </c>
      <c r="D697" s="23" t="s">
        <v>807</v>
      </c>
      <c r="E697" s="23" t="s">
        <v>772</v>
      </c>
      <c r="F697" s="23" t="s">
        <v>850</v>
      </c>
      <c r="G697" s="23" t="s">
        <v>505</v>
      </c>
      <c r="H697" s="23" t="s">
        <v>522</v>
      </c>
      <c r="I697" s="23">
        <v>1.1816199999999999</v>
      </c>
    </row>
    <row r="698" spans="1:9" x14ac:dyDescent="0.25">
      <c r="A698" s="23" t="s">
        <v>768</v>
      </c>
      <c r="B698" s="23" t="s">
        <v>926</v>
      </c>
      <c r="C698" s="23" t="s">
        <v>941</v>
      </c>
      <c r="D698" s="23" t="s">
        <v>990</v>
      </c>
      <c r="E698" s="23" t="s">
        <v>991</v>
      </c>
      <c r="F698" s="23" t="s">
        <v>850</v>
      </c>
      <c r="G698" s="23" t="s">
        <v>853</v>
      </c>
      <c r="H698" s="23" t="s">
        <v>522</v>
      </c>
      <c r="I698" s="23">
        <v>0.18510399999999999</v>
      </c>
    </row>
    <row r="699" spans="1:9" x14ac:dyDescent="0.25">
      <c r="A699" s="23" t="s">
        <v>768</v>
      </c>
      <c r="B699" s="23" t="s">
        <v>926</v>
      </c>
      <c r="C699" s="23" t="s">
        <v>941</v>
      </c>
      <c r="D699" s="23" t="s">
        <v>807</v>
      </c>
      <c r="E699" s="23" t="s">
        <v>772</v>
      </c>
      <c r="F699" s="23" t="s">
        <v>850</v>
      </c>
      <c r="G699" s="23" t="s">
        <v>851</v>
      </c>
      <c r="H699" s="23" t="s">
        <v>522</v>
      </c>
      <c r="I699" s="23">
        <v>7.6376999999999999E-3</v>
      </c>
    </row>
    <row r="700" spans="1:9" x14ac:dyDescent="0.25">
      <c r="A700" s="23" t="s">
        <v>768</v>
      </c>
      <c r="B700" s="23" t="s">
        <v>926</v>
      </c>
      <c r="C700" s="23" t="s">
        <v>941</v>
      </c>
      <c r="D700" s="23" t="s">
        <v>807</v>
      </c>
      <c r="E700" s="23" t="s">
        <v>772</v>
      </c>
      <c r="F700" s="23" t="s">
        <v>850</v>
      </c>
      <c r="G700" s="23" t="s">
        <v>853</v>
      </c>
      <c r="H700" s="23" t="s">
        <v>530</v>
      </c>
      <c r="I700" s="23">
        <v>2.1103299999999998E-5</v>
      </c>
    </row>
    <row r="701" spans="1:9" x14ac:dyDescent="0.25">
      <c r="A701" s="23" t="s">
        <v>768</v>
      </c>
      <c r="B701" s="23" t="s">
        <v>926</v>
      </c>
      <c r="C701" s="23" t="s">
        <v>941</v>
      </c>
      <c r="D701" s="23" t="s">
        <v>807</v>
      </c>
      <c r="E701" s="23" t="s">
        <v>772</v>
      </c>
      <c r="F701" s="23" t="s">
        <v>850</v>
      </c>
      <c r="G701" s="23" t="s">
        <v>857</v>
      </c>
      <c r="H701" s="23" t="s">
        <v>530</v>
      </c>
      <c r="I701" s="23">
        <v>9.6220624000000008E-3</v>
      </c>
    </row>
    <row r="702" spans="1:9" x14ac:dyDescent="0.25">
      <c r="A702" s="23" t="s">
        <v>768</v>
      </c>
      <c r="B702" s="23" t="s">
        <v>926</v>
      </c>
      <c r="C702" s="23" t="s">
        <v>941</v>
      </c>
      <c r="D702" s="23" t="s">
        <v>807</v>
      </c>
      <c r="E702" s="23" t="s">
        <v>772</v>
      </c>
      <c r="F702" s="23" t="s">
        <v>850</v>
      </c>
      <c r="G702" s="23" t="s">
        <v>933</v>
      </c>
      <c r="H702" s="23" t="s">
        <v>522</v>
      </c>
      <c r="I702" s="23">
        <v>0.33016600000000002</v>
      </c>
    </row>
    <row r="703" spans="1:9" x14ac:dyDescent="0.25">
      <c r="A703" s="23" t="s">
        <v>768</v>
      </c>
      <c r="B703" s="23" t="s">
        <v>926</v>
      </c>
      <c r="C703" s="23" t="s">
        <v>915</v>
      </c>
      <c r="D703" s="23" t="s">
        <v>859</v>
      </c>
      <c r="E703" s="23" t="s">
        <v>772</v>
      </c>
      <c r="F703" s="23" t="s">
        <v>850</v>
      </c>
      <c r="G703" s="23" t="s">
        <v>921</v>
      </c>
      <c r="H703" s="23" t="s">
        <v>530</v>
      </c>
      <c r="I703" s="23">
        <v>6.7767600000000005E-5</v>
      </c>
    </row>
    <row r="704" spans="1:9" x14ac:dyDescent="0.25">
      <c r="A704" s="23" t="s">
        <v>768</v>
      </c>
      <c r="B704" s="23" t="s">
        <v>926</v>
      </c>
      <c r="C704" s="23" t="s">
        <v>941</v>
      </c>
      <c r="D704" s="23" t="s">
        <v>807</v>
      </c>
      <c r="E704" s="23" t="s">
        <v>772</v>
      </c>
      <c r="F704" s="23" t="s">
        <v>850</v>
      </c>
      <c r="G704" s="23" t="s">
        <v>506</v>
      </c>
      <c r="H704" s="23" t="s">
        <v>529</v>
      </c>
      <c r="I704" s="23">
        <v>6.0576249999999999E-4</v>
      </c>
    </row>
    <row r="705" spans="1:9" x14ac:dyDescent="0.25">
      <c r="A705" s="23" t="s">
        <v>768</v>
      </c>
      <c r="B705" s="23" t="s">
        <v>926</v>
      </c>
      <c r="C705" s="23" t="s">
        <v>941</v>
      </c>
      <c r="D705" s="23" t="s">
        <v>990</v>
      </c>
      <c r="E705" s="23" t="s">
        <v>772</v>
      </c>
      <c r="F705" s="23" t="s">
        <v>850</v>
      </c>
      <c r="G705" s="23" t="s">
        <v>853</v>
      </c>
      <c r="H705" s="23" t="s">
        <v>529</v>
      </c>
      <c r="I705" s="23">
        <v>2.3223200000000002E-5</v>
      </c>
    </row>
    <row r="706" spans="1:9" x14ac:dyDescent="0.25">
      <c r="A706" s="23" t="s">
        <v>768</v>
      </c>
      <c r="B706" s="23" t="s">
        <v>926</v>
      </c>
      <c r="C706" s="23" t="s">
        <v>941</v>
      </c>
      <c r="D706" s="23" t="s">
        <v>807</v>
      </c>
      <c r="E706" s="23" t="s">
        <v>772</v>
      </c>
      <c r="F706" s="23" t="s">
        <v>850</v>
      </c>
      <c r="G706" s="23" t="s">
        <v>505</v>
      </c>
      <c r="H706" s="23" t="s">
        <v>529</v>
      </c>
      <c r="I706" s="23">
        <v>1.2452374999999999E-3</v>
      </c>
    </row>
    <row r="707" spans="1:9" x14ac:dyDescent="0.25">
      <c r="A707" s="23" t="s">
        <v>768</v>
      </c>
      <c r="B707" s="23" t="s">
        <v>926</v>
      </c>
      <c r="C707" s="23" t="s">
        <v>941</v>
      </c>
      <c r="D707" s="23" t="s">
        <v>807</v>
      </c>
      <c r="E707" s="23" t="s">
        <v>772</v>
      </c>
      <c r="F707" s="23" t="s">
        <v>850</v>
      </c>
      <c r="G707" s="23" t="s">
        <v>854</v>
      </c>
      <c r="H707" s="23" t="s">
        <v>529</v>
      </c>
      <c r="I707" s="23">
        <v>7.9540000000000003E-4</v>
      </c>
    </row>
    <row r="708" spans="1:9" x14ac:dyDescent="0.25">
      <c r="A708" s="23" t="s">
        <v>768</v>
      </c>
      <c r="B708" s="23" t="s">
        <v>926</v>
      </c>
      <c r="C708" s="23" t="s">
        <v>941</v>
      </c>
      <c r="D708" s="23" t="s">
        <v>807</v>
      </c>
      <c r="E708" s="23" t="s">
        <v>772</v>
      </c>
      <c r="F708" s="23" t="s">
        <v>850</v>
      </c>
      <c r="G708" s="23" t="s">
        <v>857</v>
      </c>
      <c r="H708" s="23" t="s">
        <v>529</v>
      </c>
      <c r="I708" s="23">
        <v>4.0360999999999999E-3</v>
      </c>
    </row>
    <row r="709" spans="1:9" x14ac:dyDescent="0.25">
      <c r="A709" s="23" t="s">
        <v>768</v>
      </c>
      <c r="B709" s="23" t="s">
        <v>926</v>
      </c>
      <c r="C709" s="23" t="s">
        <v>915</v>
      </c>
      <c r="D709" s="23" t="s">
        <v>859</v>
      </c>
      <c r="E709" s="23" t="s">
        <v>772</v>
      </c>
      <c r="F709" s="23" t="s">
        <v>850</v>
      </c>
      <c r="G709" s="23" t="s">
        <v>917</v>
      </c>
      <c r="H709" s="23" t="s">
        <v>522</v>
      </c>
      <c r="I709" s="23">
        <v>0</v>
      </c>
    </row>
    <row r="710" spans="1:9" x14ac:dyDescent="0.25">
      <c r="A710" s="23" t="s">
        <v>768</v>
      </c>
      <c r="B710" s="23" t="s">
        <v>926</v>
      </c>
      <c r="C710" s="23" t="s">
        <v>941</v>
      </c>
      <c r="D710" s="23" t="s">
        <v>807</v>
      </c>
      <c r="E710" s="23" t="s">
        <v>772</v>
      </c>
      <c r="F710" s="23" t="s">
        <v>850</v>
      </c>
      <c r="G710" s="23" t="s">
        <v>933</v>
      </c>
      <c r="H710" s="23" t="s">
        <v>529</v>
      </c>
      <c r="I710" s="23">
        <v>3.7052249999999998E-4</v>
      </c>
    </row>
    <row r="711" spans="1:9" x14ac:dyDescent="0.25">
      <c r="A711" s="23" t="s">
        <v>768</v>
      </c>
      <c r="B711" s="23" t="s">
        <v>926</v>
      </c>
      <c r="C711" s="23" t="s">
        <v>915</v>
      </c>
      <c r="D711" s="23" t="s">
        <v>859</v>
      </c>
      <c r="E711" s="23" t="s">
        <v>772</v>
      </c>
      <c r="F711" s="23" t="s">
        <v>850</v>
      </c>
      <c r="G711" s="23" t="s">
        <v>860</v>
      </c>
      <c r="H711" s="23" t="s">
        <v>522</v>
      </c>
      <c r="I711" s="23">
        <v>0.81046499999999999</v>
      </c>
    </row>
    <row r="712" spans="1:9" x14ac:dyDescent="0.25">
      <c r="A712" s="23" t="s">
        <v>768</v>
      </c>
      <c r="B712" s="23" t="s">
        <v>926</v>
      </c>
      <c r="C712" s="23" t="s">
        <v>941</v>
      </c>
      <c r="D712" s="23" t="s">
        <v>807</v>
      </c>
      <c r="E712" s="23" t="s">
        <v>772</v>
      </c>
      <c r="F712" s="23" t="s">
        <v>850</v>
      </c>
      <c r="G712" s="23" t="s">
        <v>891</v>
      </c>
      <c r="H712" s="23" t="s">
        <v>529</v>
      </c>
      <c r="I712" s="23">
        <v>1.465025E-3</v>
      </c>
    </row>
    <row r="713" spans="1:9" x14ac:dyDescent="0.25">
      <c r="A713" s="23" t="s">
        <v>768</v>
      </c>
      <c r="B713" s="23" t="s">
        <v>926</v>
      </c>
      <c r="C713" s="23" t="s">
        <v>941</v>
      </c>
      <c r="D713" s="23" t="s">
        <v>807</v>
      </c>
      <c r="E713" s="23" t="s">
        <v>772</v>
      </c>
      <c r="F713" s="23" t="s">
        <v>850</v>
      </c>
      <c r="G713" s="23" t="s">
        <v>506</v>
      </c>
      <c r="H713" s="23" t="s">
        <v>522</v>
      </c>
      <c r="I713" s="23">
        <v>0.63596600000000003</v>
      </c>
    </row>
    <row r="714" spans="1:9" x14ac:dyDescent="0.25">
      <c r="A714" s="23" t="s">
        <v>768</v>
      </c>
      <c r="B714" s="23" t="s">
        <v>926</v>
      </c>
      <c r="C714" s="23" t="s">
        <v>941</v>
      </c>
      <c r="D714" s="23" t="s">
        <v>807</v>
      </c>
      <c r="E714" s="23" t="s">
        <v>772</v>
      </c>
      <c r="F714" s="23" t="s">
        <v>850</v>
      </c>
      <c r="G714" s="23" t="s">
        <v>851</v>
      </c>
      <c r="H714" s="23" t="s">
        <v>529</v>
      </c>
      <c r="I714" s="23">
        <v>7.9279999999999993E-6</v>
      </c>
    </row>
    <row r="715" spans="1:9" x14ac:dyDescent="0.25">
      <c r="A715" s="23" t="s">
        <v>768</v>
      </c>
      <c r="B715" s="23" t="s">
        <v>926</v>
      </c>
      <c r="C715" s="23" t="s">
        <v>941</v>
      </c>
      <c r="D715" s="23" t="s">
        <v>807</v>
      </c>
      <c r="E715" s="23" t="s">
        <v>772</v>
      </c>
      <c r="F715" s="23" t="s">
        <v>850</v>
      </c>
      <c r="G715" s="23" t="s">
        <v>854</v>
      </c>
      <c r="H715" s="23" t="s">
        <v>530</v>
      </c>
      <c r="I715" s="23">
        <v>9.4811679999999999E-4</v>
      </c>
    </row>
    <row r="716" spans="1:9" x14ac:dyDescent="0.25">
      <c r="A716" s="23" t="s">
        <v>768</v>
      </c>
      <c r="B716" s="23" t="s">
        <v>926</v>
      </c>
      <c r="C716" s="23" t="s">
        <v>915</v>
      </c>
      <c r="D716" s="23" t="s">
        <v>859</v>
      </c>
      <c r="E716" s="23" t="s">
        <v>772</v>
      </c>
      <c r="F716" s="23" t="s">
        <v>850</v>
      </c>
      <c r="G716" s="23" t="s">
        <v>894</v>
      </c>
      <c r="H716" s="23" t="s">
        <v>529</v>
      </c>
      <c r="I716" s="23">
        <v>1.06347E-3</v>
      </c>
    </row>
    <row r="717" spans="1:9" x14ac:dyDescent="0.25">
      <c r="A717" s="23" t="s">
        <v>768</v>
      </c>
      <c r="B717" s="23" t="s">
        <v>926</v>
      </c>
      <c r="C717" s="23" t="s">
        <v>941</v>
      </c>
      <c r="D717" s="23" t="s">
        <v>990</v>
      </c>
      <c r="E717" s="23" t="s">
        <v>772</v>
      </c>
      <c r="F717" s="23" t="s">
        <v>850</v>
      </c>
      <c r="G717" s="23" t="s">
        <v>853</v>
      </c>
      <c r="H717" s="23" t="s">
        <v>522</v>
      </c>
      <c r="I717" s="23">
        <v>4.9250000000000002E-2</v>
      </c>
    </row>
    <row r="718" spans="1:9" x14ac:dyDescent="0.25">
      <c r="A718" s="23" t="s">
        <v>768</v>
      </c>
      <c r="B718" s="23" t="s">
        <v>926</v>
      </c>
      <c r="C718" s="23" t="s">
        <v>941</v>
      </c>
      <c r="D718" s="23" t="s">
        <v>807</v>
      </c>
      <c r="E718" s="23" t="s">
        <v>772</v>
      </c>
      <c r="F718" s="23" t="s">
        <v>850</v>
      </c>
      <c r="G718" s="23" t="s">
        <v>891</v>
      </c>
      <c r="H718" s="23" t="s">
        <v>530</v>
      </c>
      <c r="I718" s="23">
        <v>2.6194647E-3</v>
      </c>
    </row>
    <row r="719" spans="1:9" x14ac:dyDescent="0.25">
      <c r="A719" s="23" t="s">
        <v>768</v>
      </c>
      <c r="B719" s="23" t="s">
        <v>926</v>
      </c>
      <c r="C719" s="23" t="s">
        <v>941</v>
      </c>
      <c r="D719" s="23" t="s">
        <v>990</v>
      </c>
      <c r="E719" s="23" t="s">
        <v>772</v>
      </c>
      <c r="F719" s="23" t="s">
        <v>850</v>
      </c>
      <c r="G719" s="23" t="s">
        <v>853</v>
      </c>
      <c r="H719" s="23" t="s">
        <v>530</v>
      </c>
      <c r="I719" s="23">
        <v>2.76821E-5</v>
      </c>
    </row>
    <row r="720" spans="1:9" x14ac:dyDescent="0.25">
      <c r="A720" s="23" t="s">
        <v>768</v>
      </c>
      <c r="B720" s="23" t="s">
        <v>926</v>
      </c>
      <c r="C720" s="23" t="s">
        <v>992</v>
      </c>
      <c r="D720" s="23" t="s">
        <v>807</v>
      </c>
      <c r="E720" s="23" t="s">
        <v>772</v>
      </c>
      <c r="F720" s="23" t="s">
        <v>850</v>
      </c>
      <c r="G720" s="23" t="s">
        <v>853</v>
      </c>
      <c r="H720" s="23" t="s">
        <v>529</v>
      </c>
      <c r="I720" s="23">
        <v>7.0492499999999996E-5</v>
      </c>
    </row>
    <row r="721" spans="1:9" x14ac:dyDescent="0.25">
      <c r="A721" s="23" t="s">
        <v>768</v>
      </c>
      <c r="B721" s="23" t="s">
        <v>926</v>
      </c>
      <c r="C721" s="23" t="s">
        <v>915</v>
      </c>
      <c r="D721" s="23" t="s">
        <v>859</v>
      </c>
      <c r="E721" s="23" t="s">
        <v>772</v>
      </c>
      <c r="F721" s="23" t="s">
        <v>850</v>
      </c>
      <c r="G721" s="23" t="s">
        <v>924</v>
      </c>
      <c r="H721" s="23" t="s">
        <v>522</v>
      </c>
      <c r="I721" s="23">
        <v>1.7236899999999999</v>
      </c>
    </row>
    <row r="722" spans="1:9" x14ac:dyDescent="0.25">
      <c r="A722" s="23" t="s">
        <v>768</v>
      </c>
      <c r="B722" s="23" t="s">
        <v>926</v>
      </c>
      <c r="C722" s="23" t="s">
        <v>941</v>
      </c>
      <c r="D722" s="23" t="s">
        <v>807</v>
      </c>
      <c r="E722" s="23" t="s">
        <v>772</v>
      </c>
      <c r="F722" s="23" t="s">
        <v>850</v>
      </c>
      <c r="G722" s="23" t="s">
        <v>933</v>
      </c>
      <c r="H722" s="23" t="s">
        <v>530</v>
      </c>
      <c r="I722" s="23">
        <v>8.8332269999999999E-4</v>
      </c>
    </row>
    <row r="723" spans="1:9" x14ac:dyDescent="0.25">
      <c r="A723" s="23" t="s">
        <v>768</v>
      </c>
      <c r="B723" s="23" t="s">
        <v>926</v>
      </c>
      <c r="C723" s="23" t="s">
        <v>915</v>
      </c>
      <c r="D723" s="23" t="s">
        <v>859</v>
      </c>
      <c r="E723" s="23" t="s">
        <v>772</v>
      </c>
      <c r="F723" s="23" t="s">
        <v>850</v>
      </c>
      <c r="G723" s="23" t="s">
        <v>506</v>
      </c>
      <c r="H723" s="23" t="s">
        <v>530</v>
      </c>
      <c r="I723" s="23">
        <v>1.1808699999999999E-5</v>
      </c>
    </row>
    <row r="724" spans="1:9" x14ac:dyDescent="0.25">
      <c r="A724" s="23" t="s">
        <v>768</v>
      </c>
      <c r="B724" s="23" t="s">
        <v>926</v>
      </c>
      <c r="C724" s="23" t="s">
        <v>941</v>
      </c>
      <c r="D724" s="23" t="s">
        <v>807</v>
      </c>
      <c r="E724" s="23" t="s">
        <v>772</v>
      </c>
      <c r="F724" s="23" t="s">
        <v>850</v>
      </c>
      <c r="G724" s="23" t="s">
        <v>854</v>
      </c>
      <c r="H724" s="23" t="s">
        <v>522</v>
      </c>
      <c r="I724" s="23">
        <v>1.9817199999999999</v>
      </c>
    </row>
    <row r="725" spans="1:9" x14ac:dyDescent="0.25">
      <c r="A725" s="23" t="s">
        <v>768</v>
      </c>
      <c r="B725" s="23" t="s">
        <v>926</v>
      </c>
      <c r="C725" s="23" t="s">
        <v>915</v>
      </c>
      <c r="D725" s="23" t="s">
        <v>859</v>
      </c>
      <c r="E725" s="23" t="s">
        <v>772</v>
      </c>
      <c r="F725" s="23" t="s">
        <v>850</v>
      </c>
      <c r="G725" s="23" t="s">
        <v>919</v>
      </c>
      <c r="H725" s="23" t="s">
        <v>529</v>
      </c>
      <c r="I725" s="23">
        <v>2.21938E-4</v>
      </c>
    </row>
    <row r="726" spans="1:9" x14ac:dyDescent="0.25">
      <c r="A726" s="23" t="s">
        <v>768</v>
      </c>
      <c r="B726" s="23" t="s">
        <v>926</v>
      </c>
      <c r="C726" s="23" t="s">
        <v>941</v>
      </c>
      <c r="D726" s="23" t="s">
        <v>807</v>
      </c>
      <c r="E726" s="23" t="s">
        <v>772</v>
      </c>
      <c r="F726" s="23" t="s">
        <v>850</v>
      </c>
      <c r="G726" s="23" t="s">
        <v>857</v>
      </c>
      <c r="H726" s="23" t="s">
        <v>522</v>
      </c>
      <c r="I726" s="23">
        <v>3.9336799999999998</v>
      </c>
    </row>
    <row r="727" spans="1:9" x14ac:dyDescent="0.25">
      <c r="A727" s="23" t="s">
        <v>768</v>
      </c>
      <c r="B727" s="23" t="s">
        <v>926</v>
      </c>
      <c r="C727" s="23" t="s">
        <v>915</v>
      </c>
      <c r="D727" s="23" t="s">
        <v>859</v>
      </c>
      <c r="E727" s="23" t="s">
        <v>772</v>
      </c>
      <c r="F727" s="23" t="s">
        <v>850</v>
      </c>
      <c r="G727" s="23" t="s">
        <v>920</v>
      </c>
      <c r="H727" s="23" t="s">
        <v>529</v>
      </c>
      <c r="I727" s="23">
        <v>0</v>
      </c>
    </row>
    <row r="728" spans="1:9" x14ac:dyDescent="0.25">
      <c r="A728" s="23" t="s">
        <v>768</v>
      </c>
      <c r="B728" s="23" t="s">
        <v>926</v>
      </c>
      <c r="C728" s="23" t="s">
        <v>941</v>
      </c>
      <c r="D728" s="23" t="s">
        <v>807</v>
      </c>
      <c r="E728" s="23" t="s">
        <v>772</v>
      </c>
      <c r="F728" s="23" t="s">
        <v>850</v>
      </c>
      <c r="G728" s="23" t="s">
        <v>505</v>
      </c>
      <c r="H728" s="23" t="s">
        <v>530</v>
      </c>
      <c r="I728" s="23">
        <v>2.9686462000000002E-3</v>
      </c>
    </row>
    <row r="729" spans="1:9" x14ac:dyDescent="0.25">
      <c r="A729" s="23" t="s">
        <v>768</v>
      </c>
      <c r="B729" s="23" t="s">
        <v>926</v>
      </c>
      <c r="C729" s="23" t="s">
        <v>992</v>
      </c>
      <c r="D729" s="23" t="s">
        <v>807</v>
      </c>
      <c r="E729" s="23" t="s">
        <v>772</v>
      </c>
      <c r="F729" s="23" t="s">
        <v>850</v>
      </c>
      <c r="G729" s="23" t="s">
        <v>853</v>
      </c>
      <c r="H729" s="23" t="s">
        <v>530</v>
      </c>
      <c r="I729" s="23">
        <v>8.4027099999999994E-5</v>
      </c>
    </row>
    <row r="730" spans="1:9" x14ac:dyDescent="0.25">
      <c r="A730" s="23" t="s">
        <v>768</v>
      </c>
      <c r="B730" s="23" t="s">
        <v>926</v>
      </c>
      <c r="C730" s="23" t="s">
        <v>941</v>
      </c>
      <c r="D730" s="23" t="s">
        <v>807</v>
      </c>
      <c r="E730" s="23" t="s">
        <v>772</v>
      </c>
      <c r="F730" s="23" t="s">
        <v>850</v>
      </c>
      <c r="G730" s="23" t="s">
        <v>891</v>
      </c>
      <c r="H730" s="23" t="s">
        <v>522</v>
      </c>
      <c r="I730" s="23">
        <v>0.55178700000000003</v>
      </c>
    </row>
    <row r="731" spans="1:9" x14ac:dyDescent="0.25">
      <c r="A731" s="23" t="s">
        <v>768</v>
      </c>
      <c r="B731" s="23" t="s">
        <v>926</v>
      </c>
      <c r="C731" s="23" t="s">
        <v>941</v>
      </c>
      <c r="D731" s="23" t="s">
        <v>990</v>
      </c>
      <c r="E731" s="23" t="s">
        <v>991</v>
      </c>
      <c r="F731" s="23" t="s">
        <v>850</v>
      </c>
      <c r="G731" s="23" t="s">
        <v>853</v>
      </c>
      <c r="H731" s="23" t="s">
        <v>530</v>
      </c>
      <c r="I731" s="23">
        <v>1.040419E-4</v>
      </c>
    </row>
    <row r="732" spans="1:9" x14ac:dyDescent="0.25">
      <c r="A732" s="23" t="s">
        <v>768</v>
      </c>
      <c r="B732" s="23" t="s">
        <v>926</v>
      </c>
      <c r="C732" s="23" t="s">
        <v>992</v>
      </c>
      <c r="D732" s="23" t="s">
        <v>807</v>
      </c>
      <c r="E732" s="23" t="s">
        <v>772</v>
      </c>
      <c r="F732" s="23" t="s">
        <v>850</v>
      </c>
      <c r="G732" s="23" t="s">
        <v>853</v>
      </c>
      <c r="H732" s="23" t="s">
        <v>522</v>
      </c>
      <c r="I732" s="23">
        <v>0.14949499999999999</v>
      </c>
    </row>
    <row r="733" spans="1:9" x14ac:dyDescent="0.25">
      <c r="A733" s="23" t="s">
        <v>768</v>
      </c>
      <c r="B733" s="23" t="s">
        <v>926</v>
      </c>
      <c r="C733" s="23" t="s">
        <v>941</v>
      </c>
      <c r="D733" s="23" t="s">
        <v>807</v>
      </c>
      <c r="E733" s="23" t="s">
        <v>772</v>
      </c>
      <c r="F733" s="23" t="s">
        <v>850</v>
      </c>
      <c r="G733" s="23" t="s">
        <v>853</v>
      </c>
      <c r="H733" s="23" t="s">
        <v>529</v>
      </c>
      <c r="I733" s="23">
        <v>1.7704099999999999E-5</v>
      </c>
    </row>
    <row r="734" spans="1:9" x14ac:dyDescent="0.25">
      <c r="A734" s="23" t="s">
        <v>768</v>
      </c>
      <c r="B734" s="23" t="s">
        <v>926</v>
      </c>
      <c r="C734" s="23" t="s">
        <v>807</v>
      </c>
      <c r="D734" s="23" t="s">
        <v>807</v>
      </c>
      <c r="E734" s="23" t="s">
        <v>772</v>
      </c>
      <c r="F734" s="23" t="s">
        <v>850</v>
      </c>
      <c r="G734" s="23" t="s">
        <v>889</v>
      </c>
      <c r="H734" s="23" t="s">
        <v>530</v>
      </c>
      <c r="I734" s="23">
        <v>7.7837600000000007E-2</v>
      </c>
    </row>
    <row r="735" spans="1:9" x14ac:dyDescent="0.25">
      <c r="A735" s="23" t="s">
        <v>768</v>
      </c>
      <c r="B735" s="23" t="s">
        <v>926</v>
      </c>
      <c r="C735" s="23" t="s">
        <v>941</v>
      </c>
      <c r="D735" s="23" t="s">
        <v>985</v>
      </c>
      <c r="E735" s="23" t="s">
        <v>967</v>
      </c>
      <c r="F735" s="23" t="s">
        <v>514</v>
      </c>
      <c r="G735" s="23" t="s">
        <v>502</v>
      </c>
      <c r="H735" s="23" t="s">
        <v>529</v>
      </c>
      <c r="I735" s="23">
        <v>6.2359249999999998E-3</v>
      </c>
    </row>
    <row r="736" spans="1:9" x14ac:dyDescent="0.25">
      <c r="A736" s="23" t="s">
        <v>768</v>
      </c>
      <c r="B736" s="23" t="s">
        <v>926</v>
      </c>
      <c r="C736" s="23" t="s">
        <v>941</v>
      </c>
      <c r="D736" s="23" t="s">
        <v>974</v>
      </c>
      <c r="E736" s="23" t="s">
        <v>967</v>
      </c>
      <c r="F736" s="23" t="s">
        <v>514</v>
      </c>
      <c r="G736" s="23" t="s">
        <v>502</v>
      </c>
      <c r="H736" s="23" t="s">
        <v>529</v>
      </c>
      <c r="I736" s="23">
        <v>1.01749E-5</v>
      </c>
    </row>
    <row r="737" spans="1:9" x14ac:dyDescent="0.25">
      <c r="A737" s="23" t="s">
        <v>768</v>
      </c>
      <c r="B737" s="23" t="s">
        <v>926</v>
      </c>
      <c r="C737" s="23" t="s">
        <v>807</v>
      </c>
      <c r="D737" s="23" t="s">
        <v>807</v>
      </c>
      <c r="E737" s="23" t="s">
        <v>772</v>
      </c>
      <c r="F737" s="23" t="s">
        <v>850</v>
      </c>
      <c r="G737" s="23" t="s">
        <v>889</v>
      </c>
      <c r="H737" s="23" t="s">
        <v>529</v>
      </c>
      <c r="I737" s="23">
        <v>4.8974999999999998E-2</v>
      </c>
    </row>
    <row r="738" spans="1:9" x14ac:dyDescent="0.25">
      <c r="A738" s="23" t="s">
        <v>768</v>
      </c>
      <c r="B738" s="23" t="s">
        <v>926</v>
      </c>
      <c r="C738" s="23" t="s">
        <v>941</v>
      </c>
      <c r="D738" s="23" t="s">
        <v>942</v>
      </c>
      <c r="E738" s="23" t="s">
        <v>967</v>
      </c>
      <c r="F738" s="23" t="s">
        <v>514</v>
      </c>
      <c r="G738" s="23" t="s">
        <v>502</v>
      </c>
      <c r="H738" s="23" t="s">
        <v>529</v>
      </c>
      <c r="I738" s="23">
        <v>1.2954399999999999E-3</v>
      </c>
    </row>
    <row r="739" spans="1:9" x14ac:dyDescent="0.25">
      <c r="A739" s="23" t="s">
        <v>768</v>
      </c>
      <c r="B739" s="23" t="s">
        <v>926</v>
      </c>
      <c r="C739" s="23" t="s">
        <v>915</v>
      </c>
      <c r="D739" s="23" t="s">
        <v>859</v>
      </c>
      <c r="E739" s="23" t="s">
        <v>772</v>
      </c>
      <c r="F739" s="23" t="s">
        <v>850</v>
      </c>
      <c r="G739" s="23" t="s">
        <v>924</v>
      </c>
      <c r="H739" s="23" t="s">
        <v>530</v>
      </c>
      <c r="I739" s="23">
        <v>8.2493849999999997E-3</v>
      </c>
    </row>
    <row r="740" spans="1:9" x14ac:dyDescent="0.25">
      <c r="A740" s="23" t="s">
        <v>768</v>
      </c>
      <c r="B740" s="23" t="s">
        <v>926</v>
      </c>
      <c r="C740" s="23" t="s">
        <v>941</v>
      </c>
      <c r="D740" s="23" t="s">
        <v>990</v>
      </c>
      <c r="E740" s="23" t="s">
        <v>991</v>
      </c>
      <c r="F740" s="23" t="s">
        <v>850</v>
      </c>
      <c r="G740" s="23" t="s">
        <v>853</v>
      </c>
      <c r="H740" s="23" t="s">
        <v>529</v>
      </c>
      <c r="I740" s="23">
        <v>8.7283500000000006E-5</v>
      </c>
    </row>
    <row r="741" spans="1:9" x14ac:dyDescent="0.25">
      <c r="A741" s="23" t="s">
        <v>768</v>
      </c>
      <c r="B741" s="23" t="s">
        <v>926</v>
      </c>
      <c r="C741" s="23" t="s">
        <v>941</v>
      </c>
      <c r="D741" s="23" t="s">
        <v>945</v>
      </c>
      <c r="E741" s="23" t="s">
        <v>967</v>
      </c>
      <c r="F741" s="23" t="s">
        <v>514</v>
      </c>
      <c r="G741" s="23" t="s">
        <v>502</v>
      </c>
      <c r="H741" s="23" t="s">
        <v>529</v>
      </c>
      <c r="I741" s="23">
        <v>5.231075E-3</v>
      </c>
    </row>
    <row r="742" spans="1:9" x14ac:dyDescent="0.25">
      <c r="A742" s="23" t="s">
        <v>768</v>
      </c>
      <c r="B742" s="23" t="s">
        <v>926</v>
      </c>
      <c r="C742" s="23" t="s">
        <v>941</v>
      </c>
      <c r="D742" s="23" t="s">
        <v>807</v>
      </c>
      <c r="E742" s="23" t="s">
        <v>772</v>
      </c>
      <c r="F742" s="23" t="s">
        <v>850</v>
      </c>
      <c r="G742" s="23" t="s">
        <v>851</v>
      </c>
      <c r="H742" s="23" t="s">
        <v>530</v>
      </c>
      <c r="I742" s="23">
        <v>1.8900299999999999E-5</v>
      </c>
    </row>
    <row r="743" spans="1:9" x14ac:dyDescent="0.25">
      <c r="A743" s="23" t="s">
        <v>768</v>
      </c>
      <c r="B743" s="23" t="s">
        <v>926</v>
      </c>
      <c r="C743" s="23" t="s">
        <v>941</v>
      </c>
      <c r="D743" s="23" t="s">
        <v>943</v>
      </c>
      <c r="E743" s="23" t="s">
        <v>967</v>
      </c>
      <c r="F743" s="23" t="s">
        <v>514</v>
      </c>
      <c r="G743" s="23" t="s">
        <v>502</v>
      </c>
      <c r="H743" s="23" t="s">
        <v>529</v>
      </c>
      <c r="I743" s="23">
        <v>2.6647500000000001E-2</v>
      </c>
    </row>
    <row r="744" spans="1:9" x14ac:dyDescent="0.25">
      <c r="A744" s="23" t="s">
        <v>768</v>
      </c>
      <c r="B744" s="23" t="s">
        <v>926</v>
      </c>
      <c r="C744" s="23" t="s">
        <v>915</v>
      </c>
      <c r="D744" s="23" t="s">
        <v>859</v>
      </c>
      <c r="E744" s="23" t="s">
        <v>772</v>
      </c>
      <c r="F744" s="23" t="s">
        <v>850</v>
      </c>
      <c r="G744" s="23" t="s">
        <v>506</v>
      </c>
      <c r="H744" s="23" t="s">
        <v>529</v>
      </c>
      <c r="I744" s="23">
        <v>4.9532999999999997E-6</v>
      </c>
    </row>
    <row r="745" spans="1:9" x14ac:dyDescent="0.25">
      <c r="A745" s="23" t="s">
        <v>768</v>
      </c>
      <c r="B745" s="23" t="s">
        <v>926</v>
      </c>
      <c r="C745" s="23" t="s">
        <v>941</v>
      </c>
      <c r="D745" s="23" t="s">
        <v>807</v>
      </c>
      <c r="E745" s="23" t="s">
        <v>772</v>
      </c>
      <c r="F745" s="23" t="s">
        <v>850</v>
      </c>
      <c r="G745" s="23" t="s">
        <v>506</v>
      </c>
      <c r="H745" s="23" t="s">
        <v>530</v>
      </c>
      <c r="I745" s="23">
        <v>1.4441408000000001E-3</v>
      </c>
    </row>
    <row r="746" spans="1:9" x14ac:dyDescent="0.25">
      <c r="A746" s="23" t="s">
        <v>768</v>
      </c>
      <c r="B746" s="23" t="s">
        <v>926</v>
      </c>
      <c r="C746" s="23" t="s">
        <v>941</v>
      </c>
      <c r="D746" s="23" t="s">
        <v>950</v>
      </c>
      <c r="E746" s="23" t="s">
        <v>967</v>
      </c>
      <c r="F746" s="23" t="s">
        <v>514</v>
      </c>
      <c r="G746" s="23" t="s">
        <v>502</v>
      </c>
      <c r="H746" s="23" t="s">
        <v>529</v>
      </c>
      <c r="I746" s="23">
        <v>1.5947349999999999E-2</v>
      </c>
    </row>
    <row r="747" spans="1:9" x14ac:dyDescent="0.25">
      <c r="A747" s="23" t="s">
        <v>768</v>
      </c>
      <c r="B747" s="23" t="s">
        <v>926</v>
      </c>
      <c r="C747" s="23" t="s">
        <v>941</v>
      </c>
      <c r="D747" s="23" t="s">
        <v>807</v>
      </c>
      <c r="E747" s="23" t="s">
        <v>772</v>
      </c>
      <c r="F747" s="23" t="s">
        <v>850</v>
      </c>
      <c r="G747" s="23" t="s">
        <v>853</v>
      </c>
      <c r="H747" s="23" t="s">
        <v>522</v>
      </c>
      <c r="I747" s="23">
        <v>3.7545500000000002E-2</v>
      </c>
    </row>
    <row r="748" spans="1:9" x14ac:dyDescent="0.25">
      <c r="A748" s="23" t="s">
        <v>768</v>
      </c>
      <c r="B748" s="23" t="s">
        <v>926</v>
      </c>
      <c r="C748" s="23" t="s">
        <v>970</v>
      </c>
      <c r="D748" s="23" t="s">
        <v>993</v>
      </c>
      <c r="E748" s="23" t="s">
        <v>967</v>
      </c>
      <c r="F748" s="23" t="s">
        <v>514</v>
      </c>
      <c r="G748" s="23" t="s">
        <v>502</v>
      </c>
      <c r="H748" s="23" t="s">
        <v>529</v>
      </c>
      <c r="I748" s="23">
        <v>9.8700000000000003E-3</v>
      </c>
    </row>
    <row r="749" spans="1:9" x14ac:dyDescent="0.25">
      <c r="A749" s="23" t="s">
        <v>768</v>
      </c>
      <c r="B749" s="23" t="s">
        <v>926</v>
      </c>
      <c r="C749" s="23" t="s">
        <v>915</v>
      </c>
      <c r="D749" s="23" t="s">
        <v>859</v>
      </c>
      <c r="E749" s="23" t="s">
        <v>772</v>
      </c>
      <c r="F749" s="23" t="s">
        <v>850</v>
      </c>
      <c r="G749" s="23" t="s">
        <v>920</v>
      </c>
      <c r="H749" s="23" t="s">
        <v>530</v>
      </c>
      <c r="I749" s="23">
        <v>0</v>
      </c>
    </row>
    <row r="750" spans="1:9" x14ac:dyDescent="0.25">
      <c r="A750" s="23" t="s">
        <v>768</v>
      </c>
      <c r="B750" s="23" t="s">
        <v>926</v>
      </c>
      <c r="C750" s="23" t="s">
        <v>938</v>
      </c>
      <c r="D750" s="23" t="s">
        <v>993</v>
      </c>
      <c r="E750" s="23" t="s">
        <v>967</v>
      </c>
      <c r="F750" s="23" t="s">
        <v>514</v>
      </c>
      <c r="G750" s="23" t="s">
        <v>502</v>
      </c>
      <c r="H750" s="23" t="s">
        <v>529</v>
      </c>
      <c r="I750" s="23">
        <v>0.305865</v>
      </c>
    </row>
    <row r="751" spans="1:9" x14ac:dyDescent="0.25">
      <c r="A751" s="23" t="s">
        <v>768</v>
      </c>
      <c r="B751" s="23" t="s">
        <v>926</v>
      </c>
      <c r="C751" s="23" t="s">
        <v>970</v>
      </c>
      <c r="D751" s="23" t="s">
        <v>994</v>
      </c>
      <c r="E751" s="23" t="s">
        <v>967</v>
      </c>
      <c r="F751" s="23" t="s">
        <v>514</v>
      </c>
      <c r="G751" s="23" t="s">
        <v>502</v>
      </c>
      <c r="H751" s="23" t="s">
        <v>529</v>
      </c>
      <c r="I751" s="23">
        <v>9.1519500000000007E-3</v>
      </c>
    </row>
    <row r="752" spans="1:9" x14ac:dyDescent="0.25">
      <c r="A752" s="23" t="s">
        <v>768</v>
      </c>
      <c r="B752" s="23" t="s">
        <v>926</v>
      </c>
      <c r="C752" s="23" t="s">
        <v>915</v>
      </c>
      <c r="D752" s="23" t="s">
        <v>859</v>
      </c>
      <c r="E752" s="23" t="s">
        <v>772</v>
      </c>
      <c r="F752" s="23" t="s">
        <v>850</v>
      </c>
      <c r="G752" s="23" t="s">
        <v>104</v>
      </c>
      <c r="H752" s="23" t="s">
        <v>530</v>
      </c>
      <c r="I752" s="23">
        <v>2.48735832E-2</v>
      </c>
    </row>
    <row r="753" spans="1:9" x14ac:dyDescent="0.25">
      <c r="A753" s="23" t="s">
        <v>768</v>
      </c>
      <c r="B753" s="23" t="s">
        <v>926</v>
      </c>
      <c r="C753" s="23" t="s">
        <v>807</v>
      </c>
      <c r="D753" s="23" t="s">
        <v>807</v>
      </c>
      <c r="E753" s="23" t="s">
        <v>967</v>
      </c>
      <c r="F753" s="23" t="s">
        <v>514</v>
      </c>
      <c r="G753" s="23" t="s">
        <v>502</v>
      </c>
      <c r="H753" s="23" t="s">
        <v>529</v>
      </c>
      <c r="I753" s="23">
        <v>0.31255500000000003</v>
      </c>
    </row>
    <row r="754" spans="1:9" x14ac:dyDescent="0.25">
      <c r="A754" s="23" t="s">
        <v>768</v>
      </c>
      <c r="B754" s="23" t="s">
        <v>926</v>
      </c>
      <c r="C754" s="23" t="s">
        <v>915</v>
      </c>
      <c r="D754" s="23" t="s">
        <v>859</v>
      </c>
      <c r="E754" s="23" t="s">
        <v>772</v>
      </c>
      <c r="F754" s="23" t="s">
        <v>850</v>
      </c>
      <c r="G754" s="23" t="s">
        <v>919</v>
      </c>
      <c r="H754" s="23" t="s">
        <v>522</v>
      </c>
      <c r="I754" s="23">
        <v>0.301954</v>
      </c>
    </row>
    <row r="755" spans="1:9" x14ac:dyDescent="0.25">
      <c r="A755" s="23" t="s">
        <v>768</v>
      </c>
      <c r="B755" s="23" t="s">
        <v>926</v>
      </c>
      <c r="C755" s="23" t="s">
        <v>941</v>
      </c>
      <c r="D755" s="23" t="s">
        <v>807</v>
      </c>
      <c r="E755" s="23" t="s">
        <v>967</v>
      </c>
      <c r="F755" s="23" t="s">
        <v>514</v>
      </c>
      <c r="G755" s="23" t="s">
        <v>502</v>
      </c>
      <c r="H755" s="23" t="s">
        <v>529</v>
      </c>
      <c r="I755" s="23">
        <v>5.4207999999999999E-2</v>
      </c>
    </row>
    <row r="756" spans="1:9" x14ac:dyDescent="0.25">
      <c r="A756" s="23" t="s">
        <v>768</v>
      </c>
      <c r="B756" s="23" t="s">
        <v>926</v>
      </c>
      <c r="C756" s="23" t="s">
        <v>938</v>
      </c>
      <c r="D756" s="23" t="s">
        <v>995</v>
      </c>
      <c r="E756" s="23" t="s">
        <v>967</v>
      </c>
      <c r="F756" s="23" t="s">
        <v>514</v>
      </c>
      <c r="G756" s="23" t="s">
        <v>502</v>
      </c>
      <c r="H756" s="23" t="s">
        <v>529</v>
      </c>
      <c r="I756" s="23">
        <v>0.286555</v>
      </c>
    </row>
    <row r="757" spans="1:9" x14ac:dyDescent="0.25">
      <c r="A757" s="23" t="s">
        <v>768</v>
      </c>
      <c r="B757" s="23" t="s">
        <v>926</v>
      </c>
      <c r="C757" s="23" t="s">
        <v>938</v>
      </c>
      <c r="D757" s="23" t="s">
        <v>994</v>
      </c>
      <c r="E757" s="23" t="s">
        <v>967</v>
      </c>
      <c r="F757" s="23" t="s">
        <v>514</v>
      </c>
      <c r="G757" s="23" t="s">
        <v>502</v>
      </c>
      <c r="H757" s="23" t="s">
        <v>529</v>
      </c>
      <c r="I757" s="23">
        <v>0.49720249999999999</v>
      </c>
    </row>
    <row r="758" spans="1:9" x14ac:dyDescent="0.25">
      <c r="A758" s="23" t="s">
        <v>768</v>
      </c>
      <c r="B758" s="23" t="s">
        <v>926</v>
      </c>
      <c r="C758" s="23" t="s">
        <v>915</v>
      </c>
      <c r="D758" s="23" t="s">
        <v>859</v>
      </c>
      <c r="E758" s="23" t="s">
        <v>772</v>
      </c>
      <c r="F758" s="23" t="s">
        <v>850</v>
      </c>
      <c r="G758" s="23" t="s">
        <v>917</v>
      </c>
      <c r="H758" s="23" t="s">
        <v>530</v>
      </c>
      <c r="I758" s="23">
        <v>0</v>
      </c>
    </row>
    <row r="759" spans="1:9" x14ac:dyDescent="0.25">
      <c r="A759" s="23" t="s">
        <v>768</v>
      </c>
      <c r="B759" s="23" t="s">
        <v>926</v>
      </c>
      <c r="C759" s="23" t="s">
        <v>941</v>
      </c>
      <c r="D759" s="23" t="s">
        <v>993</v>
      </c>
      <c r="E759" s="23" t="s">
        <v>967</v>
      </c>
      <c r="F759" s="23" t="s">
        <v>514</v>
      </c>
      <c r="G759" s="23" t="s">
        <v>502</v>
      </c>
      <c r="H759" s="23" t="s">
        <v>529</v>
      </c>
      <c r="I759" s="23">
        <v>2.6176250000000003E-4</v>
      </c>
    </row>
    <row r="760" spans="1:9" x14ac:dyDescent="0.25">
      <c r="A760" s="23" t="s">
        <v>768</v>
      </c>
      <c r="B760" s="23" t="s">
        <v>926</v>
      </c>
      <c r="C760" s="23" t="s">
        <v>941</v>
      </c>
      <c r="D760" s="23" t="s">
        <v>954</v>
      </c>
      <c r="E760" s="23" t="s">
        <v>967</v>
      </c>
      <c r="F760" s="23" t="s">
        <v>514</v>
      </c>
      <c r="G760" s="23" t="s">
        <v>502</v>
      </c>
      <c r="H760" s="23" t="s">
        <v>529</v>
      </c>
      <c r="I760" s="23">
        <v>7.4879999999999999E-3</v>
      </c>
    </row>
    <row r="761" spans="1:9" x14ac:dyDescent="0.25">
      <c r="A761" s="23" t="s">
        <v>768</v>
      </c>
      <c r="B761" s="23" t="s">
        <v>926</v>
      </c>
      <c r="C761" s="23" t="s">
        <v>915</v>
      </c>
      <c r="D761" s="23" t="s">
        <v>859</v>
      </c>
      <c r="E761" s="23" t="s">
        <v>772</v>
      </c>
      <c r="F761" s="23" t="s">
        <v>850</v>
      </c>
      <c r="G761" s="23" t="s">
        <v>853</v>
      </c>
      <c r="H761" s="23" t="s">
        <v>522</v>
      </c>
      <c r="I761" s="23">
        <v>6.61334</v>
      </c>
    </row>
    <row r="762" spans="1:9" x14ac:dyDescent="0.25">
      <c r="A762" s="23" t="s">
        <v>768</v>
      </c>
      <c r="B762" s="23" t="s">
        <v>926</v>
      </c>
      <c r="C762" s="23" t="s">
        <v>941</v>
      </c>
      <c r="D762" s="23" t="s">
        <v>990</v>
      </c>
      <c r="E762" s="23" t="s">
        <v>967</v>
      </c>
      <c r="F762" s="23" t="s">
        <v>514</v>
      </c>
      <c r="G762" s="23" t="s">
        <v>502</v>
      </c>
      <c r="H762" s="23" t="s">
        <v>529</v>
      </c>
      <c r="I762" s="23">
        <v>8.153825E-3</v>
      </c>
    </row>
    <row r="763" spans="1:9" x14ac:dyDescent="0.25">
      <c r="A763" s="23" t="s">
        <v>768</v>
      </c>
      <c r="B763" s="23" t="s">
        <v>926</v>
      </c>
      <c r="C763" s="23" t="s">
        <v>930</v>
      </c>
      <c r="D763" s="23" t="s">
        <v>993</v>
      </c>
      <c r="E763" s="23" t="s">
        <v>967</v>
      </c>
      <c r="F763" s="23" t="s">
        <v>514</v>
      </c>
      <c r="G763" s="23" t="s">
        <v>502</v>
      </c>
      <c r="H763" s="23" t="s">
        <v>529</v>
      </c>
      <c r="I763" s="23">
        <v>2.7282999999999999E-3</v>
      </c>
    </row>
    <row r="764" spans="1:9" x14ac:dyDescent="0.25">
      <c r="A764" s="23" t="s">
        <v>768</v>
      </c>
      <c r="B764" s="23" t="s">
        <v>926</v>
      </c>
      <c r="C764" s="23" t="s">
        <v>930</v>
      </c>
      <c r="D764" s="23" t="s">
        <v>994</v>
      </c>
      <c r="E764" s="23" t="s">
        <v>967</v>
      </c>
      <c r="F764" s="23" t="s">
        <v>514</v>
      </c>
      <c r="G764" s="23" t="s">
        <v>502</v>
      </c>
      <c r="H764" s="23" t="s">
        <v>529</v>
      </c>
      <c r="I764" s="23">
        <v>0.16277675</v>
      </c>
    </row>
    <row r="765" spans="1:9" x14ac:dyDescent="0.25">
      <c r="A765" s="23" t="s">
        <v>768</v>
      </c>
      <c r="B765" s="23" t="s">
        <v>926</v>
      </c>
      <c r="C765" s="23" t="s">
        <v>936</v>
      </c>
      <c r="D765" s="23" t="s">
        <v>99</v>
      </c>
      <c r="E765" s="23" t="s">
        <v>967</v>
      </c>
      <c r="F765" s="23" t="s">
        <v>514</v>
      </c>
      <c r="G765" s="23" t="s">
        <v>502</v>
      </c>
      <c r="H765" s="23" t="s">
        <v>529</v>
      </c>
      <c r="I765" s="23">
        <v>1.7916075</v>
      </c>
    </row>
    <row r="766" spans="1:9" x14ac:dyDescent="0.25">
      <c r="A766" s="23" t="s">
        <v>768</v>
      </c>
      <c r="B766" s="23" t="s">
        <v>926</v>
      </c>
      <c r="C766" s="23" t="s">
        <v>915</v>
      </c>
      <c r="D766" s="23" t="s">
        <v>859</v>
      </c>
      <c r="E766" s="23" t="s">
        <v>772</v>
      </c>
      <c r="F766" s="23" t="s">
        <v>850</v>
      </c>
      <c r="G766" s="23" t="s">
        <v>923</v>
      </c>
      <c r="H766" s="23" t="s">
        <v>522</v>
      </c>
      <c r="I766" s="23">
        <v>6.5370699999999999E-3</v>
      </c>
    </row>
    <row r="767" spans="1:9" x14ac:dyDescent="0.25">
      <c r="A767" s="23" t="s">
        <v>768</v>
      </c>
      <c r="B767" s="23" t="s">
        <v>926</v>
      </c>
      <c r="C767" s="23" t="s">
        <v>915</v>
      </c>
      <c r="D767" s="23" t="s">
        <v>859</v>
      </c>
      <c r="E767" s="23" t="s">
        <v>772</v>
      </c>
      <c r="F767" s="23" t="s">
        <v>850</v>
      </c>
      <c r="G767" s="23" t="s">
        <v>862</v>
      </c>
      <c r="H767" s="23" t="s">
        <v>529</v>
      </c>
      <c r="I767" s="23">
        <v>0</v>
      </c>
    </row>
    <row r="768" spans="1:9" x14ac:dyDescent="0.25">
      <c r="A768" s="23" t="s">
        <v>768</v>
      </c>
      <c r="B768" s="23" t="s">
        <v>926</v>
      </c>
      <c r="C768" s="23" t="s">
        <v>941</v>
      </c>
      <c r="D768" s="23" t="s">
        <v>954</v>
      </c>
      <c r="E768" s="23" t="s">
        <v>156</v>
      </c>
      <c r="F768" s="23" t="s">
        <v>996</v>
      </c>
      <c r="G768" s="23" t="s">
        <v>502</v>
      </c>
      <c r="H768" s="23" t="s">
        <v>522</v>
      </c>
      <c r="I768" s="23">
        <v>4.61869</v>
      </c>
    </row>
    <row r="769" spans="1:9" x14ac:dyDescent="0.25">
      <c r="A769" s="23" t="s">
        <v>768</v>
      </c>
      <c r="B769" s="23" t="s">
        <v>926</v>
      </c>
      <c r="C769" s="23" t="s">
        <v>941</v>
      </c>
      <c r="D769" s="23" t="s">
        <v>954</v>
      </c>
      <c r="E769" s="23" t="s">
        <v>997</v>
      </c>
      <c r="F769" s="23" t="s">
        <v>998</v>
      </c>
      <c r="G769" s="23" t="s">
        <v>502</v>
      </c>
      <c r="H769" s="23" t="s">
        <v>522</v>
      </c>
      <c r="I769" s="23">
        <v>0.23350199999999999</v>
      </c>
    </row>
    <row r="770" spans="1:9" x14ac:dyDescent="0.25">
      <c r="A770" s="23" t="s">
        <v>768</v>
      </c>
      <c r="B770" s="23" t="s">
        <v>926</v>
      </c>
      <c r="C770" s="23" t="s">
        <v>915</v>
      </c>
      <c r="D770" s="23" t="s">
        <v>859</v>
      </c>
      <c r="E770" s="23" t="s">
        <v>772</v>
      </c>
      <c r="F770" s="23" t="s">
        <v>850</v>
      </c>
      <c r="G770" s="23" t="s">
        <v>862</v>
      </c>
      <c r="H770" s="23" t="s">
        <v>530</v>
      </c>
      <c r="I770" s="23">
        <v>0</v>
      </c>
    </row>
    <row r="771" spans="1:9" x14ac:dyDescent="0.25">
      <c r="A771" s="23" t="s">
        <v>768</v>
      </c>
      <c r="B771" s="23" t="s">
        <v>926</v>
      </c>
      <c r="C771" s="23" t="s">
        <v>941</v>
      </c>
      <c r="D771" s="23" t="s">
        <v>943</v>
      </c>
      <c r="E771" s="23" t="s">
        <v>772</v>
      </c>
      <c r="F771" s="23" t="s">
        <v>932</v>
      </c>
      <c r="G771" s="23" t="s">
        <v>999</v>
      </c>
      <c r="H771" s="23" t="s">
        <v>522</v>
      </c>
      <c r="I771" s="23">
        <v>0.89371599999999995</v>
      </c>
    </row>
    <row r="772" spans="1:9" x14ac:dyDescent="0.25">
      <c r="A772" s="23" t="s">
        <v>768</v>
      </c>
      <c r="B772" s="23" t="s">
        <v>926</v>
      </c>
      <c r="C772" s="23" t="s">
        <v>941</v>
      </c>
      <c r="D772" s="23" t="s">
        <v>943</v>
      </c>
      <c r="E772" s="23" t="s">
        <v>772</v>
      </c>
      <c r="F772" s="23" t="s">
        <v>932</v>
      </c>
      <c r="G772" s="23" t="s">
        <v>854</v>
      </c>
      <c r="H772" s="23" t="s">
        <v>522</v>
      </c>
      <c r="I772" s="23">
        <v>5.1653600000000001E-2</v>
      </c>
    </row>
    <row r="773" spans="1:9" x14ac:dyDescent="0.25">
      <c r="A773" s="23" t="s">
        <v>768</v>
      </c>
      <c r="B773" s="23" t="s">
        <v>926</v>
      </c>
      <c r="C773" s="23" t="s">
        <v>941</v>
      </c>
      <c r="D773" s="23" t="s">
        <v>943</v>
      </c>
      <c r="E773" s="23" t="s">
        <v>772</v>
      </c>
      <c r="F773" s="23" t="s">
        <v>932</v>
      </c>
      <c r="G773" s="23" t="s">
        <v>853</v>
      </c>
      <c r="H773" s="23" t="s">
        <v>522</v>
      </c>
      <c r="I773" s="23">
        <v>0.86249799999999999</v>
      </c>
    </row>
    <row r="774" spans="1:9" x14ac:dyDescent="0.25">
      <c r="A774" s="23" t="s">
        <v>768</v>
      </c>
      <c r="B774" s="23" t="s">
        <v>926</v>
      </c>
      <c r="C774" s="23" t="s">
        <v>941</v>
      </c>
      <c r="D774" s="23" t="s">
        <v>943</v>
      </c>
      <c r="E774" s="23" t="s">
        <v>1000</v>
      </c>
      <c r="F774" s="23" t="s">
        <v>1001</v>
      </c>
      <c r="G774" s="23" t="s">
        <v>502</v>
      </c>
      <c r="H774" s="23" t="s">
        <v>530</v>
      </c>
      <c r="I774" s="23">
        <v>0.51395762</v>
      </c>
    </row>
    <row r="775" spans="1:9" x14ac:dyDescent="0.25">
      <c r="A775" s="23" t="s">
        <v>768</v>
      </c>
      <c r="B775" s="23" t="s">
        <v>926</v>
      </c>
      <c r="C775" s="23" t="s">
        <v>807</v>
      </c>
      <c r="D775" s="23" t="s">
        <v>807</v>
      </c>
      <c r="E775" s="23" t="s">
        <v>772</v>
      </c>
      <c r="F775" s="23" t="s">
        <v>932</v>
      </c>
      <c r="G775" s="23" t="s">
        <v>1002</v>
      </c>
      <c r="H775" s="23" t="s">
        <v>522</v>
      </c>
      <c r="I775" s="23">
        <v>0.48431200000000002</v>
      </c>
    </row>
    <row r="776" spans="1:9" x14ac:dyDescent="0.25">
      <c r="A776" s="23" t="s">
        <v>768</v>
      </c>
      <c r="B776" s="23" t="s">
        <v>926</v>
      </c>
      <c r="C776" s="23" t="s">
        <v>807</v>
      </c>
      <c r="D776" s="23" t="s">
        <v>807</v>
      </c>
      <c r="E776" s="23" t="s">
        <v>772</v>
      </c>
      <c r="F776" s="23" t="s">
        <v>932</v>
      </c>
      <c r="G776" s="23" t="s">
        <v>1003</v>
      </c>
      <c r="H776" s="23" t="s">
        <v>522</v>
      </c>
      <c r="I776" s="23">
        <v>0</v>
      </c>
    </row>
    <row r="777" spans="1:9" x14ac:dyDescent="0.25">
      <c r="A777" s="23" t="s">
        <v>768</v>
      </c>
      <c r="B777" s="23" t="s">
        <v>926</v>
      </c>
      <c r="C777" s="23" t="s">
        <v>807</v>
      </c>
      <c r="D777" s="23" t="s">
        <v>807</v>
      </c>
      <c r="E777" s="23" t="s">
        <v>772</v>
      </c>
      <c r="F777" s="23" t="s">
        <v>932</v>
      </c>
      <c r="G777" s="23" t="s">
        <v>934</v>
      </c>
      <c r="H777" s="23" t="s">
        <v>522</v>
      </c>
      <c r="I777" s="23">
        <v>0.93782399999999999</v>
      </c>
    </row>
    <row r="778" spans="1:9" x14ac:dyDescent="0.25">
      <c r="A778" s="23" t="s">
        <v>768</v>
      </c>
      <c r="B778" s="23" t="s">
        <v>926</v>
      </c>
      <c r="C778" s="23" t="s">
        <v>807</v>
      </c>
      <c r="D778" s="23" t="s">
        <v>807</v>
      </c>
      <c r="E778" s="23" t="s">
        <v>772</v>
      </c>
      <c r="F778" s="23" t="s">
        <v>932</v>
      </c>
      <c r="G778" s="23" t="s">
        <v>1004</v>
      </c>
      <c r="H778" s="23" t="s">
        <v>522</v>
      </c>
      <c r="I778" s="23">
        <v>0.21874299999999999</v>
      </c>
    </row>
    <row r="779" spans="1:9" x14ac:dyDescent="0.25">
      <c r="A779" s="23" t="s">
        <v>768</v>
      </c>
      <c r="B779" s="23" t="s">
        <v>926</v>
      </c>
      <c r="C779" s="23" t="s">
        <v>807</v>
      </c>
      <c r="D779" s="23" t="s">
        <v>807</v>
      </c>
      <c r="E779" s="23" t="s">
        <v>772</v>
      </c>
      <c r="F779" s="23" t="s">
        <v>932</v>
      </c>
      <c r="G779" s="23" t="s">
        <v>1005</v>
      </c>
      <c r="H779" s="23" t="s">
        <v>522</v>
      </c>
      <c r="I779" s="23">
        <v>0</v>
      </c>
    </row>
    <row r="780" spans="1:9" x14ac:dyDescent="0.25">
      <c r="A780" s="23" t="s">
        <v>768</v>
      </c>
      <c r="B780" s="23" t="s">
        <v>926</v>
      </c>
      <c r="C780" s="23" t="s">
        <v>941</v>
      </c>
      <c r="D780" s="23" t="s">
        <v>974</v>
      </c>
      <c r="E780" s="23" t="s">
        <v>979</v>
      </c>
      <c r="F780" s="23" t="s">
        <v>1006</v>
      </c>
      <c r="G780" s="23" t="s">
        <v>502</v>
      </c>
      <c r="H780" s="23" t="s">
        <v>1007</v>
      </c>
      <c r="I780" s="23">
        <v>0.71072040000000003</v>
      </c>
    </row>
    <row r="781" spans="1:9" x14ac:dyDescent="0.25">
      <c r="A781" s="23" t="s">
        <v>768</v>
      </c>
      <c r="B781" s="23" t="s">
        <v>807</v>
      </c>
      <c r="C781" s="23" t="s">
        <v>807</v>
      </c>
      <c r="D781" s="23" t="s">
        <v>807</v>
      </c>
      <c r="E781" s="23" t="s">
        <v>772</v>
      </c>
      <c r="F781" s="23" t="s">
        <v>1008</v>
      </c>
      <c r="G781" s="23" t="s">
        <v>502</v>
      </c>
      <c r="H781" s="23" t="s">
        <v>508</v>
      </c>
      <c r="I781" s="23">
        <v>0</v>
      </c>
    </row>
    <row r="782" spans="1:9" x14ac:dyDescent="0.25">
      <c r="A782" s="23" t="s">
        <v>768</v>
      </c>
      <c r="B782" s="23" t="s">
        <v>807</v>
      </c>
      <c r="C782" s="23" t="s">
        <v>807</v>
      </c>
      <c r="D782" s="23" t="s">
        <v>807</v>
      </c>
      <c r="E782" s="23" t="s">
        <v>772</v>
      </c>
      <c r="F782" s="23" t="s">
        <v>1008</v>
      </c>
      <c r="G782" s="23" t="s">
        <v>502</v>
      </c>
      <c r="H782" s="23" t="s">
        <v>519</v>
      </c>
      <c r="I782" s="23">
        <v>0</v>
      </c>
    </row>
    <row r="783" spans="1:9" x14ac:dyDescent="0.25">
      <c r="A783" s="23" t="s">
        <v>768</v>
      </c>
      <c r="B783" s="23" t="s">
        <v>807</v>
      </c>
      <c r="C783" s="23" t="s">
        <v>807</v>
      </c>
      <c r="D783" s="23" t="s">
        <v>807</v>
      </c>
      <c r="E783" s="23" t="s">
        <v>772</v>
      </c>
      <c r="F783" s="23" t="s">
        <v>1008</v>
      </c>
      <c r="G783" s="23" t="s">
        <v>502</v>
      </c>
      <c r="H783" s="23" t="s">
        <v>513</v>
      </c>
      <c r="I783" s="23">
        <v>0</v>
      </c>
    </row>
    <row r="784" spans="1:9" x14ac:dyDescent="0.25">
      <c r="A784" s="23" t="s">
        <v>768</v>
      </c>
      <c r="B784" s="23" t="s">
        <v>807</v>
      </c>
      <c r="C784" s="23" t="s">
        <v>807</v>
      </c>
      <c r="D784" s="23" t="s">
        <v>807</v>
      </c>
      <c r="E784" s="23" t="s">
        <v>772</v>
      </c>
      <c r="F784" s="23" t="s">
        <v>1008</v>
      </c>
      <c r="G784" s="23" t="s">
        <v>502</v>
      </c>
      <c r="H784" s="23" t="s">
        <v>509</v>
      </c>
      <c r="I784" s="23">
        <v>0</v>
      </c>
    </row>
    <row r="785" spans="1:9" x14ac:dyDescent="0.25">
      <c r="A785" s="23" t="s">
        <v>768</v>
      </c>
      <c r="B785" s="23" t="s">
        <v>807</v>
      </c>
      <c r="C785" s="23" t="s">
        <v>807</v>
      </c>
      <c r="D785" s="23" t="s">
        <v>807</v>
      </c>
      <c r="E785" s="23" t="s">
        <v>772</v>
      </c>
      <c r="F785" s="23" t="s">
        <v>1008</v>
      </c>
      <c r="G785" s="23" t="s">
        <v>502</v>
      </c>
      <c r="H785" s="23" t="s">
        <v>511</v>
      </c>
      <c r="I785" s="23">
        <v>0</v>
      </c>
    </row>
    <row r="786" spans="1:9" x14ac:dyDescent="0.25">
      <c r="A786" s="23" t="s">
        <v>768</v>
      </c>
      <c r="B786" s="23" t="s">
        <v>807</v>
      </c>
      <c r="C786" s="23" t="s">
        <v>807</v>
      </c>
      <c r="D786" s="23" t="s">
        <v>807</v>
      </c>
      <c r="E786" s="23" t="s">
        <v>772</v>
      </c>
      <c r="F786" s="23" t="s">
        <v>850</v>
      </c>
      <c r="G786" s="23" t="s">
        <v>853</v>
      </c>
      <c r="H786" s="23" t="s">
        <v>530</v>
      </c>
      <c r="I786" s="23">
        <v>6.1635640000000001E-4</v>
      </c>
    </row>
    <row r="787" spans="1:9" x14ac:dyDescent="0.25">
      <c r="A787" s="23" t="s">
        <v>768</v>
      </c>
      <c r="B787" s="23" t="s">
        <v>807</v>
      </c>
      <c r="C787" s="23" t="s">
        <v>807</v>
      </c>
      <c r="D787" s="23" t="s">
        <v>807</v>
      </c>
      <c r="E787" s="23" t="s">
        <v>772</v>
      </c>
      <c r="F787" s="23" t="s">
        <v>850</v>
      </c>
      <c r="G787" s="23" t="s">
        <v>853</v>
      </c>
      <c r="H787" s="23" t="s">
        <v>522</v>
      </c>
      <c r="I787" s="23">
        <v>1.0965800000000001</v>
      </c>
    </row>
    <row r="788" spans="1:9" x14ac:dyDescent="0.25">
      <c r="A788" s="23" t="s">
        <v>768</v>
      </c>
      <c r="B788" s="23" t="s">
        <v>807</v>
      </c>
      <c r="C788" s="23" t="s">
        <v>807</v>
      </c>
      <c r="D788" s="23" t="s">
        <v>807</v>
      </c>
      <c r="E788" s="23" t="s">
        <v>772</v>
      </c>
      <c r="F788" s="23" t="s">
        <v>850</v>
      </c>
      <c r="G788" s="23" t="s">
        <v>854</v>
      </c>
      <c r="H788" s="23" t="s">
        <v>522</v>
      </c>
      <c r="I788" s="23">
        <v>0.13370599999999999</v>
      </c>
    </row>
    <row r="789" spans="1:9" x14ac:dyDescent="0.25">
      <c r="A789" s="23" t="s">
        <v>768</v>
      </c>
      <c r="B789" s="23" t="s">
        <v>807</v>
      </c>
      <c r="C789" s="23" t="s">
        <v>807</v>
      </c>
      <c r="D789" s="23" t="s">
        <v>807</v>
      </c>
      <c r="E789" s="23" t="s">
        <v>772</v>
      </c>
      <c r="F789" s="23" t="s">
        <v>850</v>
      </c>
      <c r="G789" s="23" t="s">
        <v>853</v>
      </c>
      <c r="H789" s="23" t="s">
        <v>529</v>
      </c>
      <c r="I789" s="23">
        <v>5.1707749999999996E-4</v>
      </c>
    </row>
    <row r="790" spans="1:9" x14ac:dyDescent="0.25">
      <c r="A790" s="23" t="s">
        <v>768</v>
      </c>
      <c r="B790" s="23" t="s">
        <v>807</v>
      </c>
      <c r="C790" s="23" t="s">
        <v>807</v>
      </c>
      <c r="D790" s="23" t="s">
        <v>807</v>
      </c>
      <c r="E790" s="23" t="s">
        <v>772</v>
      </c>
      <c r="F790" s="23" t="s">
        <v>850</v>
      </c>
      <c r="G790" s="23" t="s">
        <v>854</v>
      </c>
      <c r="H790" s="23" t="s">
        <v>529</v>
      </c>
      <c r="I790" s="23">
        <v>5.3665500000000003E-5</v>
      </c>
    </row>
    <row r="791" spans="1:9" x14ac:dyDescent="0.25">
      <c r="A791" s="23" t="s">
        <v>768</v>
      </c>
      <c r="B791" s="23" t="s">
        <v>807</v>
      </c>
      <c r="C791" s="23" t="s">
        <v>807</v>
      </c>
      <c r="D791" s="23" t="s">
        <v>807</v>
      </c>
      <c r="E791" s="23" t="s">
        <v>772</v>
      </c>
      <c r="F791" s="23" t="s">
        <v>850</v>
      </c>
      <c r="G791" s="23" t="s">
        <v>854</v>
      </c>
      <c r="H791" s="23" t="s">
        <v>530</v>
      </c>
      <c r="I791" s="23">
        <v>6.3969300000000004E-5</v>
      </c>
    </row>
    <row r="792" spans="1:9" x14ac:dyDescent="0.25">
      <c r="A792" s="23" t="s">
        <v>768</v>
      </c>
      <c r="B792" s="23" t="s">
        <v>807</v>
      </c>
      <c r="C792" s="23" t="s">
        <v>807</v>
      </c>
      <c r="D792" s="23" t="s">
        <v>807</v>
      </c>
      <c r="E792" s="23" t="s">
        <v>772</v>
      </c>
      <c r="F792" s="23" t="s">
        <v>1008</v>
      </c>
      <c r="G792" s="23" t="s">
        <v>502</v>
      </c>
      <c r="H792" s="23" t="s">
        <v>1009</v>
      </c>
      <c r="I792" s="23">
        <v>3.74370246E-2</v>
      </c>
    </row>
    <row r="793" spans="1:9" x14ac:dyDescent="0.25">
      <c r="A793" s="23" t="s">
        <v>768</v>
      </c>
      <c r="B793" s="23" t="s">
        <v>807</v>
      </c>
      <c r="C793" s="23" t="s">
        <v>807</v>
      </c>
      <c r="D793" s="23" t="s">
        <v>807</v>
      </c>
      <c r="E793" s="23" t="s">
        <v>772</v>
      </c>
      <c r="F793" s="23" t="s">
        <v>1008</v>
      </c>
      <c r="G793" s="23" t="s">
        <v>502</v>
      </c>
      <c r="H793" s="23" t="s">
        <v>512</v>
      </c>
      <c r="I793" s="23">
        <v>0</v>
      </c>
    </row>
    <row r="794" spans="1:9" x14ac:dyDescent="0.25">
      <c r="A794" s="23" t="s">
        <v>768</v>
      </c>
      <c r="B794" s="23" t="s">
        <v>807</v>
      </c>
      <c r="C794" s="23" t="s">
        <v>807</v>
      </c>
      <c r="D794" s="23" t="s">
        <v>807</v>
      </c>
      <c r="E794" s="23" t="s">
        <v>772</v>
      </c>
      <c r="F794" s="23" t="s">
        <v>1008</v>
      </c>
      <c r="G794" s="23" t="s">
        <v>502</v>
      </c>
      <c r="H794" s="23" t="s">
        <v>510</v>
      </c>
      <c r="I794" s="23">
        <v>0</v>
      </c>
    </row>
    <row r="795" spans="1:9" x14ac:dyDescent="0.25">
      <c r="A795" s="23" t="s">
        <v>768</v>
      </c>
      <c r="B795" s="23" t="s">
        <v>507</v>
      </c>
      <c r="C795" s="23" t="s">
        <v>1010</v>
      </c>
      <c r="D795" s="23" t="s">
        <v>807</v>
      </c>
      <c r="E795" s="23" t="s">
        <v>772</v>
      </c>
      <c r="F795" s="23" t="s">
        <v>850</v>
      </c>
      <c r="G795" s="23" t="s">
        <v>854</v>
      </c>
      <c r="H795" s="23" t="s">
        <v>522</v>
      </c>
      <c r="I795" s="23">
        <v>1.2983</v>
      </c>
    </row>
    <row r="796" spans="1:9" x14ac:dyDescent="0.25">
      <c r="A796" s="23" t="s">
        <v>768</v>
      </c>
      <c r="B796" s="23" t="s">
        <v>507</v>
      </c>
      <c r="C796" s="23" t="s">
        <v>1010</v>
      </c>
      <c r="D796" s="23" t="s">
        <v>807</v>
      </c>
      <c r="E796" s="23" t="s">
        <v>772</v>
      </c>
      <c r="F796" s="23" t="s">
        <v>850</v>
      </c>
      <c r="G796" s="23" t="s">
        <v>851</v>
      </c>
      <c r="H796" s="23" t="s">
        <v>530</v>
      </c>
      <c r="I796" s="23">
        <v>1.329038E-4</v>
      </c>
    </row>
    <row r="797" spans="1:9" x14ac:dyDescent="0.25">
      <c r="A797" s="23" t="s">
        <v>768</v>
      </c>
      <c r="B797" s="23" t="s">
        <v>507</v>
      </c>
      <c r="C797" s="23" t="s">
        <v>1010</v>
      </c>
      <c r="D797" s="23" t="s">
        <v>807</v>
      </c>
      <c r="E797" s="23" t="s">
        <v>772</v>
      </c>
      <c r="F797" s="23" t="s">
        <v>850</v>
      </c>
      <c r="G797" s="23" t="s">
        <v>889</v>
      </c>
      <c r="H797" s="23" t="s">
        <v>529</v>
      </c>
      <c r="I797" s="23">
        <v>0.47625000000000001</v>
      </c>
    </row>
    <row r="798" spans="1:9" x14ac:dyDescent="0.25">
      <c r="A798" s="23" t="s">
        <v>768</v>
      </c>
      <c r="B798" s="23" t="s">
        <v>507</v>
      </c>
      <c r="C798" s="23" t="s">
        <v>1010</v>
      </c>
      <c r="D798" s="23" t="s">
        <v>807</v>
      </c>
      <c r="E798" s="23" t="s">
        <v>772</v>
      </c>
      <c r="F798" s="23" t="s">
        <v>850</v>
      </c>
      <c r="G798" s="23" t="s">
        <v>853</v>
      </c>
      <c r="H798" s="23" t="s">
        <v>522</v>
      </c>
      <c r="I798" s="23">
        <v>27.6631</v>
      </c>
    </row>
    <row r="799" spans="1:9" x14ac:dyDescent="0.25">
      <c r="A799" s="23" t="s">
        <v>768</v>
      </c>
      <c r="B799" s="23" t="s">
        <v>507</v>
      </c>
      <c r="C799" s="23" t="s">
        <v>1010</v>
      </c>
      <c r="D799" s="23" t="s">
        <v>807</v>
      </c>
      <c r="E799" s="23" t="s">
        <v>772</v>
      </c>
      <c r="F799" s="23" t="s">
        <v>850</v>
      </c>
      <c r="G799" s="23" t="s">
        <v>857</v>
      </c>
      <c r="H799" s="23" t="s">
        <v>522</v>
      </c>
      <c r="I799" s="23">
        <v>8.8574200000000006E-2</v>
      </c>
    </row>
    <row r="800" spans="1:9" x14ac:dyDescent="0.25">
      <c r="A800" s="23" t="s">
        <v>768</v>
      </c>
      <c r="B800" s="23" t="s">
        <v>507</v>
      </c>
      <c r="C800" s="23" t="s">
        <v>1010</v>
      </c>
      <c r="D800" s="23" t="s">
        <v>807</v>
      </c>
      <c r="E800" s="23" t="s">
        <v>772</v>
      </c>
      <c r="F800" s="23" t="s">
        <v>850</v>
      </c>
      <c r="G800" s="23" t="s">
        <v>851</v>
      </c>
      <c r="H800" s="23" t="s">
        <v>522</v>
      </c>
      <c r="I800" s="23">
        <v>5.3707199999999997E-2</v>
      </c>
    </row>
    <row r="801" spans="1:9" x14ac:dyDescent="0.25">
      <c r="A801" s="23" t="s">
        <v>768</v>
      </c>
      <c r="B801" s="23" t="s">
        <v>507</v>
      </c>
      <c r="C801" s="23" t="s">
        <v>1010</v>
      </c>
      <c r="D801" s="23" t="s">
        <v>807</v>
      </c>
      <c r="E801" s="23" t="s">
        <v>772</v>
      </c>
      <c r="F801" s="23" t="s">
        <v>850</v>
      </c>
      <c r="G801" s="23" t="s">
        <v>889</v>
      </c>
      <c r="H801" s="23" t="s">
        <v>530</v>
      </c>
      <c r="I801" s="23">
        <v>7.5691999999999995E-2</v>
      </c>
    </row>
    <row r="802" spans="1:9" x14ac:dyDescent="0.25">
      <c r="A802" s="23" t="s">
        <v>768</v>
      </c>
      <c r="B802" s="23" t="s">
        <v>507</v>
      </c>
      <c r="C802" s="23" t="s">
        <v>1010</v>
      </c>
      <c r="D802" s="23" t="s">
        <v>807</v>
      </c>
      <c r="E802" s="23" t="s">
        <v>772</v>
      </c>
      <c r="F802" s="23" t="s">
        <v>850</v>
      </c>
      <c r="G802" s="23" t="s">
        <v>857</v>
      </c>
      <c r="H802" s="23" t="s">
        <v>530</v>
      </c>
      <c r="I802" s="23">
        <v>2.166588E-4</v>
      </c>
    </row>
    <row r="803" spans="1:9" x14ac:dyDescent="0.25">
      <c r="A803" s="23" t="s">
        <v>768</v>
      </c>
      <c r="B803" s="23" t="s">
        <v>507</v>
      </c>
      <c r="C803" s="23" t="s">
        <v>1010</v>
      </c>
      <c r="D803" s="23" t="s">
        <v>807</v>
      </c>
      <c r="E803" s="23" t="s">
        <v>772</v>
      </c>
      <c r="F803" s="23" t="s">
        <v>850</v>
      </c>
      <c r="G803" s="23" t="s">
        <v>851</v>
      </c>
      <c r="H803" s="23" t="s">
        <v>529</v>
      </c>
      <c r="I803" s="23">
        <v>1.8582749999999999E-4</v>
      </c>
    </row>
    <row r="804" spans="1:9" x14ac:dyDescent="0.25">
      <c r="A804" s="23" t="s">
        <v>768</v>
      </c>
      <c r="B804" s="23" t="s">
        <v>507</v>
      </c>
      <c r="C804" s="23" t="s">
        <v>1010</v>
      </c>
      <c r="D804" s="23" t="s">
        <v>807</v>
      </c>
      <c r="E804" s="23" t="s">
        <v>772</v>
      </c>
      <c r="F804" s="23" t="s">
        <v>850</v>
      </c>
      <c r="G804" s="23" t="s">
        <v>854</v>
      </c>
      <c r="H804" s="23" t="s">
        <v>529</v>
      </c>
      <c r="I804" s="23">
        <v>2.6054749999999999E-3</v>
      </c>
    </row>
    <row r="805" spans="1:9" x14ac:dyDescent="0.25">
      <c r="A805" s="23" t="s">
        <v>768</v>
      </c>
      <c r="B805" s="23" t="s">
        <v>507</v>
      </c>
      <c r="C805" s="23" t="s">
        <v>1010</v>
      </c>
      <c r="D805" s="23" t="s">
        <v>807</v>
      </c>
      <c r="E805" s="23" t="s">
        <v>772</v>
      </c>
      <c r="F805" s="23" t="s">
        <v>850</v>
      </c>
      <c r="G805" s="23" t="s">
        <v>857</v>
      </c>
      <c r="H805" s="23" t="s">
        <v>529</v>
      </c>
      <c r="I805" s="23">
        <v>3.02935E-4</v>
      </c>
    </row>
    <row r="806" spans="1:9" x14ac:dyDescent="0.25">
      <c r="A806" s="23" t="s">
        <v>768</v>
      </c>
      <c r="B806" s="23" t="s">
        <v>507</v>
      </c>
      <c r="C806" s="23" t="s">
        <v>1010</v>
      </c>
      <c r="D806" s="23" t="s">
        <v>807</v>
      </c>
      <c r="E806" s="23" t="s">
        <v>772</v>
      </c>
      <c r="F806" s="23" t="s">
        <v>850</v>
      </c>
      <c r="G806" s="23" t="s">
        <v>853</v>
      </c>
      <c r="H806" s="23" t="s">
        <v>529</v>
      </c>
      <c r="I806" s="23">
        <v>6.5221000000000001E-2</v>
      </c>
    </row>
    <row r="807" spans="1:9" x14ac:dyDescent="0.25">
      <c r="A807" s="23" t="s">
        <v>768</v>
      </c>
      <c r="B807" s="23" t="s">
        <v>507</v>
      </c>
      <c r="C807" s="23" t="s">
        <v>1010</v>
      </c>
      <c r="D807" s="23" t="s">
        <v>807</v>
      </c>
      <c r="E807" s="23" t="s">
        <v>772</v>
      </c>
      <c r="F807" s="23" t="s">
        <v>850</v>
      </c>
      <c r="G807" s="23" t="s">
        <v>853</v>
      </c>
      <c r="H807" s="23" t="s">
        <v>530</v>
      </c>
      <c r="I807" s="23">
        <v>1.5548686399999999E-2</v>
      </c>
    </row>
    <row r="808" spans="1:9" x14ac:dyDescent="0.25">
      <c r="A808" s="23" t="s">
        <v>768</v>
      </c>
      <c r="B808" s="23" t="s">
        <v>507</v>
      </c>
      <c r="C808" s="23" t="s">
        <v>1010</v>
      </c>
      <c r="D808" s="23" t="s">
        <v>807</v>
      </c>
      <c r="E808" s="23" t="s">
        <v>772</v>
      </c>
      <c r="F808" s="23" t="s">
        <v>850</v>
      </c>
      <c r="G808" s="23" t="s">
        <v>854</v>
      </c>
      <c r="H808" s="23" t="s">
        <v>530</v>
      </c>
      <c r="I808" s="23">
        <v>6.2114820000000004E-4</v>
      </c>
    </row>
    <row r="809" spans="1:9" x14ac:dyDescent="0.25">
      <c r="A809" s="23" t="s">
        <v>768</v>
      </c>
      <c r="B809" s="23" t="s">
        <v>4</v>
      </c>
      <c r="C809" s="23" t="s">
        <v>1011</v>
      </c>
      <c r="D809" s="23" t="s">
        <v>95</v>
      </c>
      <c r="E809" s="23" t="s">
        <v>772</v>
      </c>
      <c r="F809" s="23" t="s">
        <v>850</v>
      </c>
      <c r="G809" s="23" t="s">
        <v>853</v>
      </c>
      <c r="H809" s="23" t="s">
        <v>522</v>
      </c>
      <c r="I809" s="23">
        <v>1.6003400000000001E-2</v>
      </c>
    </row>
    <row r="810" spans="1:9" x14ac:dyDescent="0.25">
      <c r="A810" s="23" t="s">
        <v>768</v>
      </c>
      <c r="B810" s="23" t="s">
        <v>4</v>
      </c>
      <c r="C810" s="23" t="s">
        <v>1011</v>
      </c>
      <c r="D810" s="23" t="s">
        <v>94</v>
      </c>
      <c r="E810" s="23" t="s">
        <v>1012</v>
      </c>
      <c r="F810" s="23" t="s">
        <v>850</v>
      </c>
      <c r="G810" s="23" t="s">
        <v>853</v>
      </c>
      <c r="H810" s="23" t="s">
        <v>529</v>
      </c>
      <c r="I810" s="23">
        <v>4.6392000000000004E-6</v>
      </c>
    </row>
    <row r="811" spans="1:9" x14ac:dyDescent="0.25">
      <c r="A811" s="23" t="s">
        <v>768</v>
      </c>
      <c r="B811" s="23" t="s">
        <v>4</v>
      </c>
      <c r="C811" s="23" t="s">
        <v>1011</v>
      </c>
      <c r="D811" s="23" t="s">
        <v>95</v>
      </c>
      <c r="E811" s="23" t="s">
        <v>772</v>
      </c>
      <c r="F811" s="23" t="s">
        <v>850</v>
      </c>
      <c r="G811" s="23" t="s">
        <v>853</v>
      </c>
      <c r="H811" s="23" t="s">
        <v>530</v>
      </c>
      <c r="I811" s="23">
        <v>8.9950999999999996E-6</v>
      </c>
    </row>
    <row r="812" spans="1:9" x14ac:dyDescent="0.25">
      <c r="A812" s="23" t="s">
        <v>768</v>
      </c>
      <c r="B812" s="23" t="s">
        <v>4</v>
      </c>
      <c r="C812" s="23" t="s">
        <v>1011</v>
      </c>
      <c r="D812" s="23" t="s">
        <v>1013</v>
      </c>
      <c r="E812" s="23" t="s">
        <v>772</v>
      </c>
      <c r="F812" s="23" t="s">
        <v>850</v>
      </c>
      <c r="G812" s="23" t="s">
        <v>857</v>
      </c>
      <c r="H812" s="23" t="s">
        <v>530</v>
      </c>
      <c r="I812" s="23">
        <v>5.9402127999999997E-3</v>
      </c>
    </row>
    <row r="813" spans="1:9" x14ac:dyDescent="0.25">
      <c r="A813" s="23" t="s">
        <v>768</v>
      </c>
      <c r="B813" s="23" t="s">
        <v>4</v>
      </c>
      <c r="C813" s="23" t="s">
        <v>1011</v>
      </c>
      <c r="D813" s="23" t="s">
        <v>1013</v>
      </c>
      <c r="E813" s="23" t="s">
        <v>772</v>
      </c>
      <c r="F813" s="23" t="s">
        <v>850</v>
      </c>
      <c r="G813" s="23" t="s">
        <v>857</v>
      </c>
      <c r="H813" s="23" t="s">
        <v>522</v>
      </c>
      <c r="I813" s="23">
        <v>0.60985</v>
      </c>
    </row>
    <row r="814" spans="1:9" x14ac:dyDescent="0.25">
      <c r="A814" s="23" t="s">
        <v>768</v>
      </c>
      <c r="B814" s="23" t="s">
        <v>4</v>
      </c>
      <c r="C814" s="23" t="s">
        <v>1011</v>
      </c>
      <c r="D814" s="23" t="s">
        <v>1013</v>
      </c>
      <c r="E814" s="23" t="s">
        <v>772</v>
      </c>
      <c r="F814" s="23" t="s">
        <v>850</v>
      </c>
      <c r="G814" s="23" t="s">
        <v>505</v>
      </c>
      <c r="H814" s="23" t="s">
        <v>530</v>
      </c>
      <c r="I814" s="23">
        <v>2.8999274000000002</v>
      </c>
    </row>
    <row r="815" spans="1:9" x14ac:dyDescent="0.25">
      <c r="A815" s="23" t="s">
        <v>768</v>
      </c>
      <c r="B815" s="23" t="s">
        <v>4</v>
      </c>
      <c r="C815" s="23" t="s">
        <v>1011</v>
      </c>
      <c r="D815" s="23" t="s">
        <v>1013</v>
      </c>
      <c r="E815" s="23" t="s">
        <v>772</v>
      </c>
      <c r="F815" s="23" t="s">
        <v>850</v>
      </c>
      <c r="G815" s="23" t="s">
        <v>505</v>
      </c>
      <c r="H815" s="23" t="s">
        <v>522</v>
      </c>
      <c r="I815" s="23">
        <v>59.676400000000001</v>
      </c>
    </row>
    <row r="816" spans="1:9" x14ac:dyDescent="0.25">
      <c r="A816" s="23" t="s">
        <v>768</v>
      </c>
      <c r="B816" s="23" t="s">
        <v>4</v>
      </c>
      <c r="C816" s="23" t="s">
        <v>1011</v>
      </c>
      <c r="D816" s="23" t="s">
        <v>1013</v>
      </c>
      <c r="E816" s="23" t="s">
        <v>772</v>
      </c>
      <c r="F816" s="23" t="s">
        <v>850</v>
      </c>
      <c r="G816" s="23" t="s">
        <v>505</v>
      </c>
      <c r="H816" s="23" t="s">
        <v>529</v>
      </c>
      <c r="I816" s="23">
        <v>0.51905999999999997</v>
      </c>
    </row>
    <row r="817" spans="1:9" x14ac:dyDescent="0.25">
      <c r="A817" s="23" t="s">
        <v>768</v>
      </c>
      <c r="B817" s="23" t="s">
        <v>4</v>
      </c>
      <c r="C817" s="23" t="s">
        <v>1011</v>
      </c>
      <c r="D817" s="23" t="s">
        <v>1013</v>
      </c>
      <c r="E817" s="23" t="s">
        <v>772</v>
      </c>
      <c r="F817" s="23" t="s">
        <v>850</v>
      </c>
      <c r="G817" s="23" t="s">
        <v>857</v>
      </c>
      <c r="H817" s="23" t="s">
        <v>529</v>
      </c>
      <c r="I817" s="23">
        <v>6.8607249999999998E-4</v>
      </c>
    </row>
    <row r="818" spans="1:9" x14ac:dyDescent="0.25">
      <c r="A818" s="23" t="s">
        <v>768</v>
      </c>
      <c r="B818" s="23" t="s">
        <v>4</v>
      </c>
      <c r="C818" s="23" t="s">
        <v>1011</v>
      </c>
      <c r="D818" s="23" t="s">
        <v>1014</v>
      </c>
      <c r="E818" s="23" t="s">
        <v>772</v>
      </c>
      <c r="F818" s="23" t="s">
        <v>850</v>
      </c>
      <c r="G818" s="23" t="s">
        <v>505</v>
      </c>
      <c r="H818" s="23" t="s">
        <v>529</v>
      </c>
      <c r="I818" s="23">
        <v>0.37791000000000002</v>
      </c>
    </row>
    <row r="819" spans="1:9" x14ac:dyDescent="0.25">
      <c r="A819" s="23" t="s">
        <v>768</v>
      </c>
      <c r="B819" s="23" t="s">
        <v>4</v>
      </c>
      <c r="C819" s="23" t="s">
        <v>1011</v>
      </c>
      <c r="D819" s="23" t="s">
        <v>1014</v>
      </c>
      <c r="E819" s="23" t="s">
        <v>772</v>
      </c>
      <c r="F819" s="23" t="s">
        <v>850</v>
      </c>
      <c r="G819" s="23" t="s">
        <v>857</v>
      </c>
      <c r="H819" s="23" t="s">
        <v>530</v>
      </c>
      <c r="I819" s="23">
        <v>5.0782179999999998E-3</v>
      </c>
    </row>
    <row r="820" spans="1:9" x14ac:dyDescent="0.25">
      <c r="A820" s="23" t="s">
        <v>768</v>
      </c>
      <c r="B820" s="23" t="s">
        <v>4</v>
      </c>
      <c r="C820" s="23" t="s">
        <v>1011</v>
      </c>
      <c r="D820" s="23" t="s">
        <v>1014</v>
      </c>
      <c r="E820" s="23" t="s">
        <v>772</v>
      </c>
      <c r="F820" s="23" t="s">
        <v>850</v>
      </c>
      <c r="G820" s="23" t="s">
        <v>857</v>
      </c>
      <c r="H820" s="23" t="s">
        <v>529</v>
      </c>
      <c r="I820" s="23">
        <v>4.3658999999999999E-4</v>
      </c>
    </row>
    <row r="821" spans="1:9" x14ac:dyDescent="0.25">
      <c r="A821" s="23" t="s">
        <v>768</v>
      </c>
      <c r="B821" s="23" t="s">
        <v>4</v>
      </c>
      <c r="C821" s="23" t="s">
        <v>1011</v>
      </c>
      <c r="D821" s="23" t="s">
        <v>1014</v>
      </c>
      <c r="E821" s="23" t="s">
        <v>772</v>
      </c>
      <c r="F821" s="23" t="s">
        <v>850</v>
      </c>
      <c r="G821" s="23" t="s">
        <v>857</v>
      </c>
      <c r="H821" s="23" t="s">
        <v>522</v>
      </c>
      <c r="I821" s="23">
        <v>0.51951999999999998</v>
      </c>
    </row>
    <row r="822" spans="1:9" x14ac:dyDescent="0.25">
      <c r="A822" s="23" t="s">
        <v>768</v>
      </c>
      <c r="B822" s="23" t="s">
        <v>4</v>
      </c>
      <c r="C822" s="23" t="s">
        <v>1011</v>
      </c>
      <c r="D822" s="23" t="s">
        <v>1014</v>
      </c>
      <c r="E822" s="23" t="s">
        <v>772</v>
      </c>
      <c r="F822" s="23" t="s">
        <v>850</v>
      </c>
      <c r="G822" s="23" t="s">
        <v>505</v>
      </c>
      <c r="H822" s="23" t="s">
        <v>522</v>
      </c>
      <c r="I822" s="23">
        <v>41.337000000000003</v>
      </c>
    </row>
    <row r="823" spans="1:9" x14ac:dyDescent="0.25">
      <c r="A823" s="23" t="s">
        <v>768</v>
      </c>
      <c r="B823" s="23" t="s">
        <v>4</v>
      </c>
      <c r="C823" s="23" t="s">
        <v>1011</v>
      </c>
      <c r="D823" s="23" t="s">
        <v>1014</v>
      </c>
      <c r="E823" s="23" t="s">
        <v>772</v>
      </c>
      <c r="F823" s="23" t="s">
        <v>850</v>
      </c>
      <c r="G823" s="23" t="s">
        <v>505</v>
      </c>
      <c r="H823" s="23" t="s">
        <v>530</v>
      </c>
      <c r="I823" s="23">
        <v>2.4744131999999999</v>
      </c>
    </row>
    <row r="824" spans="1:9" x14ac:dyDescent="0.25">
      <c r="A824" s="23" t="s">
        <v>768</v>
      </c>
      <c r="B824" s="23" t="s">
        <v>4</v>
      </c>
      <c r="C824" s="23" t="s">
        <v>1011</v>
      </c>
      <c r="D824" s="23" t="s">
        <v>1015</v>
      </c>
      <c r="E824" s="23" t="s">
        <v>772</v>
      </c>
      <c r="F824" s="23" t="s">
        <v>850</v>
      </c>
      <c r="G824" s="23" t="s">
        <v>505</v>
      </c>
      <c r="H824" s="23" t="s">
        <v>530</v>
      </c>
      <c r="I824" s="23">
        <v>0.68309348000000003</v>
      </c>
    </row>
    <row r="825" spans="1:9" x14ac:dyDescent="0.25">
      <c r="A825" s="23" t="s">
        <v>768</v>
      </c>
      <c r="B825" s="23" t="s">
        <v>4</v>
      </c>
      <c r="C825" s="23" t="s">
        <v>1011</v>
      </c>
      <c r="D825" s="23" t="s">
        <v>1015</v>
      </c>
      <c r="E825" s="23" t="s">
        <v>772</v>
      </c>
      <c r="F825" s="23" t="s">
        <v>850</v>
      </c>
      <c r="G825" s="23" t="s">
        <v>505</v>
      </c>
      <c r="H825" s="23" t="s">
        <v>522</v>
      </c>
      <c r="I825" s="23">
        <v>10.5822</v>
      </c>
    </row>
    <row r="826" spans="1:9" x14ac:dyDescent="0.25">
      <c r="A826" s="23" t="s">
        <v>768</v>
      </c>
      <c r="B826" s="23" t="s">
        <v>4</v>
      </c>
      <c r="C826" s="23" t="s">
        <v>1011</v>
      </c>
      <c r="D826" s="23" t="s">
        <v>1015</v>
      </c>
      <c r="E826" s="23" t="s">
        <v>772</v>
      </c>
      <c r="F826" s="23" t="s">
        <v>850</v>
      </c>
      <c r="G826" s="23" t="s">
        <v>857</v>
      </c>
      <c r="H826" s="23" t="s">
        <v>522</v>
      </c>
      <c r="I826" s="23">
        <v>17.401399999999999</v>
      </c>
    </row>
    <row r="827" spans="1:9" x14ac:dyDescent="0.25">
      <c r="A827" s="23" t="s">
        <v>768</v>
      </c>
      <c r="B827" s="23" t="s">
        <v>4</v>
      </c>
      <c r="C827" s="23" t="s">
        <v>1011</v>
      </c>
      <c r="D827" s="23" t="s">
        <v>1015</v>
      </c>
      <c r="E827" s="23" t="s">
        <v>772</v>
      </c>
      <c r="F827" s="23" t="s">
        <v>850</v>
      </c>
      <c r="G827" s="23" t="s">
        <v>857</v>
      </c>
      <c r="H827" s="23" t="s">
        <v>529</v>
      </c>
      <c r="I827" s="23">
        <v>2.5010500000000001E-2</v>
      </c>
    </row>
    <row r="828" spans="1:9" x14ac:dyDescent="0.25">
      <c r="A828" s="23" t="s">
        <v>768</v>
      </c>
      <c r="B828" s="23" t="s">
        <v>4</v>
      </c>
      <c r="C828" s="23" t="s">
        <v>1011</v>
      </c>
      <c r="D828" s="23" t="s">
        <v>1015</v>
      </c>
      <c r="E828" s="23" t="s">
        <v>772</v>
      </c>
      <c r="F828" s="23" t="s">
        <v>850</v>
      </c>
      <c r="G828" s="23" t="s">
        <v>505</v>
      </c>
      <c r="H828" s="23" t="s">
        <v>529</v>
      </c>
      <c r="I828" s="23">
        <v>0.16651425</v>
      </c>
    </row>
    <row r="829" spans="1:9" x14ac:dyDescent="0.25">
      <c r="A829" s="23" t="s">
        <v>768</v>
      </c>
      <c r="B829" s="23" t="s">
        <v>4</v>
      </c>
      <c r="C829" s="23" t="s">
        <v>1011</v>
      </c>
      <c r="D829" s="23" t="s">
        <v>1015</v>
      </c>
      <c r="E829" s="23" t="s">
        <v>772</v>
      </c>
      <c r="F829" s="23" t="s">
        <v>850</v>
      </c>
      <c r="G829" s="23" t="s">
        <v>857</v>
      </c>
      <c r="H829" s="23" t="s">
        <v>530</v>
      </c>
      <c r="I829" s="23">
        <v>0.168800014</v>
      </c>
    </row>
    <row r="830" spans="1:9" x14ac:dyDescent="0.25">
      <c r="A830" s="23" t="s">
        <v>768</v>
      </c>
      <c r="B830" s="23" t="s">
        <v>4</v>
      </c>
      <c r="C830" s="23" t="s">
        <v>1011</v>
      </c>
      <c r="D830" s="23" t="s">
        <v>1016</v>
      </c>
      <c r="E830" s="23" t="s">
        <v>772</v>
      </c>
      <c r="F830" s="23" t="s">
        <v>850</v>
      </c>
      <c r="G830" s="23" t="s">
        <v>505</v>
      </c>
      <c r="H830" s="23" t="s">
        <v>529</v>
      </c>
      <c r="I830" s="23">
        <v>2.0832549999999998E-2</v>
      </c>
    </row>
    <row r="831" spans="1:9" x14ac:dyDescent="0.25">
      <c r="A831" s="23" t="s">
        <v>768</v>
      </c>
      <c r="B831" s="23" t="s">
        <v>4</v>
      </c>
      <c r="C831" s="23" t="s">
        <v>1011</v>
      </c>
      <c r="D831" s="23" t="s">
        <v>1016</v>
      </c>
      <c r="E831" s="23" t="s">
        <v>772</v>
      </c>
      <c r="F831" s="23" t="s">
        <v>850</v>
      </c>
      <c r="G831" s="23" t="s">
        <v>505</v>
      </c>
      <c r="H831" s="23" t="s">
        <v>522</v>
      </c>
      <c r="I831" s="23">
        <v>0.37607099999999999</v>
      </c>
    </row>
    <row r="832" spans="1:9" x14ac:dyDescent="0.25">
      <c r="A832" s="23" t="s">
        <v>768</v>
      </c>
      <c r="B832" s="23" t="s">
        <v>4</v>
      </c>
      <c r="C832" s="23" t="s">
        <v>1011</v>
      </c>
      <c r="D832" s="23" t="s">
        <v>1016</v>
      </c>
      <c r="E832" s="23" t="s">
        <v>772</v>
      </c>
      <c r="F832" s="23" t="s">
        <v>850</v>
      </c>
      <c r="G832" s="23" t="s">
        <v>505</v>
      </c>
      <c r="H832" s="23" t="s">
        <v>530</v>
      </c>
      <c r="I832" s="23">
        <v>3.0804557999999999E-2</v>
      </c>
    </row>
    <row r="833" spans="1:9" x14ac:dyDescent="0.25">
      <c r="A833" s="23" t="s">
        <v>768</v>
      </c>
      <c r="B833" s="23" t="s">
        <v>4</v>
      </c>
      <c r="C833" s="23" t="s">
        <v>97</v>
      </c>
      <c r="D833" s="23" t="s">
        <v>807</v>
      </c>
      <c r="E833" s="23" t="s">
        <v>772</v>
      </c>
      <c r="F833" s="23" t="s">
        <v>850</v>
      </c>
      <c r="G833" s="23" t="s">
        <v>857</v>
      </c>
      <c r="H833" s="23" t="s">
        <v>529</v>
      </c>
      <c r="I833" s="23">
        <v>4.5067750000000002E-3</v>
      </c>
    </row>
    <row r="834" spans="1:9" x14ac:dyDescent="0.25">
      <c r="A834" s="23" t="s">
        <v>768</v>
      </c>
      <c r="B834" s="23" t="s">
        <v>4</v>
      </c>
      <c r="C834" s="23" t="s">
        <v>97</v>
      </c>
      <c r="D834" s="23" t="s">
        <v>807</v>
      </c>
      <c r="E834" s="23" t="s">
        <v>772</v>
      </c>
      <c r="F834" s="23" t="s">
        <v>850</v>
      </c>
      <c r="G834" s="23" t="s">
        <v>857</v>
      </c>
      <c r="H834" s="23" t="s">
        <v>530</v>
      </c>
      <c r="I834" s="23">
        <v>1.71906366E-2</v>
      </c>
    </row>
    <row r="835" spans="1:9" x14ac:dyDescent="0.25">
      <c r="A835" s="23" t="s">
        <v>768</v>
      </c>
      <c r="B835" s="23" t="s">
        <v>4</v>
      </c>
      <c r="C835" s="23" t="s">
        <v>97</v>
      </c>
      <c r="D835" s="23" t="s">
        <v>807</v>
      </c>
      <c r="E835" s="23" t="s">
        <v>772</v>
      </c>
      <c r="F835" s="23" t="s">
        <v>850</v>
      </c>
      <c r="G835" s="23" t="s">
        <v>853</v>
      </c>
      <c r="H835" s="23" t="s">
        <v>529</v>
      </c>
      <c r="I835" s="23">
        <v>8.9904999999999997E-6</v>
      </c>
    </row>
    <row r="836" spans="1:9" x14ac:dyDescent="0.25">
      <c r="A836" s="23" t="s">
        <v>768</v>
      </c>
      <c r="B836" s="23" t="s">
        <v>4</v>
      </c>
      <c r="C836" s="23" t="s">
        <v>97</v>
      </c>
      <c r="D836" s="23" t="s">
        <v>807</v>
      </c>
      <c r="E836" s="23" t="s">
        <v>772</v>
      </c>
      <c r="F836" s="23" t="s">
        <v>850</v>
      </c>
      <c r="G836" s="23" t="s">
        <v>853</v>
      </c>
      <c r="H836" s="23" t="s">
        <v>530</v>
      </c>
      <c r="I836" s="23">
        <v>1.07166E-5</v>
      </c>
    </row>
    <row r="837" spans="1:9" x14ac:dyDescent="0.25">
      <c r="A837" s="23" t="s">
        <v>768</v>
      </c>
      <c r="B837" s="23" t="s">
        <v>4</v>
      </c>
      <c r="C837" s="23" t="s">
        <v>97</v>
      </c>
      <c r="D837" s="23" t="s">
        <v>807</v>
      </c>
      <c r="E837" s="23" t="s">
        <v>772</v>
      </c>
      <c r="F837" s="23" t="s">
        <v>850</v>
      </c>
      <c r="G837" s="23" t="s">
        <v>853</v>
      </c>
      <c r="H837" s="23" t="s">
        <v>522</v>
      </c>
      <c r="I837" s="23">
        <v>1.9066300000000001E-2</v>
      </c>
    </row>
    <row r="838" spans="1:9" x14ac:dyDescent="0.25">
      <c r="A838" s="23" t="s">
        <v>768</v>
      </c>
      <c r="B838" s="23" t="s">
        <v>4</v>
      </c>
      <c r="C838" s="23" t="s">
        <v>97</v>
      </c>
      <c r="D838" s="23" t="s">
        <v>807</v>
      </c>
      <c r="E838" s="23" t="s">
        <v>772</v>
      </c>
      <c r="F838" s="23" t="s">
        <v>850</v>
      </c>
      <c r="G838" s="23" t="s">
        <v>857</v>
      </c>
      <c r="H838" s="23" t="s">
        <v>522</v>
      </c>
      <c r="I838" s="23">
        <v>2.2904399999999998</v>
      </c>
    </row>
    <row r="839" spans="1:9" x14ac:dyDescent="0.25">
      <c r="A839" s="23" t="s">
        <v>768</v>
      </c>
      <c r="B839" s="23" t="s">
        <v>4</v>
      </c>
      <c r="C839" s="23" t="s">
        <v>1017</v>
      </c>
      <c r="D839" s="23" t="s">
        <v>1018</v>
      </c>
      <c r="E839" s="23" t="s">
        <v>1019</v>
      </c>
      <c r="F839" s="23" t="s">
        <v>850</v>
      </c>
      <c r="G839" s="23" t="s">
        <v>857</v>
      </c>
      <c r="H839" s="23" t="s">
        <v>529</v>
      </c>
      <c r="I839" s="23">
        <v>2.0906600000000001E-5</v>
      </c>
    </row>
    <row r="840" spans="1:9" x14ac:dyDescent="0.25">
      <c r="A840" s="23" t="s">
        <v>768</v>
      </c>
      <c r="B840" s="23" t="s">
        <v>4</v>
      </c>
      <c r="C840" s="23" t="s">
        <v>1017</v>
      </c>
      <c r="D840" s="23" t="s">
        <v>1018</v>
      </c>
      <c r="E840" s="23" t="s">
        <v>1020</v>
      </c>
      <c r="F840" s="23" t="s">
        <v>850</v>
      </c>
      <c r="G840" s="23" t="s">
        <v>857</v>
      </c>
      <c r="H840" s="23" t="s">
        <v>530</v>
      </c>
      <c r="I840" s="23">
        <v>7.6656330000000005E-4</v>
      </c>
    </row>
    <row r="841" spans="1:9" x14ac:dyDescent="0.25">
      <c r="A841" s="23" t="s">
        <v>768</v>
      </c>
      <c r="B841" s="23" t="s">
        <v>4</v>
      </c>
      <c r="C841" s="23" t="s">
        <v>1017</v>
      </c>
      <c r="D841" s="23" t="s">
        <v>1018</v>
      </c>
      <c r="E841" s="23" t="s">
        <v>1020</v>
      </c>
      <c r="F841" s="23" t="s">
        <v>850</v>
      </c>
      <c r="G841" s="23" t="s">
        <v>506</v>
      </c>
      <c r="H841" s="23" t="s">
        <v>529</v>
      </c>
      <c r="I841" s="23">
        <v>2.4754550000000001E-4</v>
      </c>
    </row>
    <row r="842" spans="1:9" x14ac:dyDescent="0.25">
      <c r="A842" s="23" t="s">
        <v>768</v>
      </c>
      <c r="B842" s="23" t="s">
        <v>4</v>
      </c>
      <c r="C842" s="23" t="s">
        <v>1017</v>
      </c>
      <c r="D842" s="23" t="s">
        <v>1018</v>
      </c>
      <c r="E842" s="23" t="s">
        <v>1019</v>
      </c>
      <c r="F842" s="23" t="s">
        <v>850</v>
      </c>
      <c r="G842" s="23" t="s">
        <v>506</v>
      </c>
      <c r="H842" s="23" t="s">
        <v>529</v>
      </c>
      <c r="I842" s="23">
        <v>1.1622725E-3</v>
      </c>
    </row>
    <row r="843" spans="1:9" x14ac:dyDescent="0.25">
      <c r="A843" s="23" t="s">
        <v>768</v>
      </c>
      <c r="B843" s="23" t="s">
        <v>4</v>
      </c>
      <c r="C843" s="23" t="s">
        <v>1017</v>
      </c>
      <c r="D843" s="23" t="s">
        <v>1018</v>
      </c>
      <c r="E843" s="23" t="s">
        <v>1019</v>
      </c>
      <c r="F843" s="23" t="s">
        <v>850</v>
      </c>
      <c r="G843" s="23" t="s">
        <v>506</v>
      </c>
      <c r="H843" s="23" t="s">
        <v>522</v>
      </c>
      <c r="I843" s="23">
        <v>0.3695</v>
      </c>
    </row>
    <row r="844" spans="1:9" x14ac:dyDescent="0.25">
      <c r="A844" s="23" t="s">
        <v>768</v>
      </c>
      <c r="B844" s="23" t="s">
        <v>4</v>
      </c>
      <c r="C844" s="23" t="s">
        <v>1017</v>
      </c>
      <c r="D844" s="23" t="s">
        <v>1018</v>
      </c>
      <c r="E844" s="23" t="s">
        <v>1019</v>
      </c>
      <c r="F844" s="23" t="s">
        <v>850</v>
      </c>
      <c r="G844" s="23" t="s">
        <v>506</v>
      </c>
      <c r="H844" s="23" t="s">
        <v>530</v>
      </c>
      <c r="I844" s="23">
        <v>3.8093936000000001E-3</v>
      </c>
    </row>
    <row r="845" spans="1:9" x14ac:dyDescent="0.25">
      <c r="A845" s="23" t="s">
        <v>768</v>
      </c>
      <c r="B845" s="23" t="s">
        <v>4</v>
      </c>
      <c r="C845" s="23" t="s">
        <v>1017</v>
      </c>
      <c r="D845" s="23" t="s">
        <v>1018</v>
      </c>
      <c r="E845" s="23" t="s">
        <v>1020</v>
      </c>
      <c r="F845" s="23" t="s">
        <v>850</v>
      </c>
      <c r="G845" s="23" t="s">
        <v>506</v>
      </c>
      <c r="H845" s="23" t="s">
        <v>530</v>
      </c>
      <c r="I845" s="23">
        <v>2.3857403E-3</v>
      </c>
    </row>
    <row r="846" spans="1:9" x14ac:dyDescent="0.25">
      <c r="A846" s="23" t="s">
        <v>768</v>
      </c>
      <c r="B846" s="23" t="s">
        <v>4</v>
      </c>
      <c r="C846" s="23" t="s">
        <v>1017</v>
      </c>
      <c r="D846" s="23" t="s">
        <v>1018</v>
      </c>
      <c r="E846" s="23" t="s">
        <v>1020</v>
      </c>
      <c r="F846" s="23" t="s">
        <v>850</v>
      </c>
      <c r="G846" s="23" t="s">
        <v>857</v>
      </c>
      <c r="H846" s="23" t="s">
        <v>529</v>
      </c>
      <c r="I846" s="23">
        <v>6.4308999999999997E-5</v>
      </c>
    </row>
    <row r="847" spans="1:9" x14ac:dyDescent="0.25">
      <c r="A847" s="23" t="s">
        <v>768</v>
      </c>
      <c r="B847" s="23" t="s">
        <v>4</v>
      </c>
      <c r="C847" s="23" t="s">
        <v>1017</v>
      </c>
      <c r="D847" s="23" t="s">
        <v>1018</v>
      </c>
      <c r="E847" s="23" t="s">
        <v>1019</v>
      </c>
      <c r="F847" s="23" t="s">
        <v>850</v>
      </c>
      <c r="G847" s="23" t="s">
        <v>857</v>
      </c>
      <c r="H847" s="23" t="s">
        <v>530</v>
      </c>
      <c r="I847" s="23">
        <v>2.4920610000000001E-4</v>
      </c>
    </row>
    <row r="848" spans="1:9" x14ac:dyDescent="0.25">
      <c r="A848" s="23" t="s">
        <v>768</v>
      </c>
      <c r="B848" s="23" t="s">
        <v>4</v>
      </c>
      <c r="C848" s="23" t="s">
        <v>1017</v>
      </c>
      <c r="D848" s="23" t="s">
        <v>1018</v>
      </c>
      <c r="E848" s="23" t="s">
        <v>1019</v>
      </c>
      <c r="F848" s="23" t="s">
        <v>850</v>
      </c>
      <c r="G848" s="23" t="s">
        <v>857</v>
      </c>
      <c r="H848" s="23" t="s">
        <v>522</v>
      </c>
      <c r="I848" s="23">
        <v>6.63242E-3</v>
      </c>
    </row>
    <row r="849" spans="1:9" x14ac:dyDescent="0.25">
      <c r="A849" s="23" t="s">
        <v>768</v>
      </c>
      <c r="B849" s="23" t="s">
        <v>4</v>
      </c>
      <c r="C849" s="23" t="s">
        <v>1017</v>
      </c>
      <c r="D849" s="23" t="s">
        <v>1018</v>
      </c>
      <c r="E849" s="23" t="s">
        <v>1020</v>
      </c>
      <c r="F849" s="23" t="s">
        <v>850</v>
      </c>
      <c r="G849" s="23" t="s">
        <v>506</v>
      </c>
      <c r="H849" s="23" t="s">
        <v>522</v>
      </c>
      <c r="I849" s="23">
        <v>0.142737</v>
      </c>
    </row>
    <row r="850" spans="1:9" x14ac:dyDescent="0.25">
      <c r="A850" s="23" t="s">
        <v>768</v>
      </c>
      <c r="B850" s="23" t="s">
        <v>4</v>
      </c>
      <c r="C850" s="23" t="s">
        <v>1017</v>
      </c>
      <c r="D850" s="23" t="s">
        <v>1018</v>
      </c>
      <c r="E850" s="23" t="s">
        <v>1020</v>
      </c>
      <c r="F850" s="23" t="s">
        <v>850</v>
      </c>
      <c r="G850" s="23" t="s">
        <v>857</v>
      </c>
      <c r="H850" s="23" t="s">
        <v>522</v>
      </c>
      <c r="I850" s="23">
        <v>2.0401499999999999E-2</v>
      </c>
    </row>
    <row r="851" spans="1:9" x14ac:dyDescent="0.25">
      <c r="A851" s="23" t="s">
        <v>768</v>
      </c>
      <c r="B851" s="23" t="s">
        <v>4</v>
      </c>
      <c r="C851" s="23" t="s">
        <v>1017</v>
      </c>
      <c r="D851" s="23" t="s">
        <v>1021</v>
      </c>
      <c r="E851" s="23" t="s">
        <v>1019</v>
      </c>
      <c r="F851" s="23" t="s">
        <v>850</v>
      </c>
      <c r="G851" s="23" t="s">
        <v>506</v>
      </c>
      <c r="H851" s="23" t="s">
        <v>529</v>
      </c>
      <c r="I851" s="23">
        <v>4.5906750000000002E-4</v>
      </c>
    </row>
    <row r="852" spans="1:9" x14ac:dyDescent="0.25">
      <c r="A852" s="23" t="s">
        <v>768</v>
      </c>
      <c r="B852" s="23" t="s">
        <v>4</v>
      </c>
      <c r="C852" s="23" t="s">
        <v>1017</v>
      </c>
      <c r="D852" s="23" t="s">
        <v>1021</v>
      </c>
      <c r="E852" s="23" t="s">
        <v>1019</v>
      </c>
      <c r="F852" s="23" t="s">
        <v>850</v>
      </c>
      <c r="G852" s="23" t="s">
        <v>506</v>
      </c>
      <c r="H852" s="23" t="s">
        <v>530</v>
      </c>
      <c r="I852" s="23">
        <v>1.4653763000000001E-3</v>
      </c>
    </row>
    <row r="853" spans="1:9" x14ac:dyDescent="0.25">
      <c r="A853" s="23" t="s">
        <v>768</v>
      </c>
      <c r="B853" s="23" t="s">
        <v>4</v>
      </c>
      <c r="C853" s="23" t="s">
        <v>1017</v>
      </c>
      <c r="D853" s="23" t="s">
        <v>807</v>
      </c>
      <c r="E853" s="23" t="s">
        <v>772</v>
      </c>
      <c r="F853" s="23" t="s">
        <v>850</v>
      </c>
      <c r="G853" s="23" t="s">
        <v>853</v>
      </c>
      <c r="H853" s="23" t="s">
        <v>529</v>
      </c>
      <c r="I853" s="23">
        <v>2.6730000000000002E-7</v>
      </c>
    </row>
    <row r="854" spans="1:9" x14ac:dyDescent="0.25">
      <c r="A854" s="23" t="s">
        <v>768</v>
      </c>
      <c r="B854" s="23" t="s">
        <v>4</v>
      </c>
      <c r="C854" s="23" t="s">
        <v>1017</v>
      </c>
      <c r="D854" s="23" t="s">
        <v>1022</v>
      </c>
      <c r="E854" s="23" t="s">
        <v>1020</v>
      </c>
      <c r="F854" s="23" t="s">
        <v>850</v>
      </c>
      <c r="G854" s="23" t="s">
        <v>857</v>
      </c>
      <c r="H854" s="23" t="s">
        <v>529</v>
      </c>
      <c r="I854" s="23">
        <v>4.4183800000000002E-5</v>
      </c>
    </row>
    <row r="855" spans="1:9" x14ac:dyDescent="0.25">
      <c r="A855" s="23" t="s">
        <v>768</v>
      </c>
      <c r="B855" s="23" t="s">
        <v>4</v>
      </c>
      <c r="C855" s="23" t="s">
        <v>1017</v>
      </c>
      <c r="D855" s="23" t="s">
        <v>1022</v>
      </c>
      <c r="E855" s="23" t="s">
        <v>1019</v>
      </c>
      <c r="F855" s="23" t="s">
        <v>850</v>
      </c>
      <c r="G855" s="23" t="s">
        <v>506</v>
      </c>
      <c r="H855" s="23" t="s">
        <v>530</v>
      </c>
      <c r="I855" s="23">
        <v>8.5911020000000002E-4</v>
      </c>
    </row>
    <row r="856" spans="1:9" x14ac:dyDescent="0.25">
      <c r="A856" s="23" t="s">
        <v>768</v>
      </c>
      <c r="B856" s="23" t="s">
        <v>4</v>
      </c>
      <c r="C856" s="23" t="s">
        <v>1017</v>
      </c>
      <c r="D856" s="23" t="s">
        <v>1022</v>
      </c>
      <c r="E856" s="23" t="s">
        <v>1020</v>
      </c>
      <c r="F856" s="23" t="s">
        <v>850</v>
      </c>
      <c r="G856" s="23" t="s">
        <v>506</v>
      </c>
      <c r="H856" s="23" t="s">
        <v>530</v>
      </c>
      <c r="I856" s="23">
        <v>1.7215609000000001E-3</v>
      </c>
    </row>
    <row r="857" spans="1:9" x14ac:dyDescent="0.25">
      <c r="A857" s="23" t="s">
        <v>768</v>
      </c>
      <c r="B857" s="23" t="s">
        <v>4</v>
      </c>
      <c r="C857" s="23" t="s">
        <v>1017</v>
      </c>
      <c r="D857" s="23" t="s">
        <v>1022</v>
      </c>
      <c r="E857" s="23" t="s">
        <v>1019</v>
      </c>
      <c r="F857" s="23" t="s">
        <v>850</v>
      </c>
      <c r="G857" s="23" t="s">
        <v>857</v>
      </c>
      <c r="H857" s="23" t="s">
        <v>529</v>
      </c>
      <c r="I857" s="23">
        <v>5.0576999999999999E-6</v>
      </c>
    </row>
    <row r="858" spans="1:9" x14ac:dyDescent="0.25">
      <c r="A858" s="23" t="s">
        <v>768</v>
      </c>
      <c r="B858" s="23" t="s">
        <v>4</v>
      </c>
      <c r="C858" s="23" t="s">
        <v>1017</v>
      </c>
      <c r="D858" s="23" t="s">
        <v>1022</v>
      </c>
      <c r="E858" s="23" t="s">
        <v>1019</v>
      </c>
      <c r="F858" s="23" t="s">
        <v>850</v>
      </c>
      <c r="G858" s="23" t="s">
        <v>506</v>
      </c>
      <c r="H858" s="23" t="s">
        <v>529</v>
      </c>
      <c r="I858" s="23">
        <v>2.5668499999999999E-4</v>
      </c>
    </row>
    <row r="859" spans="1:9" x14ac:dyDescent="0.25">
      <c r="A859" s="23" t="s">
        <v>768</v>
      </c>
      <c r="B859" s="23" t="s">
        <v>4</v>
      </c>
      <c r="C859" s="23" t="s">
        <v>1017</v>
      </c>
      <c r="D859" s="23" t="s">
        <v>1022</v>
      </c>
      <c r="E859" s="23" t="s">
        <v>1023</v>
      </c>
      <c r="F859" s="23" t="s">
        <v>850</v>
      </c>
      <c r="G859" s="23" t="s">
        <v>857</v>
      </c>
      <c r="H859" s="23" t="s">
        <v>522</v>
      </c>
      <c r="I859" s="23">
        <v>1.16716</v>
      </c>
    </row>
    <row r="860" spans="1:9" x14ac:dyDescent="0.25">
      <c r="A860" s="23" t="s">
        <v>768</v>
      </c>
      <c r="B860" s="23" t="s">
        <v>4</v>
      </c>
      <c r="C860" s="23" t="s">
        <v>1017</v>
      </c>
      <c r="D860" s="23" t="s">
        <v>1022</v>
      </c>
      <c r="E860" s="23" t="s">
        <v>1023</v>
      </c>
      <c r="F860" s="23" t="s">
        <v>850</v>
      </c>
      <c r="G860" s="23" t="s">
        <v>857</v>
      </c>
      <c r="H860" s="23" t="s">
        <v>530</v>
      </c>
      <c r="I860" s="23">
        <v>4.3854872000000003E-2</v>
      </c>
    </row>
    <row r="861" spans="1:9" x14ac:dyDescent="0.25">
      <c r="A861" s="23" t="s">
        <v>768</v>
      </c>
      <c r="B861" s="23" t="s">
        <v>4</v>
      </c>
      <c r="C861" s="23" t="s">
        <v>1017</v>
      </c>
      <c r="D861" s="23" t="s">
        <v>1022</v>
      </c>
      <c r="E861" s="23" t="s">
        <v>1019</v>
      </c>
      <c r="F861" s="23" t="s">
        <v>850</v>
      </c>
      <c r="G861" s="23" t="s">
        <v>857</v>
      </c>
      <c r="H861" s="23" t="s">
        <v>530</v>
      </c>
      <c r="I861" s="23">
        <v>6.0288100000000003E-5</v>
      </c>
    </row>
    <row r="862" spans="1:9" x14ac:dyDescent="0.25">
      <c r="A862" s="23" t="s">
        <v>768</v>
      </c>
      <c r="B862" s="23" t="s">
        <v>4</v>
      </c>
      <c r="C862" s="23" t="s">
        <v>1017</v>
      </c>
      <c r="D862" s="23" t="s">
        <v>1021</v>
      </c>
      <c r="E862" s="23" t="s">
        <v>1020</v>
      </c>
      <c r="F862" s="23" t="s">
        <v>850</v>
      </c>
      <c r="G862" s="23" t="s">
        <v>506</v>
      </c>
      <c r="H862" s="23" t="s">
        <v>529</v>
      </c>
      <c r="I862" s="23">
        <v>9.4310799999999998E-5</v>
      </c>
    </row>
    <row r="863" spans="1:9" x14ac:dyDescent="0.25">
      <c r="A863" s="23" t="s">
        <v>768</v>
      </c>
      <c r="B863" s="23" t="s">
        <v>4</v>
      </c>
      <c r="C863" s="23" t="s">
        <v>1017</v>
      </c>
      <c r="D863" s="23" t="s">
        <v>1021</v>
      </c>
      <c r="E863" s="23" t="s">
        <v>1020</v>
      </c>
      <c r="F863" s="23" t="s">
        <v>850</v>
      </c>
      <c r="G863" s="23" t="s">
        <v>506</v>
      </c>
      <c r="H863" s="23" t="s">
        <v>530</v>
      </c>
      <c r="I863" s="23">
        <v>8.0385199999999997E-4</v>
      </c>
    </row>
    <row r="864" spans="1:9" x14ac:dyDescent="0.25">
      <c r="A864" s="23" t="s">
        <v>768</v>
      </c>
      <c r="B864" s="23" t="s">
        <v>4</v>
      </c>
      <c r="C864" s="23" t="s">
        <v>1017</v>
      </c>
      <c r="D864" s="23" t="s">
        <v>807</v>
      </c>
      <c r="E864" s="23" t="s">
        <v>772</v>
      </c>
      <c r="F864" s="23" t="s">
        <v>850</v>
      </c>
      <c r="G864" s="23" t="s">
        <v>853</v>
      </c>
      <c r="H864" s="23" t="s">
        <v>530</v>
      </c>
      <c r="I864" s="23">
        <v>3.1870000000000001E-7</v>
      </c>
    </row>
    <row r="865" spans="1:9" x14ac:dyDescent="0.25">
      <c r="A865" s="23" t="s">
        <v>768</v>
      </c>
      <c r="B865" s="23" t="s">
        <v>4</v>
      </c>
      <c r="C865" s="23" t="s">
        <v>1017</v>
      </c>
      <c r="D865" s="23" t="s">
        <v>1022</v>
      </c>
      <c r="E865" s="23" t="s">
        <v>1023</v>
      </c>
      <c r="F865" s="23" t="s">
        <v>850</v>
      </c>
      <c r="G865" s="23" t="s">
        <v>857</v>
      </c>
      <c r="H865" s="23" t="s">
        <v>529</v>
      </c>
      <c r="I865" s="23">
        <v>3.6790999999999998E-3</v>
      </c>
    </row>
    <row r="866" spans="1:9" x14ac:dyDescent="0.25">
      <c r="A866" s="23" t="s">
        <v>768</v>
      </c>
      <c r="B866" s="23" t="s">
        <v>4</v>
      </c>
      <c r="C866" s="23" t="s">
        <v>1017</v>
      </c>
      <c r="D866" s="23" t="s">
        <v>807</v>
      </c>
      <c r="E866" s="23" t="s">
        <v>772</v>
      </c>
      <c r="F866" s="23" t="s">
        <v>850</v>
      </c>
      <c r="G866" s="23" t="s">
        <v>853</v>
      </c>
      <c r="H866" s="23" t="s">
        <v>522</v>
      </c>
      <c r="I866" s="23">
        <v>5.66958E-4</v>
      </c>
    </row>
    <row r="867" spans="1:9" x14ac:dyDescent="0.25">
      <c r="A867" s="23" t="s">
        <v>768</v>
      </c>
      <c r="B867" s="23" t="s">
        <v>4</v>
      </c>
      <c r="C867" s="23" t="s">
        <v>1017</v>
      </c>
      <c r="D867" s="23" t="s">
        <v>1022</v>
      </c>
      <c r="E867" s="23" t="s">
        <v>1020</v>
      </c>
      <c r="F867" s="23" t="s">
        <v>850</v>
      </c>
      <c r="G867" s="23" t="s">
        <v>506</v>
      </c>
      <c r="H867" s="23" t="s">
        <v>529</v>
      </c>
      <c r="I867" s="23">
        <v>1.86489E-4</v>
      </c>
    </row>
    <row r="868" spans="1:9" x14ac:dyDescent="0.25">
      <c r="A868" s="23" t="s">
        <v>768</v>
      </c>
      <c r="B868" s="23" t="s">
        <v>4</v>
      </c>
      <c r="C868" s="23" t="s">
        <v>1017</v>
      </c>
      <c r="D868" s="23" t="s">
        <v>1022</v>
      </c>
      <c r="E868" s="23" t="s">
        <v>1019</v>
      </c>
      <c r="F868" s="23" t="s">
        <v>850</v>
      </c>
      <c r="G868" s="23" t="s">
        <v>506</v>
      </c>
      <c r="H868" s="23" t="s">
        <v>522</v>
      </c>
      <c r="I868" s="23">
        <v>8.1605899999999995E-2</v>
      </c>
    </row>
    <row r="869" spans="1:9" x14ac:dyDescent="0.25">
      <c r="A869" s="23" t="s">
        <v>768</v>
      </c>
      <c r="B869" s="23" t="s">
        <v>4</v>
      </c>
      <c r="C869" s="23" t="s">
        <v>1017</v>
      </c>
      <c r="D869" s="23" t="s">
        <v>1021</v>
      </c>
      <c r="E869" s="23" t="s">
        <v>1019</v>
      </c>
      <c r="F869" s="23" t="s">
        <v>850</v>
      </c>
      <c r="G869" s="23" t="s">
        <v>857</v>
      </c>
      <c r="H869" s="23" t="s">
        <v>522</v>
      </c>
      <c r="I869" s="23">
        <v>2.4421600000000001E-3</v>
      </c>
    </row>
    <row r="870" spans="1:9" x14ac:dyDescent="0.25">
      <c r="A870" s="23" t="s">
        <v>768</v>
      </c>
      <c r="B870" s="23" t="s">
        <v>4</v>
      </c>
      <c r="C870" s="23" t="s">
        <v>1017</v>
      </c>
      <c r="D870" s="23" t="s">
        <v>1021</v>
      </c>
      <c r="E870" s="23" t="s">
        <v>1020</v>
      </c>
      <c r="F870" s="23" t="s">
        <v>850</v>
      </c>
      <c r="G870" s="23" t="s">
        <v>857</v>
      </c>
      <c r="H870" s="23" t="s">
        <v>529</v>
      </c>
      <c r="I870" s="23">
        <v>1.9167499999999999E-5</v>
      </c>
    </row>
    <row r="871" spans="1:9" x14ac:dyDescent="0.25">
      <c r="A871" s="23" t="s">
        <v>768</v>
      </c>
      <c r="B871" s="23" t="s">
        <v>4</v>
      </c>
      <c r="C871" s="23" t="s">
        <v>1017</v>
      </c>
      <c r="D871" s="23" t="s">
        <v>1021</v>
      </c>
      <c r="E871" s="23" t="s">
        <v>1020</v>
      </c>
      <c r="F871" s="23" t="s">
        <v>850</v>
      </c>
      <c r="G871" s="23" t="s">
        <v>857</v>
      </c>
      <c r="H871" s="23" t="s">
        <v>530</v>
      </c>
      <c r="I871" s="23">
        <v>2.2847629999999999E-4</v>
      </c>
    </row>
    <row r="872" spans="1:9" x14ac:dyDescent="0.25">
      <c r="A872" s="23" t="s">
        <v>768</v>
      </c>
      <c r="B872" s="23" t="s">
        <v>4</v>
      </c>
      <c r="C872" s="23" t="s">
        <v>1017</v>
      </c>
      <c r="D872" s="23" t="s">
        <v>1021</v>
      </c>
      <c r="E872" s="23" t="s">
        <v>1020</v>
      </c>
      <c r="F872" s="23" t="s">
        <v>850</v>
      </c>
      <c r="G872" s="23" t="s">
        <v>857</v>
      </c>
      <c r="H872" s="23" t="s">
        <v>522</v>
      </c>
      <c r="I872" s="23">
        <v>6.0807099999999996E-3</v>
      </c>
    </row>
    <row r="873" spans="1:9" x14ac:dyDescent="0.25">
      <c r="A873" s="23" t="s">
        <v>768</v>
      </c>
      <c r="B873" s="23" t="s">
        <v>4</v>
      </c>
      <c r="C873" s="23" t="s">
        <v>1017</v>
      </c>
      <c r="D873" s="23" t="s">
        <v>1021</v>
      </c>
      <c r="E873" s="23" t="s">
        <v>1019</v>
      </c>
      <c r="F873" s="23" t="s">
        <v>850</v>
      </c>
      <c r="G873" s="23" t="s">
        <v>857</v>
      </c>
      <c r="H873" s="23" t="s">
        <v>530</v>
      </c>
      <c r="I873" s="23">
        <v>9.1761699999999999E-5</v>
      </c>
    </row>
    <row r="874" spans="1:9" x14ac:dyDescent="0.25">
      <c r="A874" s="23" t="s">
        <v>768</v>
      </c>
      <c r="B874" s="23" t="s">
        <v>4</v>
      </c>
      <c r="C874" s="23" t="s">
        <v>1017</v>
      </c>
      <c r="D874" s="23" t="s">
        <v>1022</v>
      </c>
      <c r="E874" s="23" t="s">
        <v>1019</v>
      </c>
      <c r="F874" s="23" t="s">
        <v>850</v>
      </c>
      <c r="G874" s="23" t="s">
        <v>857</v>
      </c>
      <c r="H874" s="23" t="s">
        <v>522</v>
      </c>
      <c r="I874" s="23">
        <v>1.6045199999999999E-3</v>
      </c>
    </row>
    <row r="875" spans="1:9" x14ac:dyDescent="0.25">
      <c r="A875" s="23" t="s">
        <v>768</v>
      </c>
      <c r="B875" s="23" t="s">
        <v>4</v>
      </c>
      <c r="C875" s="23" t="s">
        <v>1017</v>
      </c>
      <c r="D875" s="23" t="s">
        <v>1021</v>
      </c>
      <c r="E875" s="23" t="s">
        <v>1019</v>
      </c>
      <c r="F875" s="23" t="s">
        <v>850</v>
      </c>
      <c r="G875" s="23" t="s">
        <v>506</v>
      </c>
      <c r="H875" s="23" t="s">
        <v>522</v>
      </c>
      <c r="I875" s="23">
        <v>0.14594399999999999</v>
      </c>
    </row>
    <row r="876" spans="1:9" x14ac:dyDescent="0.25">
      <c r="A876" s="23" t="s">
        <v>768</v>
      </c>
      <c r="B876" s="23" t="s">
        <v>4</v>
      </c>
      <c r="C876" s="23" t="s">
        <v>1017</v>
      </c>
      <c r="D876" s="23" t="s">
        <v>1022</v>
      </c>
      <c r="E876" s="23" t="s">
        <v>1020</v>
      </c>
      <c r="F876" s="23" t="s">
        <v>850</v>
      </c>
      <c r="G876" s="23" t="s">
        <v>506</v>
      </c>
      <c r="H876" s="23" t="s">
        <v>522</v>
      </c>
      <c r="I876" s="23">
        <v>0.11837399999999999</v>
      </c>
    </row>
    <row r="877" spans="1:9" x14ac:dyDescent="0.25">
      <c r="A877" s="23" t="s">
        <v>768</v>
      </c>
      <c r="B877" s="23" t="s">
        <v>4</v>
      </c>
      <c r="C877" s="23" t="s">
        <v>1017</v>
      </c>
      <c r="D877" s="23" t="s">
        <v>1021</v>
      </c>
      <c r="E877" s="23" t="s">
        <v>1020</v>
      </c>
      <c r="F877" s="23" t="s">
        <v>850</v>
      </c>
      <c r="G877" s="23" t="s">
        <v>506</v>
      </c>
      <c r="H877" s="23" t="s">
        <v>522</v>
      </c>
      <c r="I877" s="23">
        <v>6.8260799999999996E-2</v>
      </c>
    </row>
    <row r="878" spans="1:9" x14ac:dyDescent="0.25">
      <c r="A878" s="23" t="s">
        <v>768</v>
      </c>
      <c r="B878" s="23" t="s">
        <v>4</v>
      </c>
      <c r="C878" s="23" t="s">
        <v>1017</v>
      </c>
      <c r="D878" s="23" t="s">
        <v>1022</v>
      </c>
      <c r="E878" s="23" t="s">
        <v>1020</v>
      </c>
      <c r="F878" s="23" t="s">
        <v>850</v>
      </c>
      <c r="G878" s="23" t="s">
        <v>857</v>
      </c>
      <c r="H878" s="23" t="s">
        <v>530</v>
      </c>
      <c r="I878" s="23">
        <v>5.2667030000000002E-4</v>
      </c>
    </row>
    <row r="879" spans="1:9" x14ac:dyDescent="0.25">
      <c r="A879" s="23" t="s">
        <v>768</v>
      </c>
      <c r="B879" s="23" t="s">
        <v>4</v>
      </c>
      <c r="C879" s="23" t="s">
        <v>1017</v>
      </c>
      <c r="D879" s="23" t="s">
        <v>1022</v>
      </c>
      <c r="E879" s="23" t="s">
        <v>1020</v>
      </c>
      <c r="F879" s="23" t="s">
        <v>850</v>
      </c>
      <c r="G879" s="23" t="s">
        <v>857</v>
      </c>
      <c r="H879" s="23" t="s">
        <v>522</v>
      </c>
      <c r="I879" s="23">
        <v>1.4016900000000001E-2</v>
      </c>
    </row>
    <row r="880" spans="1:9" x14ac:dyDescent="0.25">
      <c r="A880" s="23" t="s">
        <v>768</v>
      </c>
      <c r="B880" s="23" t="s">
        <v>4</v>
      </c>
      <c r="C880" s="23" t="s">
        <v>1017</v>
      </c>
      <c r="D880" s="23" t="s">
        <v>1021</v>
      </c>
      <c r="E880" s="23" t="s">
        <v>1019</v>
      </c>
      <c r="F880" s="23" t="s">
        <v>850</v>
      </c>
      <c r="G880" s="23" t="s">
        <v>857</v>
      </c>
      <c r="H880" s="23" t="s">
        <v>529</v>
      </c>
      <c r="I880" s="23">
        <v>7.6981E-6</v>
      </c>
    </row>
    <row r="881" spans="1:9" x14ac:dyDescent="0.25">
      <c r="A881" s="23" t="s">
        <v>768</v>
      </c>
      <c r="B881" s="23" t="s">
        <v>4</v>
      </c>
      <c r="C881" s="23" t="s">
        <v>807</v>
      </c>
      <c r="D881" s="23" t="s">
        <v>807</v>
      </c>
      <c r="E881" s="23" t="s">
        <v>772</v>
      </c>
      <c r="F881" s="23" t="s">
        <v>850</v>
      </c>
      <c r="G881" s="23" t="s">
        <v>854</v>
      </c>
      <c r="H881" s="23" t="s">
        <v>530</v>
      </c>
      <c r="I881" s="23">
        <v>9.9707499999999994E-5</v>
      </c>
    </row>
    <row r="882" spans="1:9" x14ac:dyDescent="0.25">
      <c r="A882" s="23" t="s">
        <v>768</v>
      </c>
      <c r="B882" s="23" t="s">
        <v>4</v>
      </c>
      <c r="C882" s="23" t="s">
        <v>807</v>
      </c>
      <c r="D882" s="23" t="s">
        <v>807</v>
      </c>
      <c r="E882" s="23" t="s">
        <v>772</v>
      </c>
      <c r="F882" s="23" t="s">
        <v>850</v>
      </c>
      <c r="G882" s="23" t="s">
        <v>506</v>
      </c>
      <c r="H882" s="23" t="s">
        <v>529</v>
      </c>
      <c r="I882" s="23">
        <v>1.0279999999999999E-7</v>
      </c>
    </row>
    <row r="883" spans="1:9" x14ac:dyDescent="0.25">
      <c r="A883" s="23" t="s">
        <v>768</v>
      </c>
      <c r="B883" s="23" t="s">
        <v>4</v>
      </c>
      <c r="C883" s="23" t="s">
        <v>807</v>
      </c>
      <c r="D883" s="23" t="s">
        <v>807</v>
      </c>
      <c r="E883" s="23" t="s">
        <v>772</v>
      </c>
      <c r="F883" s="23" t="s">
        <v>850</v>
      </c>
      <c r="G883" s="23" t="s">
        <v>857</v>
      </c>
      <c r="H883" s="23" t="s">
        <v>529</v>
      </c>
      <c r="I883" s="23">
        <v>3.0203249999999999E-3</v>
      </c>
    </row>
    <row r="884" spans="1:9" x14ac:dyDescent="0.25">
      <c r="A884" s="23" t="s">
        <v>768</v>
      </c>
      <c r="B884" s="23" t="s">
        <v>4</v>
      </c>
      <c r="C884" s="23" t="s">
        <v>807</v>
      </c>
      <c r="D884" s="23" t="s">
        <v>807</v>
      </c>
      <c r="E884" s="23" t="s">
        <v>772</v>
      </c>
      <c r="F884" s="23" t="s">
        <v>850</v>
      </c>
      <c r="G884" s="23" t="s">
        <v>854</v>
      </c>
      <c r="H884" s="23" t="s">
        <v>522</v>
      </c>
      <c r="I884" s="23">
        <v>0.20840500000000001</v>
      </c>
    </row>
    <row r="885" spans="1:9" x14ac:dyDescent="0.25">
      <c r="A885" s="23" t="s">
        <v>768</v>
      </c>
      <c r="B885" s="23" t="s">
        <v>4</v>
      </c>
      <c r="C885" s="23" t="s">
        <v>807</v>
      </c>
      <c r="D885" s="23" t="s">
        <v>807</v>
      </c>
      <c r="E885" s="23" t="s">
        <v>772</v>
      </c>
      <c r="F885" s="23" t="s">
        <v>850</v>
      </c>
      <c r="G885" s="23" t="s">
        <v>857</v>
      </c>
      <c r="H885" s="23" t="s">
        <v>530</v>
      </c>
      <c r="I885" s="23">
        <v>1.60009908E-2</v>
      </c>
    </row>
    <row r="886" spans="1:9" x14ac:dyDescent="0.25">
      <c r="A886" s="23" t="s">
        <v>768</v>
      </c>
      <c r="B886" s="23" t="s">
        <v>4</v>
      </c>
      <c r="C886" s="23" t="s">
        <v>807</v>
      </c>
      <c r="D886" s="23" t="s">
        <v>807</v>
      </c>
      <c r="E886" s="23" t="s">
        <v>772</v>
      </c>
      <c r="F886" s="23" t="s">
        <v>850</v>
      </c>
      <c r="G886" s="23" t="s">
        <v>857</v>
      </c>
      <c r="H886" s="23" t="s">
        <v>522</v>
      </c>
      <c r="I886" s="23">
        <v>2.1319400000000002</v>
      </c>
    </row>
    <row r="887" spans="1:9" x14ac:dyDescent="0.25">
      <c r="A887" s="23" t="s">
        <v>768</v>
      </c>
      <c r="B887" s="23" t="s">
        <v>4</v>
      </c>
      <c r="C887" s="23" t="s">
        <v>807</v>
      </c>
      <c r="D887" s="23" t="s">
        <v>807</v>
      </c>
      <c r="E887" s="23" t="s">
        <v>772</v>
      </c>
      <c r="F887" s="23" t="s">
        <v>850</v>
      </c>
      <c r="G887" s="23" t="s">
        <v>506</v>
      </c>
      <c r="H887" s="23" t="s">
        <v>530</v>
      </c>
      <c r="I887" s="23">
        <v>4.2609999999999998E-7</v>
      </c>
    </row>
    <row r="888" spans="1:9" x14ac:dyDescent="0.25">
      <c r="A888" s="23" t="s">
        <v>768</v>
      </c>
      <c r="B888" s="23" t="s">
        <v>4</v>
      </c>
      <c r="C888" s="23" t="s">
        <v>807</v>
      </c>
      <c r="D888" s="23" t="s">
        <v>807</v>
      </c>
      <c r="E888" s="23" t="s">
        <v>772</v>
      </c>
      <c r="F888" s="23" t="s">
        <v>850</v>
      </c>
      <c r="G888" s="23" t="s">
        <v>854</v>
      </c>
      <c r="H888" s="23" t="s">
        <v>529</v>
      </c>
      <c r="I888" s="23">
        <v>8.3647300000000001E-5</v>
      </c>
    </row>
    <row r="889" spans="1:9" x14ac:dyDescent="0.25">
      <c r="A889" s="23" t="s">
        <v>768</v>
      </c>
      <c r="B889" s="23" t="s">
        <v>4</v>
      </c>
      <c r="C889" s="23" t="s">
        <v>807</v>
      </c>
      <c r="D889" s="23" t="s">
        <v>807</v>
      </c>
      <c r="E889" s="23" t="s">
        <v>772</v>
      </c>
      <c r="F889" s="23" t="s">
        <v>850</v>
      </c>
      <c r="G889" s="23" t="s">
        <v>506</v>
      </c>
      <c r="H889" s="23" t="s">
        <v>522</v>
      </c>
      <c r="I889" s="23">
        <v>5.8932699999999999E-5</v>
      </c>
    </row>
    <row r="890" spans="1:9" x14ac:dyDescent="0.25">
      <c r="A890" s="23" t="s">
        <v>768</v>
      </c>
      <c r="B890" s="23" t="s">
        <v>4</v>
      </c>
      <c r="C890" s="23" t="s">
        <v>503</v>
      </c>
      <c r="D890" s="23" t="s">
        <v>807</v>
      </c>
      <c r="E890" s="23" t="s">
        <v>772</v>
      </c>
      <c r="F890" s="23" t="s">
        <v>850</v>
      </c>
      <c r="G890" s="23" t="s">
        <v>853</v>
      </c>
      <c r="H890" s="23" t="s">
        <v>529</v>
      </c>
      <c r="I890" s="23">
        <v>8.6681999999999994E-6</v>
      </c>
    </row>
    <row r="891" spans="1:9" x14ac:dyDescent="0.25">
      <c r="A891" s="23" t="s">
        <v>768</v>
      </c>
      <c r="B891" s="23" t="s">
        <v>4</v>
      </c>
      <c r="C891" s="23" t="s">
        <v>503</v>
      </c>
      <c r="D891" s="23" t="s">
        <v>807</v>
      </c>
      <c r="E891" s="23" t="s">
        <v>772</v>
      </c>
      <c r="F891" s="23" t="s">
        <v>850</v>
      </c>
      <c r="G891" s="23" t="s">
        <v>853</v>
      </c>
      <c r="H891" s="23" t="s">
        <v>522</v>
      </c>
      <c r="I891" s="23">
        <v>1.8382800000000001E-2</v>
      </c>
    </row>
    <row r="892" spans="1:9" x14ac:dyDescent="0.25">
      <c r="A892" s="23" t="s">
        <v>768</v>
      </c>
      <c r="B892" s="23" t="s">
        <v>4</v>
      </c>
      <c r="C892" s="23" t="s">
        <v>503</v>
      </c>
      <c r="D892" s="23" t="s">
        <v>807</v>
      </c>
      <c r="E892" s="23" t="s">
        <v>772</v>
      </c>
      <c r="F892" s="23" t="s">
        <v>850</v>
      </c>
      <c r="G892" s="23" t="s">
        <v>853</v>
      </c>
      <c r="H892" s="23" t="s">
        <v>530</v>
      </c>
      <c r="I892" s="23">
        <v>1.03324E-5</v>
      </c>
    </row>
    <row r="893" spans="1:9" x14ac:dyDescent="0.25">
      <c r="A893" s="23" t="s">
        <v>768</v>
      </c>
      <c r="B893" s="23" t="s">
        <v>4</v>
      </c>
      <c r="C893" s="23" t="s">
        <v>503</v>
      </c>
      <c r="D893" s="23" t="s">
        <v>1024</v>
      </c>
      <c r="E893" s="23" t="s">
        <v>1022</v>
      </c>
      <c r="F893" s="23" t="s">
        <v>850</v>
      </c>
      <c r="G893" s="23" t="s">
        <v>893</v>
      </c>
      <c r="H893" s="23" t="s">
        <v>530</v>
      </c>
      <c r="I893" s="23">
        <v>4.3517536000000002E-2</v>
      </c>
    </row>
    <row r="894" spans="1:9" x14ac:dyDescent="0.25">
      <c r="A894" s="23" t="s">
        <v>768</v>
      </c>
      <c r="B894" s="23" t="s">
        <v>4</v>
      </c>
      <c r="C894" s="23" t="s">
        <v>503</v>
      </c>
      <c r="D894" s="23" t="s">
        <v>1024</v>
      </c>
      <c r="E894" s="23" t="s">
        <v>1022</v>
      </c>
      <c r="F894" s="23" t="s">
        <v>850</v>
      </c>
      <c r="G894" s="23" t="s">
        <v>893</v>
      </c>
      <c r="H894" s="23" t="s">
        <v>529</v>
      </c>
      <c r="I894" s="23">
        <v>3.1761749999999998E-3</v>
      </c>
    </row>
    <row r="895" spans="1:9" x14ac:dyDescent="0.25">
      <c r="A895" s="23" t="s">
        <v>768</v>
      </c>
      <c r="B895" s="23" t="s">
        <v>4</v>
      </c>
      <c r="C895" s="23" t="s">
        <v>503</v>
      </c>
      <c r="D895" s="23" t="s">
        <v>1024</v>
      </c>
      <c r="E895" s="23" t="s">
        <v>772</v>
      </c>
      <c r="F895" s="23" t="s">
        <v>850</v>
      </c>
      <c r="G895" s="23" t="s">
        <v>504</v>
      </c>
      <c r="H895" s="23" t="s">
        <v>529</v>
      </c>
      <c r="I895" s="23">
        <v>8.2018000000000004E-3</v>
      </c>
    </row>
    <row r="896" spans="1:9" x14ac:dyDescent="0.25">
      <c r="A896" s="23" t="s">
        <v>768</v>
      </c>
      <c r="B896" s="23" t="s">
        <v>4</v>
      </c>
      <c r="C896" s="23" t="s">
        <v>807</v>
      </c>
      <c r="D896" s="23" t="s">
        <v>807</v>
      </c>
      <c r="E896" s="23" t="s">
        <v>772</v>
      </c>
      <c r="F896" s="23" t="s">
        <v>932</v>
      </c>
      <c r="G896" s="23" t="s">
        <v>1002</v>
      </c>
      <c r="H896" s="23" t="s">
        <v>522</v>
      </c>
      <c r="I896" s="23">
        <v>0.64582399999999995</v>
      </c>
    </row>
    <row r="897" spans="1:9" x14ac:dyDescent="0.25">
      <c r="A897" s="23" t="s">
        <v>768</v>
      </c>
      <c r="B897" s="23" t="s">
        <v>4</v>
      </c>
      <c r="C897" s="23" t="s">
        <v>503</v>
      </c>
      <c r="D897" s="23" t="s">
        <v>1024</v>
      </c>
      <c r="E897" s="23" t="s">
        <v>772</v>
      </c>
      <c r="F897" s="23" t="s">
        <v>850</v>
      </c>
      <c r="G897" s="23" t="s">
        <v>504</v>
      </c>
      <c r="H897" s="23" t="s">
        <v>530</v>
      </c>
      <c r="I897" s="23">
        <v>1.4812954E-3</v>
      </c>
    </row>
    <row r="898" spans="1:9" x14ac:dyDescent="0.25">
      <c r="A898" s="23" t="s">
        <v>768</v>
      </c>
      <c r="B898" s="23" t="s">
        <v>4</v>
      </c>
      <c r="C898" s="23" t="s">
        <v>503</v>
      </c>
      <c r="D898" s="23" t="s">
        <v>1024</v>
      </c>
      <c r="E898" s="23" t="s">
        <v>772</v>
      </c>
      <c r="F898" s="23" t="s">
        <v>850</v>
      </c>
      <c r="G898" s="23" t="s">
        <v>504</v>
      </c>
      <c r="H898" s="23" t="s">
        <v>522</v>
      </c>
      <c r="I898" s="23">
        <v>0.386013</v>
      </c>
    </row>
    <row r="899" spans="1:9" x14ac:dyDescent="0.25">
      <c r="A899" s="23" t="s">
        <v>768</v>
      </c>
      <c r="B899" s="23" t="s">
        <v>4</v>
      </c>
      <c r="C899" s="23" t="s">
        <v>503</v>
      </c>
      <c r="D899" s="23" t="s">
        <v>1024</v>
      </c>
      <c r="E899" s="23" t="s">
        <v>1022</v>
      </c>
      <c r="F899" s="23" t="s">
        <v>850</v>
      </c>
      <c r="G899" s="23" t="s">
        <v>893</v>
      </c>
      <c r="H899" s="23" t="s">
        <v>522</v>
      </c>
      <c r="I899" s="23">
        <v>4.67075</v>
      </c>
    </row>
    <row r="900" spans="1:9" x14ac:dyDescent="0.25">
      <c r="A900" s="23" t="s">
        <v>768</v>
      </c>
      <c r="B900" s="23" t="s">
        <v>4</v>
      </c>
      <c r="C900" s="23" t="s">
        <v>1011</v>
      </c>
      <c r="D900" s="23" t="s">
        <v>94</v>
      </c>
      <c r="E900" s="23" t="s">
        <v>772</v>
      </c>
      <c r="F900" s="23" t="s">
        <v>850</v>
      </c>
      <c r="G900" s="23" t="s">
        <v>853</v>
      </c>
      <c r="H900" s="23" t="s">
        <v>522</v>
      </c>
      <c r="I900" s="23">
        <v>1.0377000000000001E-2</v>
      </c>
    </row>
    <row r="901" spans="1:9" x14ac:dyDescent="0.25">
      <c r="A901" s="23" t="s">
        <v>768</v>
      </c>
      <c r="B901" s="23" t="s">
        <v>4</v>
      </c>
      <c r="C901" s="23" t="s">
        <v>1011</v>
      </c>
      <c r="D901" s="23" t="s">
        <v>94</v>
      </c>
      <c r="E901" s="23" t="s">
        <v>772</v>
      </c>
      <c r="F901" s="23" t="s">
        <v>850</v>
      </c>
      <c r="G901" s="23" t="s">
        <v>853</v>
      </c>
      <c r="H901" s="23" t="s">
        <v>529</v>
      </c>
      <c r="I901" s="23">
        <v>4.8932E-6</v>
      </c>
    </row>
    <row r="902" spans="1:9" x14ac:dyDescent="0.25">
      <c r="A902" s="23" t="s">
        <v>768</v>
      </c>
      <c r="B902" s="23" t="s">
        <v>4</v>
      </c>
      <c r="C902" s="23" t="s">
        <v>1011</v>
      </c>
      <c r="D902" s="23" t="s">
        <v>95</v>
      </c>
      <c r="E902" s="23" t="s">
        <v>772</v>
      </c>
      <c r="F902" s="23" t="s">
        <v>850</v>
      </c>
      <c r="G902" s="23" t="s">
        <v>853</v>
      </c>
      <c r="H902" s="23" t="s">
        <v>529</v>
      </c>
      <c r="I902" s="23">
        <v>7.5461999999999998E-6</v>
      </c>
    </row>
    <row r="903" spans="1:9" x14ac:dyDescent="0.25">
      <c r="A903" s="23" t="s">
        <v>768</v>
      </c>
      <c r="B903" s="23" t="s">
        <v>4</v>
      </c>
      <c r="C903" s="23" t="s">
        <v>1011</v>
      </c>
      <c r="D903" s="23" t="s">
        <v>94</v>
      </c>
      <c r="E903" s="23" t="s">
        <v>1012</v>
      </c>
      <c r="F903" s="23" t="s">
        <v>850</v>
      </c>
      <c r="G903" s="23" t="s">
        <v>853</v>
      </c>
      <c r="H903" s="23" t="s">
        <v>530</v>
      </c>
      <c r="I903" s="23">
        <v>5.5299000000000002E-6</v>
      </c>
    </row>
    <row r="904" spans="1:9" x14ac:dyDescent="0.25">
      <c r="A904" s="23" t="s">
        <v>768</v>
      </c>
      <c r="B904" s="23" t="s">
        <v>4</v>
      </c>
      <c r="C904" s="23" t="s">
        <v>1011</v>
      </c>
      <c r="D904" s="23" t="s">
        <v>94</v>
      </c>
      <c r="E904" s="23" t="s">
        <v>1012</v>
      </c>
      <c r="F904" s="23" t="s">
        <v>850</v>
      </c>
      <c r="G904" s="23" t="s">
        <v>853</v>
      </c>
      <c r="H904" s="23" t="s">
        <v>522</v>
      </c>
      <c r="I904" s="23">
        <v>9.8384200000000005E-3</v>
      </c>
    </row>
    <row r="905" spans="1:9" x14ac:dyDescent="0.25">
      <c r="A905" s="23" t="s">
        <v>768</v>
      </c>
      <c r="B905" s="23" t="s">
        <v>4</v>
      </c>
      <c r="C905" s="23" t="s">
        <v>1011</v>
      </c>
      <c r="D905" s="23" t="s">
        <v>94</v>
      </c>
      <c r="E905" s="23" t="s">
        <v>772</v>
      </c>
      <c r="F905" s="23" t="s">
        <v>850</v>
      </c>
      <c r="G905" s="23" t="s">
        <v>853</v>
      </c>
      <c r="H905" s="23" t="s">
        <v>530</v>
      </c>
      <c r="I905" s="23">
        <v>5.8325999999999999E-6</v>
      </c>
    </row>
  </sheetData>
  <customSheetViews>
    <customSheetView guid="{EACAC692-6FA5-4207-B9A8-44B823BD87B2}" showPageBreaks="1">
      <selection activeCell="B46" sqref="B46"/>
      <pageMargins left="0.7" right="0.7" top="0.75" bottom="0.75" header="0.3" footer="0.3"/>
      <pageSetup orientation="portrait" r:id="rId1"/>
    </customSheetView>
  </customSheetViews>
  <dataValidations count="1">
    <dataValidation type="list" allowBlank="1" showInputMessage="1" showErrorMessage="1" sqref="B44" xr:uid="{00000000-0002-0000-0400-000000000000}">
      <formula1>$C$44:$C$45</formula1>
    </dataValidation>
  </dataValidation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6"/>
  <sheetViews>
    <sheetView workbookViewId="0">
      <selection sqref="A1:E1"/>
    </sheetView>
    <sheetView workbookViewId="1">
      <selection sqref="A1:E1"/>
    </sheetView>
  </sheetViews>
  <sheetFormatPr defaultColWidth="9.140625" defaultRowHeight="15" x14ac:dyDescent="0.25"/>
  <cols>
    <col min="1" max="1" width="79.7109375" style="6" customWidth="1"/>
    <col min="2" max="2" width="12.7109375" style="6" bestFit="1" customWidth="1"/>
    <col min="3" max="3" width="17.42578125" style="6" customWidth="1"/>
    <col min="4" max="4" width="22" style="6" customWidth="1"/>
    <col min="5" max="5" width="19.42578125" style="6" customWidth="1"/>
    <col min="6" max="6" width="14.42578125" style="6" customWidth="1"/>
    <col min="7" max="7" width="26.140625" style="6" customWidth="1"/>
    <col min="8" max="8" width="26.7109375" style="6" bestFit="1" customWidth="1"/>
    <col min="9" max="9" width="17.85546875" style="6" bestFit="1" customWidth="1"/>
    <col min="10" max="10" width="33.42578125" style="6" customWidth="1"/>
    <col min="11" max="16" width="9.140625" style="6"/>
    <col min="17" max="17" width="25.85546875" style="6" customWidth="1"/>
    <col min="18" max="18" width="12.42578125" style="6" customWidth="1"/>
    <col min="19" max="19" width="19.85546875" style="6" customWidth="1"/>
    <col min="20" max="21" width="12.42578125" style="6" customWidth="1"/>
    <col min="22" max="23" width="16.28515625" style="6" customWidth="1"/>
    <col min="24" max="24" width="10.85546875" style="6" bestFit="1" customWidth="1"/>
    <col min="25" max="16384" width="9.140625" style="6"/>
  </cols>
  <sheetData>
    <row r="1" spans="1:5" x14ac:dyDescent="0.25">
      <c r="A1" s="190" t="s">
        <v>10</v>
      </c>
      <c r="B1" s="190"/>
      <c r="C1" s="190"/>
      <c r="D1" s="190"/>
      <c r="E1" s="190"/>
    </row>
    <row r="2" spans="1:5" x14ac:dyDescent="0.25">
      <c r="A2" s="191" t="s">
        <v>186</v>
      </c>
      <c r="B2" s="191"/>
      <c r="C2" s="191"/>
      <c r="D2" s="191"/>
      <c r="E2" s="191"/>
    </row>
    <row r="19" spans="1:5" x14ac:dyDescent="0.25">
      <c r="A19" s="6" t="s">
        <v>187</v>
      </c>
    </row>
    <row r="20" spans="1:5" x14ac:dyDescent="0.25">
      <c r="A20" s="6">
        <v>155400</v>
      </c>
      <c r="B20" s="6" t="s">
        <v>188</v>
      </c>
    </row>
    <row r="21" spans="1:5" x14ac:dyDescent="0.25">
      <c r="A21" s="191" t="s">
        <v>189</v>
      </c>
      <c r="B21" s="191"/>
      <c r="C21" s="191"/>
      <c r="D21" s="191"/>
      <c r="E21" s="191"/>
    </row>
    <row r="38" spans="1:5" x14ac:dyDescent="0.25">
      <c r="A38" s="6" t="s">
        <v>187</v>
      </c>
    </row>
    <row r="39" spans="1:5" x14ac:dyDescent="0.25">
      <c r="A39" s="6">
        <v>100800</v>
      </c>
      <c r="B39" s="6" t="s">
        <v>188</v>
      </c>
    </row>
    <row r="40" spans="1:5" x14ac:dyDescent="0.25">
      <c r="A40" s="191" t="s">
        <v>190</v>
      </c>
      <c r="B40" s="191"/>
      <c r="C40" s="191"/>
      <c r="D40" s="191"/>
      <c r="E40" s="191"/>
    </row>
    <row r="57" spans="1:2" ht="15.75" thickBot="1" x14ac:dyDescent="0.3">
      <c r="A57" s="6" t="s">
        <v>187</v>
      </c>
    </row>
    <row r="58" spans="1:2" ht="15.75" thickBot="1" x14ac:dyDescent="0.3">
      <c r="A58" s="7">
        <v>194000</v>
      </c>
      <c r="B58" s="6" t="s">
        <v>191</v>
      </c>
    </row>
    <row r="81" spans="1:2" x14ac:dyDescent="0.25">
      <c r="B81" s="11"/>
    </row>
    <row r="82" spans="1:2" x14ac:dyDescent="0.25">
      <c r="A82" s="190" t="s">
        <v>421</v>
      </c>
      <c r="B82" s="190"/>
    </row>
    <row r="83" spans="1:2" x14ac:dyDescent="0.25">
      <c r="A83" s="9" t="s">
        <v>422</v>
      </c>
      <c r="B83" s="12">
        <v>972.7</v>
      </c>
    </row>
    <row r="84" spans="1:2" ht="15.75" thickBot="1" x14ac:dyDescent="0.3">
      <c r="A84" s="9" t="s">
        <v>423</v>
      </c>
      <c r="B84" s="13">
        <f>400.9+53.5+276.5+255.7+63.5+462.5+B83+975.4+227.6+436.5</f>
        <v>4124.8</v>
      </c>
    </row>
    <row r="85" spans="1:2" ht="15.75" thickBot="1" x14ac:dyDescent="0.3">
      <c r="A85" s="9" t="s">
        <v>424</v>
      </c>
      <c r="B85" s="10">
        <f>B83/B84</f>
        <v>0.23581749418153608</v>
      </c>
    </row>
    <row r="86" spans="1:2" x14ac:dyDescent="0.25">
      <c r="B86" s="11"/>
    </row>
  </sheetData>
  <customSheetViews>
    <customSheetView guid="{EACAC692-6FA5-4207-B9A8-44B823BD87B2}" scale="85" showPageBreaks="1">
      <selection sqref="A1:E1"/>
      <pageMargins left="0.7" right="0.7" top="0.75" bottom="0.75" header="0.3" footer="0.3"/>
      <pageSetup orientation="portrait" r:id="rId1"/>
    </customSheetView>
  </customSheetViews>
  <mergeCells count="5">
    <mergeCell ref="A82:B82"/>
    <mergeCell ref="A1:E1"/>
    <mergeCell ref="A2:E2"/>
    <mergeCell ref="A21:E21"/>
    <mergeCell ref="A40:E40"/>
  </mergeCell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Standard Descriptions</vt:lpstr>
      <vt:lpstr>Guidance</vt:lpstr>
      <vt:lpstr>Policy Characteristics</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2014-07-10T20:44:47Z</dcterms:created>
  <dcterms:modified xsi:type="dcterms:W3CDTF">2021-08-04T18:04:09Z</dcterms:modified>
</cp:coreProperties>
</file>